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firstSheet="5" activeTab="10"/>
  </bookViews>
  <sheets>
    <sheet name="завтр 1-4 кл" sheetId="1" r:id="rId1"/>
    <sheet name="накопит зав 1-4 кл" sheetId="2" r:id="rId2"/>
    <sheet name="обед 1-4 кл" sheetId="3" r:id="rId3"/>
    <sheet name="накопит об 1-4 кл" sheetId="4" r:id="rId4"/>
    <sheet name="инв 1-4 кл зав+об" sheetId="10" r:id="rId5"/>
    <sheet name="диаб 1-4 кл зав+об " sheetId="12" r:id="rId6"/>
    <sheet name="завтр 5-11 кл" sheetId="7" r:id="rId7"/>
    <sheet name="накопит завт 5-11 кл" sheetId="8" r:id="rId8"/>
    <sheet name="усил полдн 5-11 кл" sheetId="19" state="hidden" r:id="rId9"/>
    <sheet name="накоп усил полд 5-11 кл" sheetId="20" state="hidden" r:id="rId10"/>
    <sheet name="обед 5-11 кл" sheetId="5" r:id="rId11"/>
    <sheet name="накопи об 5-11 кл" sheetId="6" r:id="rId12"/>
    <sheet name="инв 5-11 кл зав+об" sheetId="11" r:id="rId13"/>
    <sheet name="диаб 5-11 кл зав+об" sheetId="13" r:id="rId14"/>
    <sheet name="инв 5-11 кл в завтр мясо" sheetId="15" state="hidden" r:id="rId15"/>
    <sheet name="инв 5-11 кл об+полд" sheetId="16" state="hidden" r:id="rId16"/>
    <sheet name="обед ГПД" sheetId="18" r:id="rId17"/>
    <sheet name="полдник" sheetId="17" r:id="rId18"/>
  </sheets>
  <externalReferences>
    <externalReference r:id="rId19"/>
  </externalReferences>
  <definedNames>
    <definedName name="_GoBack" localSheetId="4">'инв 1-4 кл зав+об'!$A$187</definedName>
    <definedName name="Дата_Сост">[1]Dop!$B$1</definedName>
  </definedNames>
  <calcPr calcId="162913"/>
</workbook>
</file>

<file path=xl/calcChain.xml><?xml version="1.0" encoding="utf-8"?>
<calcChain xmlns="http://schemas.openxmlformats.org/spreadsheetml/2006/main">
  <c r="C98" i="13" l="1"/>
  <c r="C101" i="13"/>
  <c r="C100" i="13"/>
  <c r="C100" i="11"/>
  <c r="A99" i="11"/>
  <c r="C98" i="11"/>
  <c r="C97" i="11"/>
  <c r="C96" i="11"/>
  <c r="C94" i="11"/>
  <c r="A94" i="11"/>
  <c r="C52" i="5"/>
  <c r="C56" i="5"/>
  <c r="C58" i="5"/>
  <c r="D59" i="5"/>
  <c r="E59" i="5"/>
  <c r="F59" i="5"/>
  <c r="G59" i="5"/>
  <c r="H59" i="5"/>
  <c r="I59" i="5"/>
  <c r="A52" i="5"/>
  <c r="A57" i="5"/>
  <c r="C55" i="5"/>
  <c r="C54" i="5"/>
  <c r="A47" i="7"/>
  <c r="D53" i="7"/>
  <c r="E53" i="7"/>
  <c r="F53" i="7"/>
  <c r="G53" i="7"/>
  <c r="H53" i="7"/>
  <c r="I53" i="7"/>
  <c r="C47" i="7"/>
  <c r="C52" i="7"/>
  <c r="C48" i="7"/>
  <c r="C102" i="12"/>
  <c r="C101" i="12"/>
  <c r="C97" i="10"/>
  <c r="A97" i="10"/>
  <c r="C96" i="10"/>
  <c r="A96" i="10"/>
  <c r="C95" i="10"/>
  <c r="C94" i="10"/>
  <c r="C93" i="10"/>
  <c r="C55" i="3"/>
  <c r="D56" i="3"/>
  <c r="E56" i="3"/>
  <c r="F56" i="3"/>
  <c r="G56" i="3"/>
  <c r="H56" i="3"/>
  <c r="I56" i="3"/>
  <c r="A55" i="3"/>
  <c r="C108" i="18"/>
  <c r="A108" i="18"/>
  <c r="C107" i="18"/>
  <c r="A107" i="18"/>
  <c r="C106" i="18"/>
  <c r="C105" i="18"/>
  <c r="C104" i="18"/>
  <c r="C82" i="18"/>
  <c r="A82" i="18"/>
  <c r="C81" i="18"/>
  <c r="A81" i="18"/>
  <c r="C80" i="18"/>
  <c r="A80" i="18"/>
  <c r="C79" i="18"/>
  <c r="C78" i="18"/>
  <c r="C208" i="13"/>
  <c r="C209" i="13"/>
  <c r="C205" i="13"/>
  <c r="C204" i="13"/>
  <c r="C154" i="13"/>
  <c r="D156" i="13"/>
  <c r="E156" i="13"/>
  <c r="F156" i="13"/>
  <c r="G156" i="13"/>
  <c r="H156" i="13"/>
  <c r="I156" i="13"/>
  <c r="C155" i="13"/>
  <c r="A155" i="13"/>
  <c r="D26" i="13"/>
  <c r="E26" i="13"/>
  <c r="F26" i="13"/>
  <c r="G26" i="13"/>
  <c r="H26" i="13"/>
  <c r="I26" i="13"/>
  <c r="C25" i="13"/>
  <c r="A25" i="13"/>
  <c r="C24" i="13"/>
  <c r="C19" i="13"/>
  <c r="A19" i="13"/>
  <c r="C200" i="11"/>
  <c r="A200" i="11"/>
  <c r="C199" i="11"/>
  <c r="A199" i="11"/>
  <c r="C198" i="11"/>
  <c r="C197" i="11"/>
  <c r="C196" i="11"/>
  <c r="C194" i="11"/>
  <c r="C149" i="11"/>
  <c r="A149" i="11"/>
  <c r="C148" i="11"/>
  <c r="A148" i="11"/>
  <c r="C147" i="11"/>
  <c r="A147" i="11"/>
  <c r="C146" i="11"/>
  <c r="C110" i="5"/>
  <c r="C108" i="5"/>
  <c r="C107" i="5"/>
  <c r="C97" i="7"/>
  <c r="C204" i="12"/>
  <c r="C192" i="10"/>
  <c r="C101" i="7"/>
  <c r="C98" i="7"/>
  <c r="C75" i="7"/>
  <c r="C74" i="7"/>
  <c r="C208" i="12"/>
  <c r="C205" i="12"/>
  <c r="D158" i="12"/>
  <c r="E158" i="12"/>
  <c r="F158" i="12"/>
  <c r="G158" i="12"/>
  <c r="H158" i="12"/>
  <c r="I158" i="12"/>
  <c r="C157" i="12"/>
  <c r="A157" i="12"/>
  <c r="C153" i="12"/>
  <c r="C19" i="12"/>
  <c r="C196" i="10"/>
  <c r="A196" i="10"/>
  <c r="C195" i="10"/>
  <c r="A195" i="10"/>
  <c r="C194" i="10"/>
  <c r="C193" i="10"/>
  <c r="C147" i="10"/>
  <c r="A147" i="10"/>
  <c r="C146" i="10"/>
  <c r="A146" i="10"/>
  <c r="C145" i="10"/>
  <c r="A145" i="10"/>
  <c r="C144" i="10"/>
  <c r="C143" i="10"/>
  <c r="C24" i="10"/>
  <c r="A24" i="10"/>
  <c r="C23" i="10"/>
  <c r="A23" i="10"/>
  <c r="C22" i="10"/>
  <c r="A22" i="10"/>
  <c r="C21" i="10"/>
  <c r="C19" i="10"/>
  <c r="C107" i="3"/>
  <c r="C80" i="3"/>
  <c r="C81" i="3"/>
  <c r="C78" i="3"/>
  <c r="C105" i="3"/>
  <c r="C104" i="3"/>
  <c r="C13" i="3"/>
  <c r="C58" i="10"/>
  <c r="C35" i="1"/>
  <c r="C69" i="18"/>
  <c r="A69" i="18"/>
  <c r="A68" i="18"/>
  <c r="C67" i="18"/>
  <c r="C65" i="18"/>
  <c r="C64" i="18"/>
  <c r="A64" i="18"/>
  <c r="C131" i="12"/>
  <c r="D132" i="12"/>
  <c r="E132" i="12"/>
  <c r="F132" i="12"/>
  <c r="G132" i="12"/>
  <c r="H132" i="12"/>
  <c r="I132" i="12"/>
  <c r="A131" i="12"/>
  <c r="C126" i="12"/>
  <c r="C125" i="12"/>
  <c r="A125" i="12"/>
  <c r="I122" i="10"/>
  <c r="H122" i="10"/>
  <c r="G122" i="10"/>
  <c r="F122" i="10"/>
  <c r="E122" i="10"/>
  <c r="D122" i="10"/>
  <c r="C121" i="10"/>
  <c r="A121" i="10"/>
  <c r="A120" i="10"/>
  <c r="C119" i="10"/>
  <c r="C117" i="10"/>
  <c r="C116" i="10"/>
  <c r="A116" i="10"/>
  <c r="C69" i="3"/>
  <c r="C65" i="3"/>
  <c r="C64" i="3"/>
  <c r="A124" i="13"/>
  <c r="A119" i="11"/>
  <c r="A66" i="5"/>
  <c r="C11" i="16" l="1"/>
  <c r="C23" i="15"/>
  <c r="D25" i="10"/>
  <c r="E25" i="10"/>
  <c r="F25" i="10"/>
  <c r="G25" i="10"/>
  <c r="H25" i="10"/>
  <c r="I25" i="10"/>
  <c r="D81" i="12"/>
  <c r="E81" i="12"/>
  <c r="F81" i="12"/>
  <c r="G81" i="12"/>
  <c r="H81" i="12"/>
  <c r="I81" i="12"/>
  <c r="C80" i="12"/>
  <c r="C79" i="12"/>
  <c r="C78" i="12"/>
  <c r="D75" i="10"/>
  <c r="E75" i="10"/>
  <c r="F75" i="10"/>
  <c r="G75" i="10"/>
  <c r="H75" i="10"/>
  <c r="I75" i="10"/>
  <c r="D43" i="3"/>
  <c r="E43" i="3"/>
  <c r="F43" i="3"/>
  <c r="G43" i="3"/>
  <c r="H43" i="3"/>
  <c r="I43" i="3"/>
  <c r="C74" i="10"/>
  <c r="C73" i="10"/>
  <c r="C72" i="10"/>
  <c r="C42" i="3"/>
  <c r="C41" i="3"/>
  <c r="C40" i="3"/>
  <c r="F70" i="3" l="1"/>
  <c r="A122" i="3"/>
  <c r="C122" i="3"/>
  <c r="C48" i="1"/>
  <c r="C24" i="19"/>
  <c r="A84" i="11"/>
  <c r="A88" i="11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102" i="10"/>
  <c r="AB102" i="10"/>
  <c r="AC102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E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CG102" i="10"/>
  <c r="CH102" i="10"/>
  <c r="CI102" i="10"/>
  <c r="CJ102" i="10"/>
  <c r="CK102" i="10"/>
  <c r="CL102" i="10"/>
  <c r="CM102" i="10"/>
  <c r="CN102" i="10"/>
  <c r="CO102" i="10"/>
  <c r="CP102" i="10"/>
  <c r="CQ102" i="10"/>
  <c r="I87" i="10"/>
  <c r="H87" i="10"/>
  <c r="G87" i="10"/>
  <c r="F87" i="10"/>
  <c r="E87" i="10"/>
  <c r="D87" i="10"/>
  <c r="A86" i="10"/>
  <c r="C85" i="10"/>
  <c r="A85" i="10"/>
  <c r="C84" i="10"/>
  <c r="A83" i="10"/>
  <c r="C13" i="13"/>
  <c r="C13" i="11"/>
  <c r="C13" i="12"/>
  <c r="C13" i="10"/>
  <c r="C14" i="1"/>
  <c r="A89" i="16"/>
  <c r="A171" i="15"/>
  <c r="A146" i="15"/>
  <c r="A111" i="15"/>
  <c r="A164" i="13"/>
  <c r="A149" i="13"/>
  <c r="A158" i="11"/>
  <c r="A59" i="19"/>
  <c r="A60" i="7"/>
  <c r="A228" i="12"/>
  <c r="A166" i="12"/>
  <c r="A151" i="12"/>
  <c r="A156" i="10"/>
  <c r="A64" i="3"/>
  <c r="A82" i="1"/>
  <c r="N30" i="20" l="1"/>
  <c r="O30" i="20" s="1"/>
  <c r="C30" i="20"/>
  <c r="N29" i="20"/>
  <c r="O29" i="20" s="1"/>
  <c r="C29" i="20"/>
  <c r="N28" i="20"/>
  <c r="O28" i="20" s="1"/>
  <c r="P28" i="20" s="1"/>
  <c r="C28" i="20"/>
  <c r="N27" i="20"/>
  <c r="O27" i="20" s="1"/>
  <c r="C27" i="20"/>
  <c r="N26" i="20"/>
  <c r="O26" i="20" s="1"/>
  <c r="C26" i="20"/>
  <c r="N25" i="20"/>
  <c r="O25" i="20" s="1"/>
  <c r="C25" i="20"/>
  <c r="N24" i="20"/>
  <c r="O24" i="20" s="1"/>
  <c r="P24" i="20" s="1"/>
  <c r="C24" i="20"/>
  <c r="N23" i="20"/>
  <c r="O23" i="20" s="1"/>
  <c r="C23" i="20"/>
  <c r="N22" i="20"/>
  <c r="O22" i="20" s="1"/>
  <c r="C22" i="20"/>
  <c r="N21" i="20"/>
  <c r="O21" i="20" s="1"/>
  <c r="C21" i="20"/>
  <c r="N20" i="20"/>
  <c r="O20" i="20" s="1"/>
  <c r="P20" i="20" s="1"/>
  <c r="C20" i="20"/>
  <c r="O19" i="20"/>
  <c r="Q19" i="20" s="1"/>
  <c r="N19" i="20"/>
  <c r="C19" i="20"/>
  <c r="N18" i="20"/>
  <c r="O18" i="20" s="1"/>
  <c r="C18" i="20"/>
  <c r="N17" i="20"/>
  <c r="O17" i="20" s="1"/>
  <c r="C17" i="20"/>
  <c r="N16" i="20"/>
  <c r="O16" i="20" s="1"/>
  <c r="P16" i="20" s="1"/>
  <c r="C16" i="20"/>
  <c r="O15" i="20"/>
  <c r="Q15" i="20" s="1"/>
  <c r="N15" i="20"/>
  <c r="C15" i="20"/>
  <c r="N14" i="20"/>
  <c r="O14" i="20" s="1"/>
  <c r="C14" i="20"/>
  <c r="N13" i="20"/>
  <c r="O13" i="20" s="1"/>
  <c r="C13" i="20"/>
  <c r="N12" i="20"/>
  <c r="O12" i="20" s="1"/>
  <c r="P12" i="20" s="1"/>
  <c r="C12" i="20"/>
  <c r="N11" i="20"/>
  <c r="O11" i="20" s="1"/>
  <c r="C11" i="20"/>
  <c r="N10" i="20"/>
  <c r="O10" i="20" s="1"/>
  <c r="C10" i="20"/>
  <c r="CF132" i="19"/>
  <c r="CD132" i="19"/>
  <c r="CC132" i="19"/>
  <c r="CO129" i="19"/>
  <c r="CL129" i="19"/>
  <c r="CI129" i="19"/>
  <c r="AI129" i="19"/>
  <c r="AF129" i="19"/>
  <c r="AE129" i="19"/>
  <c r="AD129" i="19"/>
  <c r="AC129" i="19"/>
  <c r="AB129" i="19"/>
  <c r="AA129" i="19"/>
  <c r="Z129" i="19"/>
  <c r="Y129" i="19"/>
  <c r="X129" i="19"/>
  <c r="W129" i="19"/>
  <c r="V129" i="19"/>
  <c r="I127" i="19"/>
  <c r="I129" i="19" s="1"/>
  <c r="H127" i="19"/>
  <c r="H129" i="19" s="1"/>
  <c r="G127" i="19"/>
  <c r="G129" i="19" s="1"/>
  <c r="F127" i="19"/>
  <c r="F129" i="19" s="1"/>
  <c r="E127" i="19"/>
  <c r="E129" i="19" s="1"/>
  <c r="D127" i="19"/>
  <c r="D129" i="19" s="1"/>
  <c r="C126" i="19"/>
  <c r="A126" i="19"/>
  <c r="C125" i="19"/>
  <c r="A125" i="19"/>
  <c r="C124" i="19"/>
  <c r="C123" i="19"/>
  <c r="C122" i="19"/>
  <c r="A121" i="19"/>
  <c r="CO116" i="19"/>
  <c r="CL116" i="19"/>
  <c r="CI116" i="19"/>
  <c r="AI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I114" i="19"/>
  <c r="I116" i="19" s="1"/>
  <c r="H114" i="19"/>
  <c r="H116" i="19" s="1"/>
  <c r="G114" i="19"/>
  <c r="G116" i="19" s="1"/>
  <c r="F114" i="19"/>
  <c r="F116" i="19" s="1"/>
  <c r="E114" i="19"/>
  <c r="E116" i="19" s="1"/>
  <c r="D114" i="19"/>
  <c r="D116" i="19" s="1"/>
  <c r="C113" i="19"/>
  <c r="A113" i="19"/>
  <c r="C112" i="19"/>
  <c r="A111" i="19"/>
  <c r="C110" i="19"/>
  <c r="C109" i="19"/>
  <c r="C108" i="19"/>
  <c r="CO103" i="19"/>
  <c r="CL103" i="19"/>
  <c r="CI103" i="19"/>
  <c r="AI103" i="19"/>
  <c r="AF103" i="19"/>
  <c r="AE103" i="19"/>
  <c r="AD103" i="19"/>
  <c r="AC103" i="19"/>
  <c r="AB103" i="19"/>
  <c r="AA103" i="19"/>
  <c r="Z103" i="19"/>
  <c r="Y103" i="19"/>
  <c r="X103" i="19"/>
  <c r="W103" i="19"/>
  <c r="V103" i="19"/>
  <c r="I101" i="19"/>
  <c r="I103" i="19" s="1"/>
  <c r="H101" i="19"/>
  <c r="H103" i="19" s="1"/>
  <c r="G101" i="19"/>
  <c r="G103" i="19" s="1"/>
  <c r="F101" i="19"/>
  <c r="F103" i="19" s="1"/>
  <c r="E101" i="19"/>
  <c r="E103" i="19" s="1"/>
  <c r="D101" i="19"/>
  <c r="D103" i="19" s="1"/>
  <c r="C100" i="19"/>
  <c r="A99" i="19"/>
  <c r="C98" i="19"/>
  <c r="C97" i="19"/>
  <c r="CO91" i="19"/>
  <c r="CL91" i="19"/>
  <c r="CI91" i="19"/>
  <c r="AI91" i="19"/>
  <c r="AF91" i="19"/>
  <c r="AE91" i="19"/>
  <c r="AD91" i="19"/>
  <c r="AC91" i="19"/>
  <c r="AB91" i="19"/>
  <c r="AA91" i="19"/>
  <c r="Z91" i="19"/>
  <c r="Y91" i="19"/>
  <c r="X91" i="19"/>
  <c r="W91" i="19"/>
  <c r="V91" i="19"/>
  <c r="I89" i="19"/>
  <c r="I91" i="19" s="1"/>
  <c r="H89" i="19"/>
  <c r="H91" i="19" s="1"/>
  <c r="G89" i="19"/>
  <c r="G91" i="19" s="1"/>
  <c r="F89" i="19"/>
  <c r="F91" i="19" s="1"/>
  <c r="E89" i="19"/>
  <c r="E91" i="19" s="1"/>
  <c r="D89" i="19"/>
  <c r="D91" i="19" s="1"/>
  <c r="C88" i="19"/>
  <c r="C87" i="19"/>
  <c r="A87" i="19"/>
  <c r="C86" i="19"/>
  <c r="C85" i="19"/>
  <c r="C84" i="19"/>
  <c r="A84" i="19"/>
  <c r="CO79" i="19"/>
  <c r="CL79" i="19"/>
  <c r="CI79" i="19"/>
  <c r="AI79" i="19"/>
  <c r="AF79" i="19"/>
  <c r="AE79" i="19"/>
  <c r="AD79" i="19"/>
  <c r="AC79" i="19"/>
  <c r="AB79" i="19"/>
  <c r="AA79" i="19"/>
  <c r="Z79" i="19"/>
  <c r="Y79" i="19"/>
  <c r="X79" i="19"/>
  <c r="W79" i="19"/>
  <c r="V79" i="19"/>
  <c r="I77" i="19"/>
  <c r="I79" i="19" s="1"/>
  <c r="H77" i="19"/>
  <c r="H79" i="19" s="1"/>
  <c r="G77" i="19"/>
  <c r="G79" i="19" s="1"/>
  <c r="F77" i="19"/>
  <c r="F79" i="19" s="1"/>
  <c r="E77" i="19"/>
  <c r="E79" i="19" s="1"/>
  <c r="D77" i="19"/>
  <c r="D79" i="19" s="1"/>
  <c r="C76" i="19"/>
  <c r="A76" i="19"/>
  <c r="C75" i="19"/>
  <c r="A75" i="19"/>
  <c r="C74" i="19"/>
  <c r="C73" i="19"/>
  <c r="C72" i="19"/>
  <c r="CO67" i="19"/>
  <c r="CL67" i="19"/>
  <c r="CI67" i="19"/>
  <c r="AI67" i="19"/>
  <c r="AF67" i="19"/>
  <c r="AE67" i="19"/>
  <c r="AD67" i="19"/>
  <c r="AC67" i="19"/>
  <c r="AB67" i="19"/>
  <c r="AA67" i="19"/>
  <c r="Z67" i="19"/>
  <c r="Y67" i="19"/>
  <c r="X67" i="19"/>
  <c r="W67" i="19"/>
  <c r="V67" i="19"/>
  <c r="I65" i="19"/>
  <c r="I67" i="19" s="1"/>
  <c r="H65" i="19"/>
  <c r="H67" i="19" s="1"/>
  <c r="G65" i="19"/>
  <c r="G67" i="19" s="1"/>
  <c r="F65" i="19"/>
  <c r="F67" i="19" s="1"/>
  <c r="E65" i="19"/>
  <c r="E67" i="19" s="1"/>
  <c r="D65" i="19"/>
  <c r="D67" i="19" s="1"/>
  <c r="C64" i="19"/>
  <c r="A64" i="19"/>
  <c r="A63" i="19"/>
  <c r="C62" i="19"/>
  <c r="C61" i="19"/>
  <c r="C60" i="19"/>
  <c r="C59" i="19"/>
  <c r="CQ52" i="19"/>
  <c r="CP52" i="19"/>
  <c r="CO52" i="19"/>
  <c r="CO54" i="19" s="1"/>
  <c r="CN52" i="19"/>
  <c r="CM52" i="19"/>
  <c r="CL52" i="19"/>
  <c r="CL54" i="19" s="1"/>
  <c r="CK52" i="19"/>
  <c r="CJ52" i="19"/>
  <c r="CI52" i="19"/>
  <c r="CI54" i="19" s="1"/>
  <c r="CH52" i="19"/>
  <c r="CG52" i="19"/>
  <c r="CF52" i="19"/>
  <c r="CE52" i="19"/>
  <c r="CD52" i="19"/>
  <c r="CC52" i="19"/>
  <c r="CB52" i="19"/>
  <c r="CA52" i="19"/>
  <c r="BZ52" i="19"/>
  <c r="BY52" i="19"/>
  <c r="BX52" i="19"/>
  <c r="BW52" i="19"/>
  <c r="BV52" i="19"/>
  <c r="BU52" i="19"/>
  <c r="BT52" i="19"/>
  <c r="BS52" i="19"/>
  <c r="BR52" i="19"/>
  <c r="BQ52" i="19"/>
  <c r="BP52" i="19"/>
  <c r="BO52" i="19"/>
  <c r="BN52" i="19"/>
  <c r="BM52" i="19"/>
  <c r="BL52" i="19"/>
  <c r="BK52" i="19"/>
  <c r="BJ52" i="19"/>
  <c r="BI52" i="19"/>
  <c r="BH52" i="19"/>
  <c r="BG52" i="19"/>
  <c r="BF52" i="19"/>
  <c r="BE52" i="19"/>
  <c r="BD52" i="19"/>
  <c r="BC52" i="19"/>
  <c r="BB52" i="19"/>
  <c r="BA52" i="19"/>
  <c r="AZ52" i="19"/>
  <c r="AY52" i="19"/>
  <c r="AX52" i="19"/>
  <c r="AW52" i="19"/>
  <c r="AV52" i="19"/>
  <c r="AU52" i="19"/>
  <c r="AT52" i="19"/>
  <c r="AS52" i="19"/>
  <c r="AR52" i="19"/>
  <c r="AQ52" i="19"/>
  <c r="AP52" i="19"/>
  <c r="AO52" i="19"/>
  <c r="AN52" i="19"/>
  <c r="AM52" i="19"/>
  <c r="AL52" i="19"/>
  <c r="AK52" i="19"/>
  <c r="AJ52" i="19"/>
  <c r="AI52" i="19"/>
  <c r="AI54" i="19" s="1"/>
  <c r="AH52" i="19"/>
  <c r="AG52" i="19"/>
  <c r="AF52" i="19"/>
  <c r="AF54" i="19" s="1"/>
  <c r="AE52" i="19"/>
  <c r="AE54" i="19" s="1"/>
  <c r="AD52" i="19"/>
  <c r="AD54" i="19" s="1"/>
  <c r="AC52" i="19"/>
  <c r="AC54" i="19" s="1"/>
  <c r="AB52" i="19"/>
  <c r="AB54" i="19" s="1"/>
  <c r="AA52" i="19"/>
  <c r="AA54" i="19" s="1"/>
  <c r="Z52" i="19"/>
  <c r="Z54" i="19" s="1"/>
  <c r="Y52" i="19"/>
  <c r="Y54" i="19" s="1"/>
  <c r="X52" i="19"/>
  <c r="X54" i="19" s="1"/>
  <c r="W52" i="19"/>
  <c r="W54" i="19" s="1"/>
  <c r="V52" i="19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I54" i="19" s="1"/>
  <c r="H52" i="19"/>
  <c r="H54" i="19" s="1"/>
  <c r="G52" i="19"/>
  <c r="G54" i="19" s="1"/>
  <c r="F52" i="19"/>
  <c r="F54" i="19" s="1"/>
  <c r="E52" i="19"/>
  <c r="E54" i="19" s="1"/>
  <c r="D52" i="19"/>
  <c r="D54" i="19" s="1"/>
  <c r="C51" i="19"/>
  <c r="A50" i="19"/>
  <c r="C49" i="19"/>
  <c r="C48" i="19"/>
  <c r="C47" i="19"/>
  <c r="CO42" i="19"/>
  <c r="CL42" i="19"/>
  <c r="CI42" i="19"/>
  <c r="AI42" i="19"/>
  <c r="AF42" i="19"/>
  <c r="AE42" i="19"/>
  <c r="AD42" i="19"/>
  <c r="AC42" i="19"/>
  <c r="AB42" i="19"/>
  <c r="AA42" i="19"/>
  <c r="Z42" i="19"/>
  <c r="Y42" i="19"/>
  <c r="X42" i="19"/>
  <c r="W42" i="19"/>
  <c r="V42" i="19"/>
  <c r="I40" i="19"/>
  <c r="I42" i="19" s="1"/>
  <c r="H40" i="19"/>
  <c r="H42" i="19" s="1"/>
  <c r="G40" i="19"/>
  <c r="G42" i="19" s="1"/>
  <c r="F40" i="19"/>
  <c r="F42" i="19" s="1"/>
  <c r="E40" i="19"/>
  <c r="E42" i="19" s="1"/>
  <c r="D40" i="19"/>
  <c r="D42" i="19" s="1"/>
  <c r="C39" i="19"/>
  <c r="A39" i="19"/>
  <c r="A38" i="19"/>
  <c r="C37" i="19"/>
  <c r="C36" i="19"/>
  <c r="C35" i="19"/>
  <c r="A35" i="19"/>
  <c r="CQ28" i="19"/>
  <c r="CP28" i="19"/>
  <c r="CO28" i="19"/>
  <c r="CO30" i="19" s="1"/>
  <c r="CN28" i="19"/>
  <c r="CM28" i="19"/>
  <c r="CL28" i="19"/>
  <c r="CL30" i="19" s="1"/>
  <c r="CK28" i="19"/>
  <c r="CJ28" i="19"/>
  <c r="CI28" i="19"/>
  <c r="CI30" i="19" s="1"/>
  <c r="CH28" i="19"/>
  <c r="CG28" i="19"/>
  <c r="CF28" i="19"/>
  <c r="CE28" i="19"/>
  <c r="CD28" i="19"/>
  <c r="CC28" i="19"/>
  <c r="CB28" i="19"/>
  <c r="CA28" i="19"/>
  <c r="BZ28" i="19"/>
  <c r="BY28" i="19"/>
  <c r="BX28" i="19"/>
  <c r="BW28" i="19"/>
  <c r="BV28" i="19"/>
  <c r="BU28" i="19"/>
  <c r="BT28" i="19"/>
  <c r="BS28" i="19"/>
  <c r="BR28" i="19"/>
  <c r="BQ28" i="19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AK28" i="19"/>
  <c r="AJ28" i="19"/>
  <c r="AI28" i="19"/>
  <c r="AI30" i="19" s="1"/>
  <c r="AH28" i="19"/>
  <c r="AG28" i="19"/>
  <c r="AF28" i="19"/>
  <c r="AF30" i="19" s="1"/>
  <c r="AE28" i="19"/>
  <c r="AE30" i="19" s="1"/>
  <c r="AD28" i="19"/>
  <c r="AD30" i="19" s="1"/>
  <c r="AC28" i="19"/>
  <c r="AC30" i="19" s="1"/>
  <c r="AB28" i="19"/>
  <c r="AB30" i="19" s="1"/>
  <c r="AA28" i="19"/>
  <c r="AA30" i="19" s="1"/>
  <c r="Z28" i="19"/>
  <c r="Z30" i="19" s="1"/>
  <c r="Y28" i="19"/>
  <c r="Y30" i="19" s="1"/>
  <c r="X28" i="19"/>
  <c r="X30" i="19" s="1"/>
  <c r="W28" i="19"/>
  <c r="W30" i="19" s="1"/>
  <c r="V28" i="19"/>
  <c r="V30" i="19" s="1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I30" i="19" s="1"/>
  <c r="H28" i="19"/>
  <c r="H30" i="19" s="1"/>
  <c r="G28" i="19"/>
  <c r="G30" i="19" s="1"/>
  <c r="F28" i="19"/>
  <c r="F30" i="19" s="1"/>
  <c r="E28" i="19"/>
  <c r="E30" i="19" s="1"/>
  <c r="D28" i="19"/>
  <c r="D30" i="19" s="1"/>
  <c r="C27" i="19"/>
  <c r="A27" i="19"/>
  <c r="A26" i="19"/>
  <c r="C25" i="19"/>
  <c r="A22" i="19"/>
  <c r="CQ15" i="19"/>
  <c r="CP15" i="19"/>
  <c r="CO15" i="19"/>
  <c r="CO17" i="19" s="1"/>
  <c r="CN15" i="19"/>
  <c r="CM15" i="19"/>
  <c r="CL15" i="19"/>
  <c r="CK15" i="19"/>
  <c r="CJ15" i="19"/>
  <c r="CI15" i="19"/>
  <c r="CI17" i="19" s="1"/>
  <c r="CH15" i="19"/>
  <c r="CG15" i="19"/>
  <c r="CF15" i="19"/>
  <c r="CE15" i="19"/>
  <c r="CD15" i="19"/>
  <c r="CC15" i="19"/>
  <c r="CB15" i="19"/>
  <c r="CA15" i="19"/>
  <c r="BZ15" i="19"/>
  <c r="BY15" i="19"/>
  <c r="BX15" i="19"/>
  <c r="BW15" i="19"/>
  <c r="BV15" i="19"/>
  <c r="BU15" i="19"/>
  <c r="BT15" i="19"/>
  <c r="BS15" i="19"/>
  <c r="BR15" i="19"/>
  <c r="BQ15" i="19"/>
  <c r="BP15" i="19"/>
  <c r="BO15" i="19"/>
  <c r="BN15" i="19"/>
  <c r="BM15" i="19"/>
  <c r="BL15" i="19"/>
  <c r="BK15" i="19"/>
  <c r="BJ15" i="19"/>
  <c r="BI15" i="19"/>
  <c r="BH15" i="19"/>
  <c r="BG15" i="19"/>
  <c r="BF15" i="19"/>
  <c r="BE15" i="19"/>
  <c r="BD15" i="19"/>
  <c r="BC15" i="19"/>
  <c r="BB15" i="19"/>
  <c r="BA15" i="19"/>
  <c r="AZ15" i="19"/>
  <c r="AY15" i="19"/>
  <c r="AX15" i="19"/>
  <c r="AW15" i="19"/>
  <c r="AV15" i="19"/>
  <c r="AU15" i="19"/>
  <c r="AT15" i="19"/>
  <c r="AS15" i="19"/>
  <c r="AR15" i="19"/>
  <c r="AQ15" i="19"/>
  <c r="AP15" i="19"/>
  <c r="AO15" i="19"/>
  <c r="AN15" i="19"/>
  <c r="AM15" i="19"/>
  <c r="AL15" i="19"/>
  <c r="AK15" i="19"/>
  <c r="AJ15" i="19"/>
  <c r="AI15" i="19"/>
  <c r="AI17" i="19" s="1"/>
  <c r="AH15" i="19"/>
  <c r="AG15" i="19"/>
  <c r="AF15" i="19"/>
  <c r="AE15" i="19"/>
  <c r="AE17" i="19" s="1"/>
  <c r="AD15" i="19"/>
  <c r="AC15" i="19"/>
  <c r="AB15" i="19"/>
  <c r="AA15" i="19"/>
  <c r="Z15" i="19"/>
  <c r="Y15" i="19"/>
  <c r="X15" i="19"/>
  <c r="W15" i="19"/>
  <c r="W17" i="19" s="1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G17" i="19" s="1"/>
  <c r="F15" i="19"/>
  <c r="E15" i="19"/>
  <c r="D15" i="19"/>
  <c r="C14" i="19"/>
  <c r="A14" i="19"/>
  <c r="C12" i="19"/>
  <c r="A12" i="19"/>
  <c r="C11" i="19"/>
  <c r="C10" i="19"/>
  <c r="C9" i="19"/>
  <c r="A9" i="19"/>
  <c r="C183" i="10"/>
  <c r="C184" i="10"/>
  <c r="A185" i="10"/>
  <c r="D186" i="10"/>
  <c r="D188" i="10" s="1"/>
  <c r="E186" i="10"/>
  <c r="F186" i="10"/>
  <c r="G186" i="10"/>
  <c r="G188" i="10" s="1"/>
  <c r="H186" i="10"/>
  <c r="H188" i="10" s="1"/>
  <c r="I186" i="10"/>
  <c r="I188" i="10" s="1"/>
  <c r="D197" i="10"/>
  <c r="D199" i="10" s="1"/>
  <c r="E197" i="10"/>
  <c r="E199" i="10" s="1"/>
  <c r="F197" i="10"/>
  <c r="F199" i="10" s="1"/>
  <c r="G197" i="10"/>
  <c r="G199" i="10" s="1"/>
  <c r="H197" i="10"/>
  <c r="H199" i="10" s="1"/>
  <c r="I197" i="10"/>
  <c r="I199" i="10" s="1"/>
  <c r="C205" i="10"/>
  <c r="A206" i="10"/>
  <c r="C206" i="10"/>
  <c r="C207" i="10"/>
  <c r="A208" i="10"/>
  <c r="A209" i="10"/>
  <c r="C209" i="10"/>
  <c r="D210" i="10"/>
  <c r="E210" i="10"/>
  <c r="E212" i="10" s="1"/>
  <c r="F210" i="10"/>
  <c r="F212" i="10" s="1"/>
  <c r="G210" i="10"/>
  <c r="G212" i="10" s="1"/>
  <c r="H210" i="10"/>
  <c r="H212" i="10" s="1"/>
  <c r="I210" i="10"/>
  <c r="I212" i="10" s="1"/>
  <c r="C216" i="10"/>
  <c r="C217" i="10"/>
  <c r="C218" i="10"/>
  <c r="A219" i="10"/>
  <c r="C219" i="10"/>
  <c r="A220" i="10"/>
  <c r="C220" i="10"/>
  <c r="A221" i="10"/>
  <c r="C221" i="10"/>
  <c r="D222" i="10"/>
  <c r="D224" i="10" s="1"/>
  <c r="E222" i="10"/>
  <c r="E224" i="10" s="1"/>
  <c r="F222" i="10"/>
  <c r="F224" i="10" s="1"/>
  <c r="G222" i="10"/>
  <c r="G224" i="10" s="1"/>
  <c r="H222" i="10"/>
  <c r="H224" i="10" s="1"/>
  <c r="I222" i="10"/>
  <c r="I224" i="10" s="1"/>
  <c r="Q27" i="20" l="1"/>
  <c r="P27" i="20"/>
  <c r="Q11" i="20"/>
  <c r="P11" i="20"/>
  <c r="Q23" i="20"/>
  <c r="P23" i="20"/>
  <c r="P19" i="20"/>
  <c r="P15" i="20"/>
  <c r="H201" i="10"/>
  <c r="I201" i="10"/>
  <c r="E226" i="10"/>
  <c r="E201" i="10"/>
  <c r="E188" i="10"/>
  <c r="CL131" i="19"/>
  <c r="CL132" i="19" s="1"/>
  <c r="H131" i="19"/>
  <c r="H132" i="19" s="1"/>
  <c r="P131" i="19"/>
  <c r="P132" i="19" s="1"/>
  <c r="X131" i="19"/>
  <c r="X132" i="19" s="1"/>
  <c r="AF131" i="19"/>
  <c r="AF132" i="19" s="1"/>
  <c r="AN131" i="19"/>
  <c r="AN132" i="19" s="1"/>
  <c r="AV131" i="19"/>
  <c r="AV132" i="19" s="1"/>
  <c r="BD131" i="19"/>
  <c r="BD132" i="19" s="1"/>
  <c r="BL131" i="19"/>
  <c r="BL132" i="19" s="1"/>
  <c r="BT131" i="19"/>
  <c r="BT132" i="19" s="1"/>
  <c r="CB131" i="19"/>
  <c r="CB132" i="19" s="1"/>
  <c r="CN131" i="19"/>
  <c r="CN132" i="19" s="1"/>
  <c r="CH131" i="19"/>
  <c r="CH132" i="19" s="1"/>
  <c r="CP131" i="19"/>
  <c r="CP132" i="19" s="1"/>
  <c r="CG131" i="19"/>
  <c r="CG132" i="19" s="1"/>
  <c r="D131" i="19"/>
  <c r="D132" i="19" s="1"/>
  <c r="L131" i="19"/>
  <c r="L132" i="19" s="1"/>
  <c r="T131" i="19"/>
  <c r="T132" i="19" s="1"/>
  <c r="AB131" i="19"/>
  <c r="AB132" i="19" s="1"/>
  <c r="AJ131" i="19"/>
  <c r="AJ132" i="19" s="1"/>
  <c r="AR131" i="19"/>
  <c r="AR132" i="19" s="1"/>
  <c r="AZ131" i="19"/>
  <c r="AZ132" i="19" s="1"/>
  <c r="BH131" i="19"/>
  <c r="BH132" i="19" s="1"/>
  <c r="BP131" i="19"/>
  <c r="BP132" i="19" s="1"/>
  <c r="BX131" i="19"/>
  <c r="BX132" i="19" s="1"/>
  <c r="CJ131" i="19"/>
  <c r="CJ132" i="19" s="1"/>
  <c r="CL17" i="19"/>
  <c r="CK131" i="19"/>
  <c r="CK132" i="19" s="1"/>
  <c r="K131" i="19"/>
  <c r="K132" i="19" s="1"/>
  <c r="S131" i="19"/>
  <c r="S132" i="19" s="1"/>
  <c r="AM131" i="19"/>
  <c r="AM132" i="19" s="1"/>
  <c r="AU131" i="19"/>
  <c r="AU132" i="19" s="1"/>
  <c r="BC131" i="19"/>
  <c r="BC132" i="19" s="1"/>
  <c r="BK131" i="19"/>
  <c r="BK132" i="19" s="1"/>
  <c r="BS131" i="19"/>
  <c r="BS132" i="19" s="1"/>
  <c r="CA131" i="19"/>
  <c r="CA132" i="19" s="1"/>
  <c r="CM131" i="19"/>
  <c r="CM132" i="19" s="1"/>
  <c r="F131" i="19"/>
  <c r="F132" i="19" s="1"/>
  <c r="J131" i="19"/>
  <c r="J132" i="19" s="1"/>
  <c r="N131" i="19"/>
  <c r="N132" i="19" s="1"/>
  <c r="R131" i="19"/>
  <c r="R132" i="19" s="1"/>
  <c r="V131" i="19"/>
  <c r="V132" i="19" s="1"/>
  <c r="Z131" i="19"/>
  <c r="Z132" i="19" s="1"/>
  <c r="AD131" i="19"/>
  <c r="AD132" i="19" s="1"/>
  <c r="AH131" i="19"/>
  <c r="AH132" i="19" s="1"/>
  <c r="AL131" i="19"/>
  <c r="AL132" i="19" s="1"/>
  <c r="AP131" i="19"/>
  <c r="AP132" i="19" s="1"/>
  <c r="AT131" i="19"/>
  <c r="AT132" i="19" s="1"/>
  <c r="AX131" i="19"/>
  <c r="AX132" i="19" s="1"/>
  <c r="BB131" i="19"/>
  <c r="BB132" i="19" s="1"/>
  <c r="BF131" i="19"/>
  <c r="BF132" i="19" s="1"/>
  <c r="BJ131" i="19"/>
  <c r="BJ132" i="19" s="1"/>
  <c r="BN131" i="19"/>
  <c r="BN132" i="19" s="1"/>
  <c r="BR131" i="19"/>
  <c r="BR132" i="19" s="1"/>
  <c r="BV131" i="19"/>
  <c r="BV132" i="19" s="1"/>
  <c r="BZ131" i="19"/>
  <c r="BZ132" i="19" s="1"/>
  <c r="CO131" i="19"/>
  <c r="CO132" i="19" s="1"/>
  <c r="O131" i="19"/>
  <c r="O132" i="19" s="1"/>
  <c r="AA131" i="19"/>
  <c r="AA132" i="19" s="1"/>
  <c r="AQ131" i="19"/>
  <c r="AQ132" i="19" s="1"/>
  <c r="AY131" i="19"/>
  <c r="AY132" i="19" s="1"/>
  <c r="BG131" i="19"/>
  <c r="BG132" i="19" s="1"/>
  <c r="BO131" i="19"/>
  <c r="BO132" i="19" s="1"/>
  <c r="BW131" i="19"/>
  <c r="BW132" i="19" s="1"/>
  <c r="CE131" i="19"/>
  <c r="CE132" i="19" s="1"/>
  <c r="CQ131" i="19"/>
  <c r="CQ132" i="19" s="1"/>
  <c r="E131" i="19"/>
  <c r="E132" i="19" s="1"/>
  <c r="I131" i="19"/>
  <c r="I132" i="19" s="1"/>
  <c r="M131" i="19"/>
  <c r="M132" i="19" s="1"/>
  <c r="Q131" i="19"/>
  <c r="Q132" i="19" s="1"/>
  <c r="U131" i="19"/>
  <c r="U132" i="19" s="1"/>
  <c r="Y131" i="19"/>
  <c r="Y132" i="19" s="1"/>
  <c r="AC131" i="19"/>
  <c r="AC132" i="19" s="1"/>
  <c r="AG131" i="19"/>
  <c r="AG132" i="19" s="1"/>
  <c r="AK131" i="19"/>
  <c r="AK132" i="19" s="1"/>
  <c r="AO131" i="19"/>
  <c r="AO132" i="19" s="1"/>
  <c r="AS131" i="19"/>
  <c r="AS132" i="19" s="1"/>
  <c r="AW131" i="19"/>
  <c r="AW132" i="19" s="1"/>
  <c r="BA131" i="19"/>
  <c r="BA132" i="19" s="1"/>
  <c r="BE131" i="19"/>
  <c r="BE132" i="19" s="1"/>
  <c r="BI131" i="19"/>
  <c r="BI132" i="19" s="1"/>
  <c r="BM131" i="19"/>
  <c r="BM132" i="19" s="1"/>
  <c r="BQ131" i="19"/>
  <c r="BQ132" i="19" s="1"/>
  <c r="BU131" i="19"/>
  <c r="BU132" i="19" s="1"/>
  <c r="BY131" i="19"/>
  <c r="BY132" i="19" s="1"/>
  <c r="H226" i="10"/>
  <c r="D226" i="10"/>
  <c r="I226" i="10"/>
  <c r="D212" i="10"/>
  <c r="F201" i="10"/>
  <c r="Q14" i="20"/>
  <c r="P14" i="20"/>
  <c r="P21" i="20"/>
  <c r="Q21" i="20"/>
  <c r="P30" i="20"/>
  <c r="Q30" i="20"/>
  <c r="P18" i="20"/>
  <c r="Q18" i="20"/>
  <c r="P25" i="20"/>
  <c r="Q25" i="20"/>
  <c r="P13" i="20"/>
  <c r="Q13" i="20"/>
  <c r="Q22" i="20"/>
  <c r="P22" i="20"/>
  <c r="P29" i="20"/>
  <c r="Q29" i="20"/>
  <c r="Q10" i="20"/>
  <c r="P10" i="20"/>
  <c r="P17" i="20"/>
  <c r="Q17" i="20"/>
  <c r="P26" i="20"/>
  <c r="Q26" i="20"/>
  <c r="Q12" i="20"/>
  <c r="Q16" i="20"/>
  <c r="Q20" i="20"/>
  <c r="Q24" i="20"/>
  <c r="Q28" i="20"/>
  <c r="AA17" i="19"/>
  <c r="G131" i="19"/>
  <c r="G132" i="19" s="1"/>
  <c r="W131" i="19"/>
  <c r="W132" i="19" s="1"/>
  <c r="AE131" i="19"/>
  <c r="AE132" i="19" s="1"/>
  <c r="AI131" i="19"/>
  <c r="AI132" i="19" s="1"/>
  <c r="F17" i="19"/>
  <c r="Z17" i="19"/>
  <c r="D17" i="19"/>
  <c r="H17" i="19"/>
  <c r="X17" i="19"/>
  <c r="AB17" i="19"/>
  <c r="AF17" i="19"/>
  <c r="CI131" i="19"/>
  <c r="CI132" i="19" s="1"/>
  <c r="V17" i="19"/>
  <c r="AD17" i="19"/>
  <c r="E17" i="19"/>
  <c r="I17" i="19"/>
  <c r="Y17" i="19"/>
  <c r="AC17" i="19"/>
  <c r="G201" i="10"/>
  <c r="F226" i="10"/>
  <c r="D201" i="10"/>
  <c r="G226" i="10"/>
  <c r="F188" i="10"/>
  <c r="G53" i="17" l="1"/>
  <c r="F53" i="17"/>
  <c r="E53" i="17"/>
  <c r="E54" i="17" s="1"/>
  <c r="E55" i="17" s="1"/>
  <c r="D53" i="17"/>
  <c r="G48" i="17"/>
  <c r="F48" i="17"/>
  <c r="E48" i="17"/>
  <c r="D48" i="17"/>
  <c r="G43" i="17"/>
  <c r="F43" i="17"/>
  <c r="E43" i="17"/>
  <c r="D43" i="17"/>
  <c r="G38" i="17"/>
  <c r="F38" i="17"/>
  <c r="E38" i="17"/>
  <c r="D38" i="17"/>
  <c r="G33" i="17"/>
  <c r="F33" i="17"/>
  <c r="E33" i="17"/>
  <c r="D33" i="17"/>
  <c r="G28" i="17"/>
  <c r="F28" i="17"/>
  <c r="E28" i="17"/>
  <c r="D28" i="17"/>
  <c r="G23" i="17"/>
  <c r="F23" i="17"/>
  <c r="E23" i="17"/>
  <c r="D23" i="17"/>
  <c r="G18" i="17"/>
  <c r="F18" i="17"/>
  <c r="E18" i="17"/>
  <c r="D18" i="17"/>
  <c r="G13" i="17"/>
  <c r="F13" i="17"/>
  <c r="E13" i="17"/>
  <c r="D13" i="17"/>
  <c r="G8" i="17"/>
  <c r="F8" i="17"/>
  <c r="E8" i="17"/>
  <c r="D8" i="17"/>
  <c r="CO138" i="18"/>
  <c r="CL138" i="18"/>
  <c r="CI138" i="18"/>
  <c r="AI138" i="18"/>
  <c r="AF138" i="18"/>
  <c r="AE138" i="18"/>
  <c r="AD138" i="18"/>
  <c r="AC138" i="18"/>
  <c r="AB138" i="18"/>
  <c r="AA138" i="18"/>
  <c r="Z138" i="18"/>
  <c r="Y138" i="18"/>
  <c r="X138" i="18"/>
  <c r="W138" i="18"/>
  <c r="V138" i="18"/>
  <c r="D138" i="18"/>
  <c r="I136" i="18"/>
  <c r="I138" i="18" s="1"/>
  <c r="H136" i="18"/>
  <c r="H138" i="18" s="1"/>
  <c r="G136" i="18"/>
  <c r="G138" i="18" s="1"/>
  <c r="F136" i="18"/>
  <c r="F138" i="18" s="1"/>
  <c r="E136" i="18"/>
  <c r="E138" i="18" s="1"/>
  <c r="D136" i="18"/>
  <c r="C135" i="18"/>
  <c r="A135" i="18"/>
  <c r="C134" i="18"/>
  <c r="A134" i="18"/>
  <c r="C133" i="18"/>
  <c r="C132" i="18"/>
  <c r="C131" i="18"/>
  <c r="CQ123" i="18"/>
  <c r="CP123" i="18"/>
  <c r="CO123" i="18"/>
  <c r="CO125" i="18" s="1"/>
  <c r="CN123" i="18"/>
  <c r="CM123" i="18"/>
  <c r="CL123" i="18"/>
  <c r="CL125" i="18" s="1"/>
  <c r="CK123" i="18"/>
  <c r="CJ123" i="18"/>
  <c r="CI123" i="18"/>
  <c r="CI125" i="18" s="1"/>
  <c r="CH123" i="18"/>
  <c r="CG123" i="18"/>
  <c r="CF123" i="18"/>
  <c r="CE123" i="18"/>
  <c r="CD123" i="18"/>
  <c r="CC123" i="18"/>
  <c r="CB123" i="18"/>
  <c r="CA123" i="18"/>
  <c r="BZ123" i="18"/>
  <c r="BY123" i="18"/>
  <c r="BX123" i="18"/>
  <c r="BW123" i="18"/>
  <c r="BV123" i="18"/>
  <c r="BU123" i="18"/>
  <c r="BT123" i="18"/>
  <c r="BS123" i="18"/>
  <c r="BR123" i="18"/>
  <c r="BQ123" i="18"/>
  <c r="BP123" i="18"/>
  <c r="BO123" i="18"/>
  <c r="BN123" i="18"/>
  <c r="BM123" i="18"/>
  <c r="BL123" i="18"/>
  <c r="BK123" i="18"/>
  <c r="BJ123" i="18"/>
  <c r="BI123" i="18"/>
  <c r="BH123" i="18"/>
  <c r="BG123" i="18"/>
  <c r="BF123" i="18"/>
  <c r="BE123" i="18"/>
  <c r="BD123" i="18"/>
  <c r="BC123" i="18"/>
  <c r="BB123" i="18"/>
  <c r="BA123" i="18"/>
  <c r="AZ123" i="18"/>
  <c r="AY123" i="18"/>
  <c r="AX123" i="18"/>
  <c r="AW123" i="18"/>
  <c r="AV123" i="18"/>
  <c r="AU123" i="18"/>
  <c r="AT123" i="18"/>
  <c r="AS123" i="18"/>
  <c r="AR123" i="18"/>
  <c r="AQ123" i="18"/>
  <c r="AP123" i="18"/>
  <c r="AO123" i="18"/>
  <c r="AN123" i="18"/>
  <c r="AM123" i="18"/>
  <c r="AL123" i="18"/>
  <c r="AK123" i="18"/>
  <c r="AJ123" i="18"/>
  <c r="AI123" i="18"/>
  <c r="AI125" i="18" s="1"/>
  <c r="AH123" i="18"/>
  <c r="AG123" i="18"/>
  <c r="AF123" i="18"/>
  <c r="AF125" i="18" s="1"/>
  <c r="AE123" i="18"/>
  <c r="AE125" i="18" s="1"/>
  <c r="AD123" i="18"/>
  <c r="AD125" i="18" s="1"/>
  <c r="AC123" i="18"/>
  <c r="AC125" i="18" s="1"/>
  <c r="AB123" i="18"/>
  <c r="AB125" i="18" s="1"/>
  <c r="AA123" i="18"/>
  <c r="AA125" i="18" s="1"/>
  <c r="Z123" i="18"/>
  <c r="Z125" i="18" s="1"/>
  <c r="Y123" i="18"/>
  <c r="Y125" i="18" s="1"/>
  <c r="X123" i="18"/>
  <c r="X125" i="18" s="1"/>
  <c r="W123" i="18"/>
  <c r="W125" i="18" s="1"/>
  <c r="V123" i="18"/>
  <c r="V125" i="18" s="1"/>
  <c r="U123" i="18"/>
  <c r="T123" i="18"/>
  <c r="S123" i="18"/>
  <c r="R123" i="18"/>
  <c r="Q123" i="18"/>
  <c r="P123" i="18"/>
  <c r="O123" i="18"/>
  <c r="N123" i="18"/>
  <c r="M123" i="18"/>
  <c r="L123" i="18"/>
  <c r="K123" i="18"/>
  <c r="J123" i="18"/>
  <c r="I123" i="18"/>
  <c r="I125" i="18" s="1"/>
  <c r="H123" i="18"/>
  <c r="H125" i="18" s="1"/>
  <c r="G123" i="18"/>
  <c r="G125" i="18" s="1"/>
  <c r="F123" i="18"/>
  <c r="F125" i="18" s="1"/>
  <c r="E123" i="18"/>
  <c r="E125" i="18" s="1"/>
  <c r="D123" i="18"/>
  <c r="D125" i="18" s="1"/>
  <c r="C122" i="18"/>
  <c r="A122" i="18"/>
  <c r="C121" i="18"/>
  <c r="A121" i="18"/>
  <c r="C120" i="18"/>
  <c r="A120" i="18"/>
  <c r="C119" i="18"/>
  <c r="C118" i="18"/>
  <c r="C117" i="18"/>
  <c r="CO111" i="18"/>
  <c r="CL111" i="18"/>
  <c r="CI111" i="18"/>
  <c r="AI111" i="18"/>
  <c r="AF111" i="18"/>
  <c r="AE111" i="18"/>
  <c r="AD111" i="18"/>
  <c r="AC111" i="18"/>
  <c r="AB111" i="18"/>
  <c r="AA111" i="18"/>
  <c r="Z111" i="18"/>
  <c r="Y111" i="18"/>
  <c r="X111" i="18"/>
  <c r="W111" i="18"/>
  <c r="V111" i="18"/>
  <c r="I109" i="18"/>
  <c r="I111" i="18" s="1"/>
  <c r="H109" i="18"/>
  <c r="H111" i="18" s="1"/>
  <c r="G109" i="18"/>
  <c r="G111" i="18" s="1"/>
  <c r="F109" i="18"/>
  <c r="F111" i="18" s="1"/>
  <c r="E109" i="18"/>
  <c r="E111" i="18" s="1"/>
  <c r="D109" i="18"/>
  <c r="D111" i="18" s="1"/>
  <c r="CQ96" i="18"/>
  <c r="CP96" i="18"/>
  <c r="CO96" i="18"/>
  <c r="CO98" i="18" s="1"/>
  <c r="CN96" i="18"/>
  <c r="CM96" i="18"/>
  <c r="CL96" i="18"/>
  <c r="CL98" i="18" s="1"/>
  <c r="CK96" i="18"/>
  <c r="CJ96" i="18"/>
  <c r="CI96" i="18"/>
  <c r="CI98" i="18" s="1"/>
  <c r="CH96" i="18"/>
  <c r="CG96" i="18"/>
  <c r="CF96" i="18"/>
  <c r="CE96" i="18"/>
  <c r="CD96" i="18"/>
  <c r="CC96" i="18"/>
  <c r="CB96" i="18"/>
  <c r="CA96" i="18"/>
  <c r="BZ96" i="18"/>
  <c r="BY96" i="18"/>
  <c r="BX96" i="18"/>
  <c r="BW96" i="18"/>
  <c r="BV96" i="18"/>
  <c r="BU96" i="18"/>
  <c r="BT96" i="18"/>
  <c r="BS96" i="18"/>
  <c r="BR96" i="18"/>
  <c r="BQ96" i="18"/>
  <c r="BP96" i="18"/>
  <c r="BO96" i="18"/>
  <c r="BN96" i="18"/>
  <c r="BM96" i="18"/>
  <c r="BL96" i="18"/>
  <c r="BK96" i="18"/>
  <c r="BJ96" i="18"/>
  <c r="BI96" i="18"/>
  <c r="BH96" i="18"/>
  <c r="BG96" i="18"/>
  <c r="BF96" i="18"/>
  <c r="BE96" i="18"/>
  <c r="BD96" i="18"/>
  <c r="BC96" i="18"/>
  <c r="BB96" i="18"/>
  <c r="BA96" i="18"/>
  <c r="AZ96" i="18"/>
  <c r="AY96" i="18"/>
  <c r="AX96" i="18"/>
  <c r="AW96" i="18"/>
  <c r="AV96" i="18"/>
  <c r="AU96" i="18"/>
  <c r="AT96" i="18"/>
  <c r="AS96" i="18"/>
  <c r="AR96" i="18"/>
  <c r="AQ96" i="18"/>
  <c r="AP96" i="18"/>
  <c r="AO96" i="18"/>
  <c r="AN96" i="18"/>
  <c r="AM96" i="18"/>
  <c r="AL96" i="18"/>
  <c r="AK96" i="18"/>
  <c r="AJ96" i="18"/>
  <c r="AI96" i="18"/>
  <c r="AI98" i="18" s="1"/>
  <c r="AH96" i="18"/>
  <c r="AG96" i="18"/>
  <c r="AF96" i="18"/>
  <c r="AE96" i="18"/>
  <c r="AD96" i="18"/>
  <c r="AD98" i="18" s="1"/>
  <c r="AC96" i="18"/>
  <c r="AC98" i="18" s="1"/>
  <c r="AB96" i="18"/>
  <c r="AA96" i="18"/>
  <c r="Z96" i="18"/>
  <c r="Z98" i="18" s="1"/>
  <c r="Y96" i="18"/>
  <c r="Y98" i="18" s="1"/>
  <c r="X96" i="18"/>
  <c r="W96" i="18"/>
  <c r="V96" i="18"/>
  <c r="V98" i="18" s="1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I98" i="18" s="1"/>
  <c r="H96" i="18"/>
  <c r="H98" i="18" s="1"/>
  <c r="G96" i="18"/>
  <c r="G98" i="18" s="1"/>
  <c r="F96" i="18"/>
  <c r="F98" i="18" s="1"/>
  <c r="E96" i="18"/>
  <c r="E98" i="18" s="1"/>
  <c r="D96" i="18"/>
  <c r="C95" i="18"/>
  <c r="A95" i="18"/>
  <c r="C94" i="18"/>
  <c r="A94" i="18"/>
  <c r="C93" i="18"/>
  <c r="C92" i="18"/>
  <c r="C90" i="18"/>
  <c r="A90" i="18"/>
  <c r="CO85" i="18"/>
  <c r="CL85" i="18"/>
  <c r="CI85" i="18"/>
  <c r="AI85" i="18"/>
  <c r="AF85" i="18"/>
  <c r="AE85" i="18"/>
  <c r="AD85" i="18"/>
  <c r="AC85" i="18"/>
  <c r="AB85" i="18"/>
  <c r="AA85" i="18"/>
  <c r="Z85" i="18"/>
  <c r="Y85" i="18"/>
  <c r="X85" i="18"/>
  <c r="W85" i="18"/>
  <c r="V85" i="18"/>
  <c r="I83" i="18"/>
  <c r="I85" i="18" s="1"/>
  <c r="H83" i="18"/>
  <c r="H85" i="18" s="1"/>
  <c r="G83" i="18"/>
  <c r="G85" i="18" s="1"/>
  <c r="F83" i="18"/>
  <c r="F85" i="18" s="1"/>
  <c r="E83" i="18"/>
  <c r="E85" i="18" s="1"/>
  <c r="D83" i="18"/>
  <c r="D85" i="18" s="1"/>
  <c r="CQ70" i="18"/>
  <c r="CP70" i="18"/>
  <c r="CO70" i="18"/>
  <c r="CO72" i="18" s="1"/>
  <c r="CN70" i="18"/>
  <c r="CM70" i="18"/>
  <c r="CL70" i="18"/>
  <c r="CL72" i="18" s="1"/>
  <c r="CK70" i="18"/>
  <c r="CJ70" i="18"/>
  <c r="CI70" i="18"/>
  <c r="CI72" i="18" s="1"/>
  <c r="CH70" i="18"/>
  <c r="CG70" i="18"/>
  <c r="CF70" i="18"/>
  <c r="CE70" i="18"/>
  <c r="CD70" i="18"/>
  <c r="CC70" i="18"/>
  <c r="CB70" i="18"/>
  <c r="CA70" i="18"/>
  <c r="BZ70" i="18"/>
  <c r="BY70" i="18"/>
  <c r="BX70" i="18"/>
  <c r="BW70" i="18"/>
  <c r="BV70" i="18"/>
  <c r="BU70" i="18"/>
  <c r="BT70" i="18"/>
  <c r="BS70" i="18"/>
  <c r="BR70" i="18"/>
  <c r="BQ70" i="18"/>
  <c r="BP70" i="18"/>
  <c r="BO70" i="18"/>
  <c r="BN70" i="18"/>
  <c r="BM70" i="18"/>
  <c r="BL70" i="18"/>
  <c r="BK70" i="18"/>
  <c r="BJ70" i="18"/>
  <c r="BI70" i="18"/>
  <c r="BH70" i="18"/>
  <c r="BG70" i="18"/>
  <c r="BF70" i="18"/>
  <c r="BE70" i="18"/>
  <c r="BD70" i="18"/>
  <c r="BC70" i="18"/>
  <c r="BB70" i="18"/>
  <c r="BA70" i="18"/>
  <c r="AZ70" i="18"/>
  <c r="AY70" i="18"/>
  <c r="AX70" i="18"/>
  <c r="AW70" i="18"/>
  <c r="AV70" i="18"/>
  <c r="AU70" i="18"/>
  <c r="AT70" i="18"/>
  <c r="AS70" i="18"/>
  <c r="AR70" i="18"/>
  <c r="AQ70" i="18"/>
  <c r="AP70" i="18"/>
  <c r="AO70" i="18"/>
  <c r="AN70" i="18"/>
  <c r="AM70" i="18"/>
  <c r="AL70" i="18"/>
  <c r="AK70" i="18"/>
  <c r="AJ70" i="18"/>
  <c r="AI70" i="18"/>
  <c r="AI72" i="18" s="1"/>
  <c r="AH70" i="18"/>
  <c r="AG70" i="18"/>
  <c r="AF70" i="18"/>
  <c r="AF72" i="18" s="1"/>
  <c r="AE70" i="18"/>
  <c r="AE72" i="18" s="1"/>
  <c r="AD70" i="18"/>
  <c r="AD72" i="18" s="1"/>
  <c r="AC70" i="18"/>
  <c r="AC72" i="18" s="1"/>
  <c r="AB70" i="18"/>
  <c r="AB72" i="18" s="1"/>
  <c r="AA70" i="18"/>
  <c r="AA72" i="18" s="1"/>
  <c r="Z70" i="18"/>
  <c r="Z72" i="18" s="1"/>
  <c r="Y70" i="18"/>
  <c r="Y72" i="18" s="1"/>
  <c r="X70" i="18"/>
  <c r="X72" i="18" s="1"/>
  <c r="W70" i="18"/>
  <c r="W72" i="18" s="1"/>
  <c r="V70" i="18"/>
  <c r="V72" i="18" s="1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I72" i="18" s="1"/>
  <c r="H70" i="18"/>
  <c r="H72" i="18" s="1"/>
  <c r="G70" i="18"/>
  <c r="G72" i="18" s="1"/>
  <c r="F70" i="18"/>
  <c r="F72" i="18" s="1"/>
  <c r="E70" i="18"/>
  <c r="E72" i="18" s="1"/>
  <c r="D70" i="18"/>
  <c r="D72" i="18" s="1"/>
  <c r="CO58" i="18"/>
  <c r="CL58" i="18"/>
  <c r="CI58" i="18"/>
  <c r="AI58" i="18"/>
  <c r="AF58" i="18"/>
  <c r="AE58" i="18"/>
  <c r="AD58" i="18"/>
  <c r="AC58" i="18"/>
  <c r="AB58" i="18"/>
  <c r="AA58" i="18"/>
  <c r="Z58" i="18"/>
  <c r="Y58" i="18"/>
  <c r="X58" i="18"/>
  <c r="W58" i="18"/>
  <c r="V58" i="18"/>
  <c r="I56" i="18"/>
  <c r="I58" i="18" s="1"/>
  <c r="H56" i="18"/>
  <c r="H58" i="18" s="1"/>
  <c r="G56" i="18"/>
  <c r="G58" i="18" s="1"/>
  <c r="F56" i="18"/>
  <c r="F58" i="18" s="1"/>
  <c r="E56" i="18"/>
  <c r="E58" i="18" s="1"/>
  <c r="D56" i="18"/>
  <c r="D58" i="18" s="1"/>
  <c r="C55" i="18"/>
  <c r="C54" i="18"/>
  <c r="A54" i="18"/>
  <c r="C53" i="18"/>
  <c r="C52" i="18"/>
  <c r="C51" i="18"/>
  <c r="CQ43" i="18"/>
  <c r="CP43" i="18"/>
  <c r="CO43" i="18"/>
  <c r="CN43" i="18"/>
  <c r="CM43" i="18"/>
  <c r="CL43" i="18"/>
  <c r="CK43" i="18"/>
  <c r="CJ43" i="18"/>
  <c r="CI43" i="18"/>
  <c r="CH43" i="18"/>
  <c r="CG43" i="18"/>
  <c r="CF43" i="18"/>
  <c r="CE43" i="18"/>
  <c r="CD43" i="18"/>
  <c r="CC43" i="18"/>
  <c r="CB43" i="18"/>
  <c r="CA43" i="18"/>
  <c r="BZ43" i="18"/>
  <c r="BY43" i="18"/>
  <c r="BX43" i="18"/>
  <c r="BW43" i="18"/>
  <c r="BV43" i="18"/>
  <c r="BU43" i="18"/>
  <c r="BT43" i="18"/>
  <c r="BS43" i="18"/>
  <c r="BR43" i="18"/>
  <c r="BQ43" i="18"/>
  <c r="BP43" i="18"/>
  <c r="BO43" i="18"/>
  <c r="BN43" i="18"/>
  <c r="BM43" i="18"/>
  <c r="BL43" i="18"/>
  <c r="BK43" i="18"/>
  <c r="BJ43" i="18"/>
  <c r="BI43" i="18"/>
  <c r="BH43" i="18"/>
  <c r="BG43" i="18"/>
  <c r="BF43" i="18"/>
  <c r="BE43" i="18"/>
  <c r="BD43" i="18"/>
  <c r="BC43" i="18"/>
  <c r="BB43" i="18"/>
  <c r="BA43" i="18"/>
  <c r="AZ43" i="18"/>
  <c r="AY43" i="18"/>
  <c r="AX43" i="18"/>
  <c r="AW43" i="18"/>
  <c r="AV43" i="18"/>
  <c r="AU43" i="18"/>
  <c r="AT43" i="18"/>
  <c r="AS43" i="18"/>
  <c r="AR43" i="18"/>
  <c r="AQ43" i="18"/>
  <c r="AP43" i="18"/>
  <c r="AO43" i="18"/>
  <c r="AN43" i="18"/>
  <c r="AM43" i="18"/>
  <c r="AL43" i="18"/>
  <c r="AK43" i="18"/>
  <c r="AJ43" i="18"/>
  <c r="AI43" i="18"/>
  <c r="AI45" i="18" s="1"/>
  <c r="AH43" i="18"/>
  <c r="AG43" i="18"/>
  <c r="AF43" i="18"/>
  <c r="AF45" i="18" s="1"/>
  <c r="AE43" i="18"/>
  <c r="AE45" i="18" s="1"/>
  <c r="AD43" i="18"/>
  <c r="AC43" i="18"/>
  <c r="AB43" i="18"/>
  <c r="AB45" i="18" s="1"/>
  <c r="AA43" i="18"/>
  <c r="AA45" i="18" s="1"/>
  <c r="Z43" i="18"/>
  <c r="Y43" i="18"/>
  <c r="Y45" i="18" s="1"/>
  <c r="X43" i="18"/>
  <c r="X45" i="18" s="1"/>
  <c r="W43" i="18"/>
  <c r="W45" i="18" s="1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I45" i="18" s="1"/>
  <c r="H43" i="18"/>
  <c r="H45" i="18" s="1"/>
  <c r="G43" i="18"/>
  <c r="G45" i="18" s="1"/>
  <c r="F43" i="18"/>
  <c r="F45" i="18" s="1"/>
  <c r="E43" i="18"/>
  <c r="E45" i="18" s="1"/>
  <c r="D43" i="18"/>
  <c r="D45" i="18" s="1"/>
  <c r="C42" i="18"/>
  <c r="A42" i="18"/>
  <c r="C41" i="18"/>
  <c r="A41" i="18"/>
  <c r="C40" i="18"/>
  <c r="A40" i="18"/>
  <c r="C39" i="18"/>
  <c r="C38" i="18"/>
  <c r="C37" i="18"/>
  <c r="A37" i="18"/>
  <c r="CO31" i="18"/>
  <c r="CL31" i="18"/>
  <c r="CI31" i="18"/>
  <c r="AI31" i="18"/>
  <c r="AF31" i="18"/>
  <c r="AE31" i="18"/>
  <c r="AD31" i="18"/>
  <c r="AC31" i="18"/>
  <c r="AB31" i="18"/>
  <c r="AA31" i="18"/>
  <c r="Z31" i="18"/>
  <c r="Y31" i="18"/>
  <c r="X31" i="18"/>
  <c r="W31" i="18"/>
  <c r="V31" i="18"/>
  <c r="I29" i="18"/>
  <c r="I31" i="18" s="1"/>
  <c r="H29" i="18"/>
  <c r="H31" i="18" s="1"/>
  <c r="G29" i="18"/>
  <c r="G31" i="18" s="1"/>
  <c r="F29" i="18"/>
  <c r="F31" i="18" s="1"/>
  <c r="E29" i="18"/>
  <c r="E31" i="18" s="1"/>
  <c r="D29" i="18"/>
  <c r="D31" i="18" s="1"/>
  <c r="C28" i="18"/>
  <c r="A28" i="18"/>
  <c r="C27" i="18"/>
  <c r="A27" i="18"/>
  <c r="C26" i="18"/>
  <c r="C25" i="18"/>
  <c r="C24" i="18"/>
  <c r="C22" i="18"/>
  <c r="A22" i="18"/>
  <c r="CO17" i="18"/>
  <c r="CL17" i="18"/>
  <c r="CI17" i="18"/>
  <c r="AI17" i="18"/>
  <c r="AF17" i="18"/>
  <c r="AE17" i="18"/>
  <c r="AD17" i="18"/>
  <c r="AC17" i="18"/>
  <c r="AB17" i="18"/>
  <c r="AA17" i="18"/>
  <c r="Z17" i="18"/>
  <c r="Y17" i="18"/>
  <c r="X17" i="18"/>
  <c r="W17" i="18"/>
  <c r="V17" i="18"/>
  <c r="I15" i="18"/>
  <c r="H15" i="18"/>
  <c r="H17" i="18" s="1"/>
  <c r="G15" i="18"/>
  <c r="G17" i="18" s="1"/>
  <c r="F15" i="18"/>
  <c r="E15" i="18"/>
  <c r="D15" i="18"/>
  <c r="D17" i="18" s="1"/>
  <c r="C14" i="18"/>
  <c r="A14" i="18"/>
  <c r="C13" i="18"/>
  <c r="A13" i="18"/>
  <c r="C12" i="18"/>
  <c r="A12" i="18"/>
  <c r="C11" i="18"/>
  <c r="C9" i="18"/>
  <c r="D54" i="17" l="1"/>
  <c r="D55" i="17" s="1"/>
  <c r="F54" i="17"/>
  <c r="F55" i="17" s="1"/>
  <c r="G54" i="17"/>
  <c r="G55" i="17" s="1"/>
  <c r="CE140" i="18"/>
  <c r="CM140" i="18"/>
  <c r="CI140" i="18"/>
  <c r="CQ140" i="18"/>
  <c r="J140" i="18"/>
  <c r="R140" i="18"/>
  <c r="Z140" i="18"/>
  <c r="AH140" i="18"/>
  <c r="AP140" i="18"/>
  <c r="AX140" i="18"/>
  <c r="BF140" i="18"/>
  <c r="BN140" i="18"/>
  <c r="BV140" i="18"/>
  <c r="CH140" i="18"/>
  <c r="CP140" i="18"/>
  <c r="CJ140" i="18"/>
  <c r="CN140" i="18"/>
  <c r="K140" i="18"/>
  <c r="O140" i="18"/>
  <c r="S140" i="18"/>
  <c r="W140" i="18"/>
  <c r="AA140" i="18"/>
  <c r="AE140" i="18"/>
  <c r="AM140" i="18"/>
  <c r="AQ140" i="18"/>
  <c r="AU140" i="18"/>
  <c r="AY140" i="18"/>
  <c r="BC140" i="18"/>
  <c r="BG140" i="18"/>
  <c r="BK140" i="18"/>
  <c r="BO140" i="18"/>
  <c r="BS140" i="18"/>
  <c r="BW140" i="18"/>
  <c r="CA140" i="18"/>
  <c r="N140" i="18"/>
  <c r="V140" i="18"/>
  <c r="AD140" i="18"/>
  <c r="AL140" i="18"/>
  <c r="AT140" i="18"/>
  <c r="BB140" i="18"/>
  <c r="BJ140" i="18"/>
  <c r="BR140" i="18"/>
  <c r="BZ140" i="18"/>
  <c r="CL140" i="18"/>
  <c r="M140" i="18"/>
  <c r="Q140" i="18"/>
  <c r="U140" i="18"/>
  <c r="AC140" i="18"/>
  <c r="AG140" i="18"/>
  <c r="AK140" i="18"/>
  <c r="AO140" i="18"/>
  <c r="AS140" i="18"/>
  <c r="AW140" i="18"/>
  <c r="BA140" i="18"/>
  <c r="BE140" i="18"/>
  <c r="BI140" i="18"/>
  <c r="BM140" i="18"/>
  <c r="BQ140" i="18"/>
  <c r="BU140" i="18"/>
  <c r="BY140" i="18"/>
  <c r="CG140" i="18"/>
  <c r="CK140" i="18"/>
  <c r="CO140" i="18"/>
  <c r="CI45" i="18"/>
  <c r="L140" i="18"/>
  <c r="P140" i="18"/>
  <c r="T140" i="18"/>
  <c r="X140" i="18"/>
  <c r="AB140" i="18"/>
  <c r="AF140" i="18"/>
  <c r="AJ140" i="18"/>
  <c r="AN140" i="18"/>
  <c r="AR140" i="18"/>
  <c r="AV140" i="18"/>
  <c r="AZ140" i="18"/>
  <c r="BD140" i="18"/>
  <c r="BH140" i="18"/>
  <c r="BL140" i="18"/>
  <c r="BP140" i="18"/>
  <c r="BT140" i="18"/>
  <c r="BX140" i="18"/>
  <c r="CB140" i="18"/>
  <c r="F140" i="18"/>
  <c r="F142" i="18" s="1"/>
  <c r="E140" i="18"/>
  <c r="E142" i="18" s="1"/>
  <c r="I140" i="18"/>
  <c r="I142" i="18" s="1"/>
  <c r="E17" i="18"/>
  <c r="I17" i="18"/>
  <c r="D140" i="18"/>
  <c r="D141" i="18" s="1"/>
  <c r="Z45" i="18"/>
  <c r="D98" i="18"/>
  <c r="X98" i="18"/>
  <c r="AF98" i="18"/>
  <c r="H140" i="18"/>
  <c r="H142" i="18" s="1"/>
  <c r="AC45" i="18"/>
  <c r="AA98" i="18"/>
  <c r="AE98" i="18"/>
  <c r="AI140" i="18"/>
  <c r="F17" i="18"/>
  <c r="CL45" i="18"/>
  <c r="Y140" i="18"/>
  <c r="V45" i="18"/>
  <c r="AD45" i="18"/>
  <c r="AB98" i="18"/>
  <c r="W98" i="18"/>
  <c r="G140" i="18"/>
  <c r="G142" i="18" s="1"/>
  <c r="CO45" i="18"/>
  <c r="F141" i="18" l="1"/>
  <c r="D142" i="18"/>
  <c r="H141" i="18"/>
  <c r="I202" i="16"/>
  <c r="H202" i="16"/>
  <c r="G202" i="16"/>
  <c r="F202" i="16"/>
  <c r="E202" i="16"/>
  <c r="D202" i="16"/>
  <c r="A201" i="16"/>
  <c r="I183" i="16"/>
  <c r="H183" i="16"/>
  <c r="G183" i="16"/>
  <c r="F183" i="16"/>
  <c r="E183" i="16"/>
  <c r="D183" i="16"/>
  <c r="A182" i="16"/>
  <c r="I163" i="16"/>
  <c r="H163" i="16"/>
  <c r="G163" i="16"/>
  <c r="F163" i="16"/>
  <c r="E163" i="16"/>
  <c r="D163" i="16"/>
  <c r="A162" i="16"/>
  <c r="I143" i="16"/>
  <c r="H143" i="16"/>
  <c r="G143" i="16"/>
  <c r="F143" i="16"/>
  <c r="E143" i="16"/>
  <c r="D143" i="16"/>
  <c r="A142" i="16"/>
  <c r="I124" i="16"/>
  <c r="H124" i="16"/>
  <c r="G124" i="16"/>
  <c r="F124" i="16"/>
  <c r="E124" i="16"/>
  <c r="D124" i="16"/>
  <c r="A123" i="16"/>
  <c r="I104" i="16"/>
  <c r="H104" i="16"/>
  <c r="G104" i="16"/>
  <c r="F104" i="16"/>
  <c r="E104" i="16"/>
  <c r="D104" i="16"/>
  <c r="A103" i="16"/>
  <c r="I84" i="16"/>
  <c r="H84" i="16"/>
  <c r="G84" i="16"/>
  <c r="F84" i="16"/>
  <c r="E84" i="16"/>
  <c r="D84" i="16"/>
  <c r="A83" i="16"/>
  <c r="I65" i="16"/>
  <c r="H65" i="16"/>
  <c r="G65" i="16"/>
  <c r="F65" i="16"/>
  <c r="E65" i="16"/>
  <c r="D65" i="16"/>
  <c r="A64" i="16"/>
  <c r="I45" i="16"/>
  <c r="H45" i="16"/>
  <c r="G45" i="16"/>
  <c r="F45" i="16"/>
  <c r="E45" i="16"/>
  <c r="D45" i="16"/>
  <c r="A44" i="16"/>
  <c r="I25" i="16"/>
  <c r="H25" i="16"/>
  <c r="G25" i="16"/>
  <c r="F25" i="16"/>
  <c r="E25" i="16"/>
  <c r="D25" i="16"/>
  <c r="A24" i="16"/>
  <c r="C176" i="15" l="1"/>
  <c r="C171" i="15"/>
  <c r="C125" i="15"/>
  <c r="C25" i="15"/>
  <c r="C122" i="15" l="1"/>
  <c r="A122" i="15"/>
  <c r="A30" i="16"/>
  <c r="C30" i="16"/>
  <c r="CO196" i="16" l="1"/>
  <c r="CL196" i="16"/>
  <c r="CI196" i="16"/>
  <c r="AI196" i="16"/>
  <c r="AF196" i="16"/>
  <c r="AE196" i="16"/>
  <c r="AD196" i="16"/>
  <c r="AC196" i="16"/>
  <c r="AB196" i="16"/>
  <c r="AA196" i="16"/>
  <c r="Z196" i="16"/>
  <c r="Y196" i="16"/>
  <c r="X196" i="16"/>
  <c r="W196" i="16"/>
  <c r="V196" i="16"/>
  <c r="I194" i="16"/>
  <c r="H194" i="16"/>
  <c r="G194" i="16"/>
  <c r="F194" i="16"/>
  <c r="E194" i="16"/>
  <c r="D194" i="16"/>
  <c r="D203" i="16" s="1"/>
  <c r="C193" i="16"/>
  <c r="A193" i="16"/>
  <c r="C192" i="16"/>
  <c r="A192" i="16"/>
  <c r="C191" i="16"/>
  <c r="C190" i="16"/>
  <c r="C189" i="16"/>
  <c r="CQ175" i="16"/>
  <c r="CP175" i="16"/>
  <c r="CO175" i="16"/>
  <c r="CO177" i="16" s="1"/>
  <c r="CN175" i="16"/>
  <c r="CM175" i="16"/>
  <c r="CL175" i="16"/>
  <c r="CL177" i="16" s="1"/>
  <c r="CK175" i="16"/>
  <c r="CJ175" i="16"/>
  <c r="CI175" i="16"/>
  <c r="CI177" i="16" s="1"/>
  <c r="CH175" i="16"/>
  <c r="CG175" i="16"/>
  <c r="CF175" i="16"/>
  <c r="CE175" i="16"/>
  <c r="CD175" i="16"/>
  <c r="CC175" i="16"/>
  <c r="CB175" i="16"/>
  <c r="CA175" i="16"/>
  <c r="BZ175" i="16"/>
  <c r="BY175" i="16"/>
  <c r="BX175" i="16"/>
  <c r="BW175" i="16"/>
  <c r="BV175" i="16"/>
  <c r="BU175" i="16"/>
  <c r="BT175" i="16"/>
  <c r="BS175" i="16"/>
  <c r="BR175" i="16"/>
  <c r="BQ175" i="16"/>
  <c r="BP175" i="16"/>
  <c r="BO175" i="16"/>
  <c r="BN175" i="16"/>
  <c r="BM175" i="16"/>
  <c r="BL175" i="16"/>
  <c r="BK175" i="16"/>
  <c r="BJ175" i="16"/>
  <c r="BI175" i="16"/>
  <c r="BH175" i="16"/>
  <c r="BG175" i="16"/>
  <c r="BF175" i="16"/>
  <c r="BE175" i="16"/>
  <c r="BD175" i="16"/>
  <c r="BC175" i="16"/>
  <c r="BB175" i="16"/>
  <c r="BA175" i="16"/>
  <c r="AZ175" i="16"/>
  <c r="AY175" i="16"/>
  <c r="AX175" i="16"/>
  <c r="AW175" i="16"/>
  <c r="AV175" i="16"/>
  <c r="AU175" i="16"/>
  <c r="AT175" i="16"/>
  <c r="AS175" i="16"/>
  <c r="AR175" i="16"/>
  <c r="AQ175" i="16"/>
  <c r="AP175" i="16"/>
  <c r="AO175" i="16"/>
  <c r="AN175" i="16"/>
  <c r="AM175" i="16"/>
  <c r="AL175" i="16"/>
  <c r="AK175" i="16"/>
  <c r="AJ175" i="16"/>
  <c r="AI175" i="16"/>
  <c r="AI177" i="16" s="1"/>
  <c r="AH175" i="16"/>
  <c r="AG175" i="16"/>
  <c r="AF175" i="16"/>
  <c r="AF177" i="16" s="1"/>
  <c r="AE175" i="16"/>
  <c r="AE177" i="16" s="1"/>
  <c r="AD175" i="16"/>
  <c r="AD177" i="16" s="1"/>
  <c r="AC175" i="16"/>
  <c r="AC177" i="16" s="1"/>
  <c r="AB175" i="16"/>
  <c r="AB177" i="16" s="1"/>
  <c r="AA175" i="16"/>
  <c r="AA177" i="16" s="1"/>
  <c r="Z175" i="16"/>
  <c r="Z177" i="16" s="1"/>
  <c r="Y175" i="16"/>
  <c r="Y177" i="16" s="1"/>
  <c r="X175" i="16"/>
  <c r="X177" i="16" s="1"/>
  <c r="W175" i="16"/>
  <c r="W177" i="16" s="1"/>
  <c r="V175" i="16"/>
  <c r="V177" i="16" s="1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C174" i="16"/>
  <c r="A174" i="16"/>
  <c r="C173" i="16"/>
  <c r="C172" i="16"/>
  <c r="A172" i="16"/>
  <c r="C171" i="16"/>
  <c r="C170" i="16"/>
  <c r="C169" i="16"/>
  <c r="CO157" i="16"/>
  <c r="CL157" i="16"/>
  <c r="CI157" i="16"/>
  <c r="AI157" i="16"/>
  <c r="AF157" i="16"/>
  <c r="AE157" i="16"/>
  <c r="AD157" i="16"/>
  <c r="AC157" i="16"/>
  <c r="AB157" i="16"/>
  <c r="AA157" i="16"/>
  <c r="Z157" i="16"/>
  <c r="Y157" i="16"/>
  <c r="X157" i="16"/>
  <c r="W157" i="16"/>
  <c r="V157" i="16"/>
  <c r="I155" i="16"/>
  <c r="H155" i="16"/>
  <c r="G155" i="16"/>
  <c r="F155" i="16"/>
  <c r="E155" i="16"/>
  <c r="D155" i="16"/>
  <c r="C154" i="16"/>
  <c r="C153" i="16"/>
  <c r="A153" i="16"/>
  <c r="C152" i="16"/>
  <c r="A152" i="16"/>
  <c r="C151" i="16"/>
  <c r="C150" i="16"/>
  <c r="C148" i="16"/>
  <c r="CO137" i="16"/>
  <c r="CL137" i="16"/>
  <c r="CI137" i="16"/>
  <c r="AI137" i="16"/>
  <c r="AF137" i="16"/>
  <c r="AE137" i="16"/>
  <c r="AD137" i="16"/>
  <c r="AC137" i="16"/>
  <c r="AB137" i="16"/>
  <c r="AA137" i="16"/>
  <c r="Z137" i="16"/>
  <c r="Y137" i="16"/>
  <c r="X137" i="16"/>
  <c r="W137" i="16"/>
  <c r="V137" i="16"/>
  <c r="I135" i="16"/>
  <c r="H135" i="16"/>
  <c r="G135" i="16"/>
  <c r="F135" i="16"/>
  <c r="E135" i="16"/>
  <c r="D135" i="16"/>
  <c r="C134" i="16"/>
  <c r="A134" i="16"/>
  <c r="C133" i="16"/>
  <c r="A133" i="16"/>
  <c r="C132" i="16"/>
  <c r="C131" i="16"/>
  <c r="C129" i="16"/>
  <c r="A129" i="16"/>
  <c r="CO118" i="16"/>
  <c r="CL118" i="16"/>
  <c r="CI118" i="16"/>
  <c r="AI118" i="16"/>
  <c r="AF118" i="16"/>
  <c r="AE118" i="16"/>
  <c r="AD118" i="16"/>
  <c r="AC118" i="16"/>
  <c r="AB118" i="16"/>
  <c r="AA118" i="16"/>
  <c r="Z118" i="16"/>
  <c r="Y118" i="16"/>
  <c r="X118" i="16"/>
  <c r="W118" i="16"/>
  <c r="V118" i="16"/>
  <c r="I116" i="16"/>
  <c r="H116" i="16"/>
  <c r="G116" i="16"/>
  <c r="F116" i="16"/>
  <c r="E116" i="16"/>
  <c r="D116" i="16"/>
  <c r="C115" i="16"/>
  <c r="A115" i="16"/>
  <c r="C114" i="16"/>
  <c r="A114" i="16"/>
  <c r="C113" i="16"/>
  <c r="A113" i="16"/>
  <c r="C112" i="16"/>
  <c r="C111" i="16"/>
  <c r="C110" i="16"/>
  <c r="C109" i="16"/>
  <c r="CO98" i="16"/>
  <c r="CL98" i="16"/>
  <c r="CI98" i="16"/>
  <c r="AI98" i="16"/>
  <c r="AF98" i="16"/>
  <c r="AE98" i="16"/>
  <c r="AD98" i="16"/>
  <c r="AC98" i="16"/>
  <c r="AB98" i="16"/>
  <c r="AA98" i="16"/>
  <c r="Z98" i="16"/>
  <c r="Y98" i="16"/>
  <c r="X98" i="16"/>
  <c r="W98" i="16"/>
  <c r="V98" i="16"/>
  <c r="I96" i="16"/>
  <c r="H96" i="16"/>
  <c r="G96" i="16"/>
  <c r="F96" i="16"/>
  <c r="E96" i="16"/>
  <c r="D96" i="16"/>
  <c r="C95" i="16"/>
  <c r="A95" i="16"/>
  <c r="A94" i="16"/>
  <c r="C93" i="16"/>
  <c r="C92" i="16"/>
  <c r="C91" i="16"/>
  <c r="C90" i="16"/>
  <c r="C89" i="16"/>
  <c r="CQ76" i="16"/>
  <c r="CP76" i="16"/>
  <c r="CO76" i="16"/>
  <c r="CO78" i="16" s="1"/>
  <c r="CN76" i="16"/>
  <c r="CM76" i="16"/>
  <c r="CL76" i="16"/>
  <c r="CL78" i="16" s="1"/>
  <c r="CK76" i="16"/>
  <c r="CJ76" i="16"/>
  <c r="CI76" i="16"/>
  <c r="CI78" i="16" s="1"/>
  <c r="CH76" i="16"/>
  <c r="CG76" i="16"/>
  <c r="CF76" i="16"/>
  <c r="CE76" i="16"/>
  <c r="CD76" i="16"/>
  <c r="CC76" i="16"/>
  <c r="CB76" i="16"/>
  <c r="CA76" i="16"/>
  <c r="BZ76" i="16"/>
  <c r="BY76" i="16"/>
  <c r="BX76" i="16"/>
  <c r="BW76" i="16"/>
  <c r="BV76" i="16"/>
  <c r="BU76" i="16"/>
  <c r="BT76" i="16"/>
  <c r="BS76" i="16"/>
  <c r="BR76" i="16"/>
  <c r="BQ76" i="16"/>
  <c r="BP76" i="16"/>
  <c r="BO76" i="16"/>
  <c r="BN76" i="16"/>
  <c r="BM76" i="16"/>
  <c r="BL76" i="16"/>
  <c r="BK76" i="16"/>
  <c r="BJ76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K76" i="16"/>
  <c r="AJ76" i="16"/>
  <c r="AI76" i="16"/>
  <c r="AI78" i="16" s="1"/>
  <c r="AH76" i="16"/>
  <c r="AG76" i="16"/>
  <c r="AF76" i="16"/>
  <c r="AF78" i="16" s="1"/>
  <c r="AE76" i="16"/>
  <c r="AE78" i="16" s="1"/>
  <c r="AD76" i="16"/>
  <c r="AD78" i="16" s="1"/>
  <c r="AC76" i="16"/>
  <c r="AC78" i="16" s="1"/>
  <c r="AB76" i="16"/>
  <c r="AB78" i="16" s="1"/>
  <c r="AA76" i="16"/>
  <c r="AA78" i="16" s="1"/>
  <c r="Z76" i="16"/>
  <c r="Z78" i="16" s="1"/>
  <c r="Y76" i="16"/>
  <c r="Y78" i="16" s="1"/>
  <c r="X76" i="16"/>
  <c r="X78" i="16" s="1"/>
  <c r="W76" i="16"/>
  <c r="W78" i="16" s="1"/>
  <c r="V76" i="16"/>
  <c r="V78" i="16" s="1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5" i="16"/>
  <c r="C74" i="16"/>
  <c r="A74" i="16"/>
  <c r="C73" i="16"/>
  <c r="C72" i="16"/>
  <c r="C71" i="16"/>
  <c r="CQ57" i="16"/>
  <c r="CP57" i="16"/>
  <c r="CO57" i="16"/>
  <c r="CO59" i="16" s="1"/>
  <c r="CN57" i="16"/>
  <c r="CM57" i="16"/>
  <c r="CL57" i="16"/>
  <c r="CL59" i="16" s="1"/>
  <c r="CK57" i="16"/>
  <c r="CJ57" i="16"/>
  <c r="CI57" i="16"/>
  <c r="CI59" i="16" s="1"/>
  <c r="CH57" i="16"/>
  <c r="CG57" i="16"/>
  <c r="CF57" i="16"/>
  <c r="CE57" i="16"/>
  <c r="CD57" i="16"/>
  <c r="CC57" i="16"/>
  <c r="CB57" i="16"/>
  <c r="CA57" i="16"/>
  <c r="BZ57" i="16"/>
  <c r="BY57" i="16"/>
  <c r="BX57" i="16"/>
  <c r="BW57" i="16"/>
  <c r="BV57" i="16"/>
  <c r="BU57" i="16"/>
  <c r="BT57" i="16"/>
  <c r="BS57" i="16"/>
  <c r="BR57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I59" i="16" s="1"/>
  <c r="AH57" i="16"/>
  <c r="AG57" i="16"/>
  <c r="AF57" i="16"/>
  <c r="AF59" i="16" s="1"/>
  <c r="AE57" i="16"/>
  <c r="AE59" i="16" s="1"/>
  <c r="AD57" i="16"/>
  <c r="AD59" i="16" s="1"/>
  <c r="AC57" i="16"/>
  <c r="AB57" i="16"/>
  <c r="AB59" i="16" s="1"/>
  <c r="AA57" i="16"/>
  <c r="AA59" i="16" s="1"/>
  <c r="Z57" i="16"/>
  <c r="Z59" i="16" s="1"/>
  <c r="Y57" i="16"/>
  <c r="X57" i="16"/>
  <c r="X59" i="16" s="1"/>
  <c r="W57" i="16"/>
  <c r="W59" i="16" s="1"/>
  <c r="V57" i="16"/>
  <c r="V59" i="16" s="1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I66" i="16" s="1"/>
  <c r="H57" i="16"/>
  <c r="G57" i="16"/>
  <c r="F57" i="16"/>
  <c r="E57" i="16"/>
  <c r="D57" i="16"/>
  <c r="C56" i="16"/>
  <c r="A56" i="16"/>
  <c r="C55" i="16"/>
  <c r="A55" i="16"/>
  <c r="C54" i="16"/>
  <c r="A54" i="16"/>
  <c r="C53" i="16"/>
  <c r="C52" i="16"/>
  <c r="C51" i="16"/>
  <c r="A51" i="16"/>
  <c r="CQ37" i="16"/>
  <c r="CP37" i="16"/>
  <c r="CO37" i="16"/>
  <c r="CN37" i="16"/>
  <c r="CM37" i="16"/>
  <c r="CL37" i="16"/>
  <c r="CL39" i="16" s="1"/>
  <c r="CK37" i="16"/>
  <c r="CJ37" i="16"/>
  <c r="CI37" i="16"/>
  <c r="CI39" i="16" s="1"/>
  <c r="CH37" i="16"/>
  <c r="CG37" i="16"/>
  <c r="CF37" i="16"/>
  <c r="CE37" i="16"/>
  <c r="CD37" i="16"/>
  <c r="CC37" i="16"/>
  <c r="CB37" i="16"/>
  <c r="CA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D39" i="16" s="1"/>
  <c r="AC37" i="16"/>
  <c r="AC39" i="16" s="1"/>
  <c r="AB37" i="16"/>
  <c r="AA37" i="16"/>
  <c r="Z37" i="16"/>
  <c r="Z39" i="16" s="1"/>
  <c r="Y37" i="16"/>
  <c r="Y39" i="16" s="1"/>
  <c r="X37" i="16"/>
  <c r="W37" i="16"/>
  <c r="V37" i="16"/>
  <c r="V39" i="16" s="1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H46" i="16" s="1"/>
  <c r="G37" i="16"/>
  <c r="F37" i="16"/>
  <c r="E37" i="16"/>
  <c r="D37" i="16"/>
  <c r="D46" i="16" s="1"/>
  <c r="C36" i="16"/>
  <c r="A36" i="16"/>
  <c r="C35" i="16"/>
  <c r="A35" i="16"/>
  <c r="C34" i="16"/>
  <c r="C33" i="16"/>
  <c r="CO19" i="16"/>
  <c r="CL19" i="16"/>
  <c r="CI19" i="16"/>
  <c r="AI19" i="16"/>
  <c r="AF19" i="16"/>
  <c r="AE19" i="16"/>
  <c r="AD19" i="16"/>
  <c r="AC19" i="16"/>
  <c r="AB19" i="16"/>
  <c r="AA19" i="16"/>
  <c r="Z19" i="16"/>
  <c r="Y19" i="16"/>
  <c r="X19" i="16"/>
  <c r="W19" i="16"/>
  <c r="V19" i="16"/>
  <c r="I17" i="16"/>
  <c r="H17" i="16"/>
  <c r="G17" i="16"/>
  <c r="G26" i="16" s="1"/>
  <c r="F17" i="16"/>
  <c r="F26" i="16" s="1"/>
  <c r="E17" i="16"/>
  <c r="D17" i="16"/>
  <c r="C16" i="16"/>
  <c r="A16" i="16"/>
  <c r="C15" i="16"/>
  <c r="A15" i="16"/>
  <c r="C14" i="16"/>
  <c r="A14" i="16"/>
  <c r="C13" i="16"/>
  <c r="C12" i="16"/>
  <c r="C249" i="15"/>
  <c r="A249" i="15"/>
  <c r="D229" i="15"/>
  <c r="E229" i="15"/>
  <c r="F229" i="15"/>
  <c r="G229" i="15"/>
  <c r="H229" i="15"/>
  <c r="I229" i="15"/>
  <c r="C196" i="15"/>
  <c r="A196" i="15"/>
  <c r="C228" i="15"/>
  <c r="C225" i="15"/>
  <c r="D203" i="15"/>
  <c r="E203" i="15"/>
  <c r="F203" i="15"/>
  <c r="G203" i="15"/>
  <c r="H203" i="15"/>
  <c r="I203" i="15"/>
  <c r="C201" i="15"/>
  <c r="C202" i="15"/>
  <c r="A202" i="15"/>
  <c r="I217" i="15"/>
  <c r="H217" i="15"/>
  <c r="G217" i="15"/>
  <c r="F217" i="15"/>
  <c r="E217" i="15"/>
  <c r="D217" i="15"/>
  <c r="C216" i="15"/>
  <c r="A216" i="15"/>
  <c r="C215" i="15"/>
  <c r="A214" i="15"/>
  <c r="C213" i="15"/>
  <c r="C212" i="15"/>
  <c r="C211" i="15"/>
  <c r="I191" i="15"/>
  <c r="H191" i="15"/>
  <c r="G191" i="15"/>
  <c r="F191" i="15"/>
  <c r="E191" i="15"/>
  <c r="D191" i="15"/>
  <c r="C190" i="15"/>
  <c r="A189" i="15"/>
  <c r="C188" i="15"/>
  <c r="C187" i="15"/>
  <c r="I226" i="11"/>
  <c r="H226" i="11"/>
  <c r="G226" i="11"/>
  <c r="F226" i="11"/>
  <c r="E226" i="11"/>
  <c r="D226" i="11"/>
  <c r="C225" i="11"/>
  <c r="A225" i="11"/>
  <c r="C224" i="11"/>
  <c r="C223" i="11"/>
  <c r="A223" i="11"/>
  <c r="C222" i="11"/>
  <c r="C221" i="11"/>
  <c r="C220" i="11"/>
  <c r="I126" i="5"/>
  <c r="C124" i="5"/>
  <c r="C125" i="5"/>
  <c r="A125" i="5"/>
  <c r="C113" i="7"/>
  <c r="C114" i="7"/>
  <c r="A114" i="7"/>
  <c r="D102" i="7"/>
  <c r="E102" i="7"/>
  <c r="F102" i="7"/>
  <c r="G102" i="7"/>
  <c r="H102" i="7"/>
  <c r="I102" i="7"/>
  <c r="I107" i="12"/>
  <c r="C234" i="12"/>
  <c r="C235" i="12"/>
  <c r="C230" i="12"/>
  <c r="C121" i="3"/>
  <c r="A121" i="3"/>
  <c r="C209" i="12"/>
  <c r="A209" i="12"/>
  <c r="A234" i="12"/>
  <c r="A235" i="12"/>
  <c r="C174" i="15"/>
  <c r="A148" i="15"/>
  <c r="C124" i="15"/>
  <c r="D103" i="15"/>
  <c r="E103" i="15"/>
  <c r="F103" i="15"/>
  <c r="G103" i="15"/>
  <c r="H103" i="15"/>
  <c r="I103" i="15"/>
  <c r="C97" i="15"/>
  <c r="A97" i="15"/>
  <c r="C102" i="15"/>
  <c r="A102" i="15"/>
  <c r="C74" i="15"/>
  <c r="C73" i="15"/>
  <c r="C50" i="15"/>
  <c r="H28" i="15"/>
  <c r="C24" i="15"/>
  <c r="F59" i="16" l="1"/>
  <c r="F66" i="16"/>
  <c r="H78" i="16"/>
  <c r="H85" i="16"/>
  <c r="F98" i="16"/>
  <c r="F105" i="16"/>
  <c r="F137" i="16"/>
  <c r="F144" i="16"/>
  <c r="I157" i="16"/>
  <c r="I164" i="16"/>
  <c r="H177" i="16"/>
  <c r="H184" i="16"/>
  <c r="G39" i="16"/>
  <c r="G46" i="16"/>
  <c r="E59" i="16"/>
  <c r="E66" i="16"/>
  <c r="E98" i="16"/>
  <c r="E105" i="16"/>
  <c r="I137" i="16"/>
  <c r="I144" i="16"/>
  <c r="D157" i="16"/>
  <c r="D164" i="16"/>
  <c r="G196" i="16"/>
  <c r="G203" i="16"/>
  <c r="G204" i="16" s="1"/>
  <c r="G205" i="16" s="1"/>
  <c r="E19" i="16"/>
  <c r="E26" i="16"/>
  <c r="I19" i="16"/>
  <c r="I26" i="16"/>
  <c r="F39" i="16"/>
  <c r="F46" i="16"/>
  <c r="D59" i="16"/>
  <c r="D66" i="16"/>
  <c r="H59" i="16"/>
  <c r="H66" i="16"/>
  <c r="F78" i="16"/>
  <c r="F85" i="16"/>
  <c r="D98" i="16"/>
  <c r="D105" i="16"/>
  <c r="H98" i="16"/>
  <c r="H105" i="16"/>
  <c r="E118" i="16"/>
  <c r="E125" i="16"/>
  <c r="I118" i="16"/>
  <c r="I125" i="16"/>
  <c r="D137" i="16"/>
  <c r="D144" i="16"/>
  <c r="H137" i="16"/>
  <c r="H144" i="16"/>
  <c r="G157" i="16"/>
  <c r="G164" i="16"/>
  <c r="F177" i="16"/>
  <c r="F184" i="16"/>
  <c r="F196" i="16"/>
  <c r="F203" i="16"/>
  <c r="F204" i="16" s="1"/>
  <c r="F205" i="16" s="1"/>
  <c r="D78" i="16"/>
  <c r="D85" i="16"/>
  <c r="G118" i="16"/>
  <c r="G125" i="16"/>
  <c r="E157" i="16"/>
  <c r="E164" i="16"/>
  <c r="D177" i="16"/>
  <c r="D184" i="16"/>
  <c r="D196" i="16"/>
  <c r="H196" i="16"/>
  <c r="H203" i="16"/>
  <c r="G78" i="16"/>
  <c r="G85" i="16"/>
  <c r="I98" i="16"/>
  <c r="I105" i="16"/>
  <c r="F118" i="16"/>
  <c r="F125" i="16"/>
  <c r="E137" i="16"/>
  <c r="E144" i="16"/>
  <c r="H157" i="16"/>
  <c r="H164" i="16"/>
  <c r="G177" i="16"/>
  <c r="G184" i="16"/>
  <c r="D19" i="16"/>
  <c r="D26" i="16"/>
  <c r="H19" i="16"/>
  <c r="H26" i="16"/>
  <c r="H204" i="16" s="1"/>
  <c r="H205" i="16" s="1"/>
  <c r="E39" i="16"/>
  <c r="E46" i="16"/>
  <c r="I39" i="16"/>
  <c r="I46" i="16"/>
  <c r="G59" i="16"/>
  <c r="G66" i="16"/>
  <c r="E78" i="16"/>
  <c r="E85" i="16"/>
  <c r="I78" i="16"/>
  <c r="I85" i="16"/>
  <c r="G98" i="16"/>
  <c r="G105" i="16"/>
  <c r="D118" i="16"/>
  <c r="D125" i="16"/>
  <c r="H118" i="16"/>
  <c r="H125" i="16"/>
  <c r="G137" i="16"/>
  <c r="G144" i="16"/>
  <c r="F157" i="16"/>
  <c r="F164" i="16"/>
  <c r="E177" i="16"/>
  <c r="E184" i="16"/>
  <c r="I177" i="16"/>
  <c r="I184" i="16"/>
  <c r="E196" i="16"/>
  <c r="E203" i="16"/>
  <c r="I196" i="16"/>
  <c r="I203" i="16"/>
  <c r="L204" i="16"/>
  <c r="P204" i="16"/>
  <c r="T204" i="16"/>
  <c r="X204" i="16"/>
  <c r="AB204" i="16"/>
  <c r="AF204" i="16"/>
  <c r="AJ204" i="16"/>
  <c r="AN204" i="16"/>
  <c r="AR204" i="16"/>
  <c r="AV204" i="16"/>
  <c r="AZ204" i="16"/>
  <c r="BD204" i="16"/>
  <c r="BH204" i="16"/>
  <c r="BL204" i="16"/>
  <c r="BP204" i="16"/>
  <c r="BT204" i="16"/>
  <c r="BX204" i="16"/>
  <c r="CB204" i="16"/>
  <c r="CJ204" i="16"/>
  <c r="CN204" i="16"/>
  <c r="S204" i="16"/>
  <c r="W204" i="16"/>
  <c r="AE204" i="16"/>
  <c r="AQ204" i="16"/>
  <c r="AY204" i="16"/>
  <c r="BG204" i="16"/>
  <c r="BO204" i="16"/>
  <c r="BW204" i="16"/>
  <c r="CE204" i="16"/>
  <c r="CM204" i="16"/>
  <c r="K204" i="16"/>
  <c r="O204" i="16"/>
  <c r="AA204" i="16"/>
  <c r="AI204" i="16"/>
  <c r="AM204" i="16"/>
  <c r="AU204" i="16"/>
  <c r="BC204" i="16"/>
  <c r="BK204" i="16"/>
  <c r="BS204" i="16"/>
  <c r="CA204" i="16"/>
  <c r="CQ204" i="16"/>
  <c r="J204" i="16"/>
  <c r="N204" i="16"/>
  <c r="R204" i="16"/>
  <c r="AH204" i="16"/>
  <c r="AL204" i="16"/>
  <c r="AP204" i="16"/>
  <c r="AT204" i="16"/>
  <c r="AX204" i="16"/>
  <c r="BB204" i="16"/>
  <c r="BF204" i="16"/>
  <c r="BJ204" i="16"/>
  <c r="BN204" i="16"/>
  <c r="BR204" i="16"/>
  <c r="BV204" i="16"/>
  <c r="BZ204" i="16"/>
  <c r="CH204" i="16"/>
  <c r="CL204" i="16"/>
  <c r="CP204" i="16"/>
  <c r="CG204" i="16"/>
  <c r="CK204" i="16"/>
  <c r="CO204" i="16"/>
  <c r="CO39" i="16"/>
  <c r="M204" i="16"/>
  <c r="Q204" i="16"/>
  <c r="U204" i="16"/>
  <c r="Y204" i="16"/>
  <c r="AC204" i="16"/>
  <c r="AG204" i="16"/>
  <c r="AK204" i="16"/>
  <c r="AO204" i="16"/>
  <c r="AS204" i="16"/>
  <c r="AW204" i="16"/>
  <c r="BA204" i="16"/>
  <c r="BE204" i="16"/>
  <c r="BI204" i="16"/>
  <c r="BM204" i="16"/>
  <c r="BQ204" i="16"/>
  <c r="BU204" i="16"/>
  <c r="BY204" i="16"/>
  <c r="H39" i="16"/>
  <c r="X39" i="16"/>
  <c r="AF39" i="16"/>
  <c r="I59" i="16"/>
  <c r="AC59" i="16"/>
  <c r="AA39" i="16"/>
  <c r="AE39" i="16"/>
  <c r="F19" i="16"/>
  <c r="AI39" i="16"/>
  <c r="V204" i="16"/>
  <c r="Z204" i="16"/>
  <c r="AD204" i="16"/>
  <c r="D39" i="16"/>
  <c r="AB39" i="16"/>
  <c r="Y59" i="16"/>
  <c r="W39" i="16"/>
  <c r="CI204" i="16"/>
  <c r="G19" i="16"/>
  <c r="D204" i="16" l="1"/>
  <c r="D205" i="16" s="1"/>
  <c r="I204" i="16"/>
  <c r="I205" i="16" s="1"/>
  <c r="E204" i="16"/>
  <c r="E205" i="16" s="1"/>
  <c r="I254" i="15"/>
  <c r="I256" i="15" s="1"/>
  <c r="H254" i="15"/>
  <c r="H256" i="15" s="1"/>
  <c r="G254" i="15"/>
  <c r="G256" i="15" s="1"/>
  <c r="F254" i="15"/>
  <c r="E254" i="15"/>
  <c r="E256" i="15" s="1"/>
  <c r="D254" i="15"/>
  <c r="D256" i="15" s="1"/>
  <c r="C253" i="15"/>
  <c r="A253" i="15"/>
  <c r="C252" i="15"/>
  <c r="A252" i="15"/>
  <c r="C251" i="15"/>
  <c r="I231" i="15"/>
  <c r="H231" i="15"/>
  <c r="D231" i="15"/>
  <c r="C227" i="15"/>
  <c r="A227" i="15"/>
  <c r="C226" i="15"/>
  <c r="I207" i="15"/>
  <c r="H205" i="15"/>
  <c r="G205" i="15"/>
  <c r="F205" i="15"/>
  <c r="E207" i="15"/>
  <c r="D205" i="15"/>
  <c r="A201" i="15"/>
  <c r="C200" i="15"/>
  <c r="A200" i="15"/>
  <c r="C199" i="15"/>
  <c r="I178" i="15"/>
  <c r="I180" i="15" s="1"/>
  <c r="H178" i="15"/>
  <c r="H180" i="15" s="1"/>
  <c r="G178" i="15"/>
  <c r="G180" i="15" s="1"/>
  <c r="F178" i="15"/>
  <c r="F180" i="15" s="1"/>
  <c r="E178" i="15"/>
  <c r="E180" i="15" s="1"/>
  <c r="D178" i="15"/>
  <c r="D180" i="15" s="1"/>
  <c r="C177" i="15"/>
  <c r="A177" i="15"/>
  <c r="A176" i="15"/>
  <c r="C175" i="15"/>
  <c r="CQ157" i="15"/>
  <c r="CP157" i="15"/>
  <c r="CO157" i="15"/>
  <c r="CN157" i="15"/>
  <c r="CM157" i="15"/>
  <c r="CL157" i="15"/>
  <c r="CK157" i="15"/>
  <c r="CJ157" i="15"/>
  <c r="CI157" i="15"/>
  <c r="CH157" i="15"/>
  <c r="CG157" i="15"/>
  <c r="CF157" i="15"/>
  <c r="CE157" i="15"/>
  <c r="CD157" i="15"/>
  <c r="CC157" i="15"/>
  <c r="CB157" i="15"/>
  <c r="CA157" i="15"/>
  <c r="BZ157" i="15"/>
  <c r="BY157" i="15"/>
  <c r="BX157" i="15"/>
  <c r="BW157" i="15"/>
  <c r="BV157" i="15"/>
  <c r="BU157" i="15"/>
  <c r="BT157" i="15"/>
  <c r="BS157" i="15"/>
  <c r="BR157" i="15"/>
  <c r="BQ157" i="15"/>
  <c r="BP157" i="15"/>
  <c r="BO157" i="15"/>
  <c r="BN157" i="15"/>
  <c r="BM157" i="15"/>
  <c r="BL157" i="15"/>
  <c r="BK157" i="15"/>
  <c r="BJ157" i="15"/>
  <c r="BI157" i="15"/>
  <c r="BH157" i="15"/>
  <c r="BG157" i="15"/>
  <c r="BF157" i="15"/>
  <c r="BE157" i="15"/>
  <c r="BD157" i="15"/>
  <c r="BC157" i="15"/>
  <c r="BB157" i="15"/>
  <c r="BA157" i="15"/>
  <c r="AZ157" i="15"/>
  <c r="AY157" i="15"/>
  <c r="AX157" i="15"/>
  <c r="AW157" i="15"/>
  <c r="AV157" i="15"/>
  <c r="AU157" i="15"/>
  <c r="AT157" i="15"/>
  <c r="AS157" i="15"/>
  <c r="AR157" i="15"/>
  <c r="AQ157" i="15"/>
  <c r="AP157" i="15"/>
  <c r="AO157" i="15"/>
  <c r="AN157" i="15"/>
  <c r="AM157" i="15"/>
  <c r="AL157" i="15"/>
  <c r="AK157" i="15"/>
  <c r="AJ157" i="15"/>
  <c r="AI157" i="15"/>
  <c r="AH157" i="15"/>
  <c r="AG157" i="15"/>
  <c r="AF157" i="15"/>
  <c r="AE157" i="15"/>
  <c r="AD157" i="15"/>
  <c r="AC157" i="15"/>
  <c r="AB157" i="15"/>
  <c r="AA157" i="15"/>
  <c r="Z157" i="15"/>
  <c r="Y157" i="15"/>
  <c r="X157" i="15"/>
  <c r="W157" i="15"/>
  <c r="V157" i="15"/>
  <c r="U157" i="15"/>
  <c r="T157" i="15"/>
  <c r="S157" i="15"/>
  <c r="R157" i="15"/>
  <c r="Q157" i="15"/>
  <c r="P157" i="15"/>
  <c r="O157" i="15"/>
  <c r="N157" i="15"/>
  <c r="M157" i="15"/>
  <c r="L157" i="15"/>
  <c r="K157" i="15"/>
  <c r="J157" i="15"/>
  <c r="I153" i="15"/>
  <c r="I155" i="15" s="1"/>
  <c r="H153" i="15"/>
  <c r="G153" i="15"/>
  <c r="G155" i="15" s="1"/>
  <c r="F153" i="15"/>
  <c r="F155" i="15" s="1"/>
  <c r="E153" i="15"/>
  <c r="D153" i="15"/>
  <c r="D155" i="15" s="1"/>
  <c r="C152" i="15"/>
  <c r="A152" i="15"/>
  <c r="C151" i="15"/>
  <c r="A151" i="15"/>
  <c r="C150" i="15"/>
  <c r="C147" i="15"/>
  <c r="C146" i="15"/>
  <c r="I128" i="15"/>
  <c r="H128" i="15"/>
  <c r="H130" i="15" s="1"/>
  <c r="G128" i="15"/>
  <c r="G130" i="15" s="1"/>
  <c r="F128" i="15"/>
  <c r="E128" i="15"/>
  <c r="D128" i="15"/>
  <c r="D130" i="15" s="1"/>
  <c r="C127" i="15"/>
  <c r="A127" i="15"/>
  <c r="A126" i="15"/>
  <c r="C123" i="15"/>
  <c r="CQ121" i="15"/>
  <c r="CP121" i="15"/>
  <c r="CN121" i="15"/>
  <c r="CM121" i="15"/>
  <c r="CK121" i="15"/>
  <c r="CJ121" i="15"/>
  <c r="CH121" i="15"/>
  <c r="CG121" i="15"/>
  <c r="CF121" i="15"/>
  <c r="CE121" i="15"/>
  <c r="CD121" i="15"/>
  <c r="CC121" i="15"/>
  <c r="CB121" i="15"/>
  <c r="CA121" i="15"/>
  <c r="BZ121" i="15"/>
  <c r="BY121" i="15"/>
  <c r="BX121" i="15"/>
  <c r="BW121" i="15"/>
  <c r="BV121" i="15"/>
  <c r="BU121" i="15"/>
  <c r="BT121" i="15"/>
  <c r="BS121" i="15"/>
  <c r="BR121" i="15"/>
  <c r="BQ121" i="15"/>
  <c r="BP121" i="15"/>
  <c r="BO121" i="15"/>
  <c r="BN121" i="15"/>
  <c r="BM121" i="15"/>
  <c r="BL121" i="15"/>
  <c r="BK121" i="15"/>
  <c r="BJ121" i="15"/>
  <c r="BI121" i="15"/>
  <c r="BH121" i="15"/>
  <c r="BG121" i="15"/>
  <c r="BF121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AS121" i="15"/>
  <c r="AR121" i="15"/>
  <c r="AQ121" i="15"/>
  <c r="AP121" i="15"/>
  <c r="AO121" i="15"/>
  <c r="AN121" i="15"/>
  <c r="AM121" i="15"/>
  <c r="AL121" i="15"/>
  <c r="AK121" i="15"/>
  <c r="AJ121" i="15"/>
  <c r="AH121" i="15"/>
  <c r="AG121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C136" i="15"/>
  <c r="C137" i="15"/>
  <c r="C138" i="15"/>
  <c r="A139" i="15"/>
  <c r="C139" i="15"/>
  <c r="A140" i="15"/>
  <c r="C140" i="15"/>
  <c r="D141" i="15"/>
  <c r="D143" i="15" s="1"/>
  <c r="E141" i="15"/>
  <c r="E143" i="15" s="1"/>
  <c r="F141" i="15"/>
  <c r="F143" i="15" s="1"/>
  <c r="G141" i="15"/>
  <c r="G143" i="15" s="1"/>
  <c r="H141" i="15"/>
  <c r="H143" i="15" s="1"/>
  <c r="I141" i="15"/>
  <c r="I143" i="15" s="1"/>
  <c r="V143" i="15"/>
  <c r="W143" i="15"/>
  <c r="X143" i="15"/>
  <c r="Y143" i="15"/>
  <c r="Z143" i="15"/>
  <c r="AA143" i="15"/>
  <c r="AB143" i="15"/>
  <c r="AC143" i="15"/>
  <c r="AD143" i="15"/>
  <c r="AE143" i="15"/>
  <c r="AF143" i="15"/>
  <c r="AI143" i="15"/>
  <c r="CI143" i="15"/>
  <c r="CL143" i="15"/>
  <c r="CO143" i="15"/>
  <c r="H105" i="15"/>
  <c r="G105" i="15"/>
  <c r="D105" i="15"/>
  <c r="C101" i="15"/>
  <c r="A101" i="15"/>
  <c r="C100" i="15"/>
  <c r="CO98" i="15"/>
  <c r="CL98" i="15"/>
  <c r="CI98" i="15"/>
  <c r="AI98" i="15"/>
  <c r="AF98" i="15"/>
  <c r="AE98" i="15"/>
  <c r="AD98" i="15"/>
  <c r="AC98" i="15"/>
  <c r="AB98" i="15"/>
  <c r="AA98" i="15"/>
  <c r="Z98" i="15"/>
  <c r="Y98" i="15"/>
  <c r="X98" i="15"/>
  <c r="W98" i="15"/>
  <c r="V98" i="15"/>
  <c r="I79" i="15"/>
  <c r="H79" i="15"/>
  <c r="H81" i="15" s="1"/>
  <c r="G79" i="15"/>
  <c r="G81" i="15" s="1"/>
  <c r="F79" i="15"/>
  <c r="F81" i="15" s="1"/>
  <c r="E79" i="15"/>
  <c r="D79" i="15"/>
  <c r="D81" i="15" s="1"/>
  <c r="C78" i="15"/>
  <c r="A78" i="15"/>
  <c r="C77" i="15"/>
  <c r="A77" i="15"/>
  <c r="C76" i="15"/>
  <c r="A76" i="15"/>
  <c r="C75" i="15"/>
  <c r="CO73" i="15"/>
  <c r="CL73" i="15"/>
  <c r="CI73" i="15"/>
  <c r="AI73" i="15"/>
  <c r="AF73" i="15"/>
  <c r="AE73" i="15"/>
  <c r="AD73" i="15"/>
  <c r="AC73" i="15"/>
  <c r="AB73" i="15"/>
  <c r="AA73" i="15"/>
  <c r="Z73" i="15"/>
  <c r="Y73" i="15"/>
  <c r="X73" i="15"/>
  <c r="W73" i="15"/>
  <c r="V73" i="15"/>
  <c r="I54" i="15"/>
  <c r="H54" i="15"/>
  <c r="H56" i="15" s="1"/>
  <c r="G54" i="15"/>
  <c r="G56" i="15" s="1"/>
  <c r="F54" i="15"/>
  <c r="E54" i="15"/>
  <c r="E56" i="15" s="1"/>
  <c r="D54" i="15"/>
  <c r="D56" i="15" s="1"/>
  <c r="C53" i="15"/>
  <c r="A53" i="15"/>
  <c r="C52" i="15"/>
  <c r="A52" i="15"/>
  <c r="C51" i="15"/>
  <c r="C47" i="15"/>
  <c r="A47" i="15"/>
  <c r="CO31" i="15"/>
  <c r="CL31" i="15"/>
  <c r="CI31" i="15"/>
  <c r="AI31" i="15"/>
  <c r="AF31" i="15"/>
  <c r="AE31" i="15"/>
  <c r="AD31" i="15"/>
  <c r="AC31" i="15"/>
  <c r="AB31" i="15"/>
  <c r="AA31" i="15"/>
  <c r="Z31" i="15"/>
  <c r="Y31" i="15"/>
  <c r="X31" i="15"/>
  <c r="W31" i="15"/>
  <c r="V31" i="15"/>
  <c r="I28" i="15"/>
  <c r="G28" i="15"/>
  <c r="G30" i="15" s="1"/>
  <c r="F28" i="15"/>
  <c r="E28" i="15"/>
  <c r="D28" i="15"/>
  <c r="D30" i="15" s="1"/>
  <c r="A27" i="15"/>
  <c r="C26" i="15"/>
  <c r="A26" i="15"/>
  <c r="C21" i="15"/>
  <c r="A21" i="15"/>
  <c r="CF260" i="15"/>
  <c r="CD260" i="15"/>
  <c r="CC260" i="15"/>
  <c r="CO245" i="15"/>
  <c r="CL245" i="15"/>
  <c r="CI245" i="15"/>
  <c r="AI245" i="15"/>
  <c r="AF245" i="15"/>
  <c r="AE245" i="15"/>
  <c r="AD245" i="15"/>
  <c r="AC245" i="15"/>
  <c r="AB245" i="15"/>
  <c r="AA245" i="15"/>
  <c r="Z245" i="15"/>
  <c r="Y245" i="15"/>
  <c r="X245" i="15"/>
  <c r="W245" i="15"/>
  <c r="V245" i="15"/>
  <c r="I243" i="15"/>
  <c r="I245" i="15" s="1"/>
  <c r="H243" i="15"/>
  <c r="H245" i="15" s="1"/>
  <c r="G243" i="15"/>
  <c r="G245" i="15" s="1"/>
  <c r="F243" i="15"/>
  <c r="F245" i="15" s="1"/>
  <c r="E243" i="15"/>
  <c r="E245" i="15" s="1"/>
  <c r="D243" i="15"/>
  <c r="D245" i="15" s="1"/>
  <c r="C242" i="15"/>
  <c r="A242" i="15"/>
  <c r="C241" i="15"/>
  <c r="A241" i="15"/>
  <c r="C240" i="15"/>
  <c r="C239" i="15"/>
  <c r="C238" i="15"/>
  <c r="A237" i="15"/>
  <c r="CO219" i="15"/>
  <c r="CL219" i="15"/>
  <c r="CI219" i="15"/>
  <c r="AI219" i="15"/>
  <c r="AF219" i="15"/>
  <c r="AE219" i="15"/>
  <c r="AD219" i="15"/>
  <c r="AC219" i="15"/>
  <c r="AB219" i="15"/>
  <c r="AA219" i="15"/>
  <c r="Z219" i="15"/>
  <c r="Y219" i="15"/>
  <c r="X219" i="15"/>
  <c r="W219" i="15"/>
  <c r="V219" i="15"/>
  <c r="I219" i="15"/>
  <c r="H219" i="15"/>
  <c r="G219" i="15"/>
  <c r="F219" i="15"/>
  <c r="E219" i="15"/>
  <c r="D219" i="15"/>
  <c r="CO193" i="15"/>
  <c r="CL193" i="15"/>
  <c r="CI193" i="15"/>
  <c r="AI193" i="15"/>
  <c r="AF193" i="15"/>
  <c r="AE193" i="15"/>
  <c r="AD193" i="15"/>
  <c r="AC193" i="15"/>
  <c r="AB193" i="15"/>
  <c r="AA193" i="15"/>
  <c r="Z193" i="15"/>
  <c r="Y193" i="15"/>
  <c r="X193" i="15"/>
  <c r="W193" i="15"/>
  <c r="V193" i="15"/>
  <c r="I193" i="15"/>
  <c r="H193" i="15"/>
  <c r="G193" i="15"/>
  <c r="F193" i="15"/>
  <c r="E193" i="15"/>
  <c r="D193" i="15"/>
  <c r="CO168" i="15"/>
  <c r="CL168" i="15"/>
  <c r="CI168" i="15"/>
  <c r="AI168" i="15"/>
  <c r="AF168" i="15"/>
  <c r="AE168" i="15"/>
  <c r="AD168" i="15"/>
  <c r="AC168" i="15"/>
  <c r="AB168" i="15"/>
  <c r="AA168" i="15"/>
  <c r="Z168" i="15"/>
  <c r="Y168" i="15"/>
  <c r="X168" i="15"/>
  <c r="W168" i="15"/>
  <c r="V168" i="15"/>
  <c r="I166" i="15"/>
  <c r="I168" i="15" s="1"/>
  <c r="H166" i="15"/>
  <c r="H168" i="15" s="1"/>
  <c r="G166" i="15"/>
  <c r="G168" i="15" s="1"/>
  <c r="F166" i="15"/>
  <c r="F168" i="15" s="1"/>
  <c r="E166" i="15"/>
  <c r="E168" i="15" s="1"/>
  <c r="D166" i="15"/>
  <c r="D168" i="15" s="1"/>
  <c r="C165" i="15"/>
  <c r="C164" i="15"/>
  <c r="A164" i="15"/>
  <c r="C163" i="15"/>
  <c r="C162" i="15"/>
  <c r="C161" i="15"/>
  <c r="A161" i="15"/>
  <c r="CO119" i="15"/>
  <c r="CO121" i="15" s="1"/>
  <c r="CO123" i="15" s="1"/>
  <c r="CL119" i="15"/>
  <c r="CL121" i="15" s="1"/>
  <c r="CL123" i="15" s="1"/>
  <c r="CI119" i="15"/>
  <c r="CI121" i="15" s="1"/>
  <c r="CI123" i="15" s="1"/>
  <c r="AI119" i="15"/>
  <c r="AI121" i="15" s="1"/>
  <c r="AI123" i="15" s="1"/>
  <c r="AF119" i="15"/>
  <c r="AF121" i="15" s="1"/>
  <c r="AF123" i="15" s="1"/>
  <c r="AE119" i="15"/>
  <c r="AE121" i="15" s="1"/>
  <c r="AE123" i="15" s="1"/>
  <c r="AD119" i="15"/>
  <c r="AD121" i="15" s="1"/>
  <c r="AD123" i="15" s="1"/>
  <c r="AC119" i="15"/>
  <c r="AC121" i="15" s="1"/>
  <c r="AC123" i="15" s="1"/>
  <c r="AB119" i="15"/>
  <c r="AB121" i="15" s="1"/>
  <c r="AB123" i="15" s="1"/>
  <c r="AA119" i="15"/>
  <c r="AA121" i="15" s="1"/>
  <c r="AA123" i="15" s="1"/>
  <c r="Z119" i="15"/>
  <c r="Z121" i="15" s="1"/>
  <c r="Z123" i="15" s="1"/>
  <c r="Y119" i="15"/>
  <c r="Y121" i="15" s="1"/>
  <c r="Y123" i="15" s="1"/>
  <c r="X119" i="15"/>
  <c r="X121" i="15" s="1"/>
  <c r="X123" i="15" s="1"/>
  <c r="W119" i="15"/>
  <c r="W121" i="15" s="1"/>
  <c r="W123" i="15" s="1"/>
  <c r="V119" i="15"/>
  <c r="V121" i="15" s="1"/>
  <c r="V123" i="15" s="1"/>
  <c r="I117" i="15"/>
  <c r="I119" i="15" s="1"/>
  <c r="H117" i="15"/>
  <c r="H119" i="15" s="1"/>
  <c r="G117" i="15"/>
  <c r="G119" i="15" s="1"/>
  <c r="F117" i="15"/>
  <c r="F119" i="15" s="1"/>
  <c r="E117" i="15"/>
  <c r="E119" i="15" s="1"/>
  <c r="D117" i="15"/>
  <c r="D119" i="15" s="1"/>
  <c r="C116" i="15"/>
  <c r="A116" i="15"/>
  <c r="A115" i="15"/>
  <c r="C114" i="15"/>
  <c r="C113" i="15"/>
  <c r="C112" i="15"/>
  <c r="C111" i="15"/>
  <c r="CQ92" i="15"/>
  <c r="CP92" i="15"/>
  <c r="CO92" i="15"/>
  <c r="CO94" i="15" s="1"/>
  <c r="CN92" i="15"/>
  <c r="CM92" i="15"/>
  <c r="CL92" i="15"/>
  <c r="CL94" i="15" s="1"/>
  <c r="CK92" i="15"/>
  <c r="CJ92" i="15"/>
  <c r="CI92" i="15"/>
  <c r="CI94" i="15" s="1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I94" i="15" s="1"/>
  <c r="AH92" i="15"/>
  <c r="AG92" i="15"/>
  <c r="AF92" i="15"/>
  <c r="AF94" i="15" s="1"/>
  <c r="AE92" i="15"/>
  <c r="AE94" i="15" s="1"/>
  <c r="AD92" i="15"/>
  <c r="AD94" i="15" s="1"/>
  <c r="AC92" i="15"/>
  <c r="AC94" i="15" s="1"/>
  <c r="AB92" i="15"/>
  <c r="AB94" i="15" s="1"/>
  <c r="AA92" i="15"/>
  <c r="AA94" i="15" s="1"/>
  <c r="Z92" i="15"/>
  <c r="Z94" i="15" s="1"/>
  <c r="Y92" i="15"/>
  <c r="Y94" i="15" s="1"/>
  <c r="X92" i="15"/>
  <c r="X94" i="15" s="1"/>
  <c r="W92" i="15"/>
  <c r="W94" i="15" s="1"/>
  <c r="V92" i="15"/>
  <c r="V94" i="15" s="1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I94" i="15" s="1"/>
  <c r="H92" i="15"/>
  <c r="H94" i="15" s="1"/>
  <c r="G92" i="15"/>
  <c r="G94" i="15" s="1"/>
  <c r="F92" i="15"/>
  <c r="F94" i="15" s="1"/>
  <c r="E92" i="15"/>
  <c r="E94" i="15" s="1"/>
  <c r="D92" i="15"/>
  <c r="D94" i="15" s="1"/>
  <c r="C91" i="15"/>
  <c r="A90" i="15"/>
  <c r="C89" i="15"/>
  <c r="C88" i="15"/>
  <c r="C87" i="15"/>
  <c r="CO69" i="15"/>
  <c r="CL69" i="15"/>
  <c r="CI69" i="15"/>
  <c r="AI69" i="15"/>
  <c r="AF69" i="15"/>
  <c r="AE69" i="15"/>
  <c r="AD69" i="15"/>
  <c r="AC69" i="15"/>
  <c r="AB69" i="15"/>
  <c r="AA69" i="15"/>
  <c r="Z69" i="15"/>
  <c r="Y69" i="15"/>
  <c r="X69" i="15"/>
  <c r="W69" i="15"/>
  <c r="V69" i="15"/>
  <c r="I67" i="15"/>
  <c r="I69" i="15" s="1"/>
  <c r="H67" i="15"/>
  <c r="H69" i="15" s="1"/>
  <c r="G67" i="15"/>
  <c r="G69" i="15" s="1"/>
  <c r="F67" i="15"/>
  <c r="F69" i="15" s="1"/>
  <c r="E67" i="15"/>
  <c r="E69" i="15" s="1"/>
  <c r="D67" i="15"/>
  <c r="D69" i="15" s="1"/>
  <c r="C66" i="15"/>
  <c r="A66" i="15"/>
  <c r="A65" i="15"/>
  <c r="C64" i="15"/>
  <c r="C63" i="15"/>
  <c r="C62" i="15"/>
  <c r="A62" i="15"/>
  <c r="CQ42" i="15"/>
  <c r="CP42" i="15"/>
  <c r="CO42" i="15"/>
  <c r="CO44" i="15" s="1"/>
  <c r="CN42" i="15"/>
  <c r="CM42" i="15"/>
  <c r="CL42" i="15"/>
  <c r="CL44" i="15" s="1"/>
  <c r="CK42" i="15"/>
  <c r="CJ42" i="15"/>
  <c r="CI42" i="15"/>
  <c r="CI44" i="15" s="1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I44" i="15" s="1"/>
  <c r="AH42" i="15"/>
  <c r="AG42" i="15"/>
  <c r="AF42" i="15"/>
  <c r="AF44" i="15" s="1"/>
  <c r="AE42" i="15"/>
  <c r="AE44" i="15" s="1"/>
  <c r="AD42" i="15"/>
  <c r="AD44" i="15" s="1"/>
  <c r="AC42" i="15"/>
  <c r="AC44" i="15" s="1"/>
  <c r="AB42" i="15"/>
  <c r="AB44" i="15" s="1"/>
  <c r="AA42" i="15"/>
  <c r="AA44" i="15" s="1"/>
  <c r="Z42" i="15"/>
  <c r="Z44" i="15" s="1"/>
  <c r="Y42" i="15"/>
  <c r="Y44" i="15" s="1"/>
  <c r="X42" i="15"/>
  <c r="X44" i="15" s="1"/>
  <c r="W42" i="15"/>
  <c r="W44" i="15" s="1"/>
  <c r="V42" i="15"/>
  <c r="V44" i="15" s="1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I44" i="15" s="1"/>
  <c r="H42" i="15"/>
  <c r="H44" i="15" s="1"/>
  <c r="G42" i="15"/>
  <c r="G44" i="15" s="1"/>
  <c r="F42" i="15"/>
  <c r="F44" i="15" s="1"/>
  <c r="E42" i="15"/>
  <c r="E44" i="15" s="1"/>
  <c r="D42" i="15"/>
  <c r="D44" i="15" s="1"/>
  <c r="C41" i="15"/>
  <c r="A41" i="15"/>
  <c r="A40" i="15"/>
  <c r="C39" i="15"/>
  <c r="C38" i="15"/>
  <c r="C36" i="15"/>
  <c r="A36" i="15"/>
  <c r="CQ16" i="15"/>
  <c r="CP16" i="15"/>
  <c r="CO16" i="15"/>
  <c r="CO18" i="15" s="1"/>
  <c r="CN16" i="15"/>
  <c r="CM16" i="15"/>
  <c r="CL16" i="15"/>
  <c r="CL18" i="15" s="1"/>
  <c r="CK16" i="15"/>
  <c r="CJ16" i="15"/>
  <c r="CI16" i="15"/>
  <c r="CI18" i="15" s="1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I18" i="15" s="1"/>
  <c r="AH16" i="15"/>
  <c r="AG16" i="15"/>
  <c r="AF16" i="15"/>
  <c r="AE16" i="15"/>
  <c r="AE18" i="15" s="1"/>
  <c r="AD16" i="15"/>
  <c r="AC16" i="15"/>
  <c r="AB16" i="15"/>
  <c r="AA16" i="15"/>
  <c r="Z16" i="15"/>
  <c r="Y16" i="15"/>
  <c r="X16" i="15"/>
  <c r="W16" i="15"/>
  <c r="W18" i="15" s="1"/>
  <c r="V16" i="15"/>
  <c r="V18" i="15" s="1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H32" i="15" s="1"/>
  <c r="G16" i="15"/>
  <c r="F16" i="15"/>
  <c r="E16" i="15"/>
  <c r="D16" i="15"/>
  <c r="C15" i="15"/>
  <c r="A15" i="15"/>
  <c r="C13" i="15"/>
  <c r="A13" i="15"/>
  <c r="C12" i="15"/>
  <c r="C11" i="15"/>
  <c r="C10" i="15"/>
  <c r="A10" i="15"/>
  <c r="C248" i="13"/>
  <c r="A248" i="13"/>
  <c r="D250" i="13"/>
  <c r="E250" i="13"/>
  <c r="F250" i="13"/>
  <c r="G250" i="13"/>
  <c r="H250" i="13"/>
  <c r="I250" i="13"/>
  <c r="C249" i="13"/>
  <c r="A249" i="13"/>
  <c r="I236" i="13"/>
  <c r="H236" i="13"/>
  <c r="G236" i="13"/>
  <c r="F236" i="13"/>
  <c r="E236" i="13"/>
  <c r="D236" i="13"/>
  <c r="C234" i="13"/>
  <c r="C228" i="13"/>
  <c r="A234" i="13"/>
  <c r="C235" i="13"/>
  <c r="A235" i="13"/>
  <c r="C221" i="13"/>
  <c r="A221" i="13"/>
  <c r="C196" i="13"/>
  <c r="C195" i="13"/>
  <c r="A195" i="13"/>
  <c r="A196" i="13"/>
  <c r="C182" i="13"/>
  <c r="A182" i="13"/>
  <c r="D183" i="13"/>
  <c r="E183" i="13"/>
  <c r="F183" i="13"/>
  <c r="G183" i="13"/>
  <c r="H183" i="13"/>
  <c r="I183" i="13"/>
  <c r="D171" i="13"/>
  <c r="E171" i="13"/>
  <c r="F171" i="13"/>
  <c r="G171" i="13"/>
  <c r="H171" i="13"/>
  <c r="I171" i="13"/>
  <c r="C170" i="13"/>
  <c r="A170" i="13"/>
  <c r="C232" i="13"/>
  <c r="C206" i="13"/>
  <c r="C179" i="13"/>
  <c r="C220" i="13"/>
  <c r="C246" i="13"/>
  <c r="C194" i="13"/>
  <c r="C167" i="13"/>
  <c r="C141" i="13"/>
  <c r="C152" i="13"/>
  <c r="D106" i="13"/>
  <c r="E106" i="13"/>
  <c r="F106" i="13"/>
  <c r="G106" i="13"/>
  <c r="H106" i="13"/>
  <c r="I106" i="13"/>
  <c r="A98" i="13"/>
  <c r="C105" i="12"/>
  <c r="A105" i="12"/>
  <c r="C106" i="12"/>
  <c r="A106" i="12"/>
  <c r="C104" i="13"/>
  <c r="A104" i="13"/>
  <c r="C105" i="13"/>
  <c r="A105" i="13"/>
  <c r="CK259" i="15" l="1"/>
  <c r="CK260" i="15" s="1"/>
  <c r="L259" i="15"/>
  <c r="L260" i="15" s="1"/>
  <c r="P259" i="15"/>
  <c r="P260" i="15" s="1"/>
  <c r="T259" i="15"/>
  <c r="T260" i="15" s="1"/>
  <c r="X259" i="15"/>
  <c r="X260" i="15" s="1"/>
  <c r="AB259" i="15"/>
  <c r="AB260" i="15" s="1"/>
  <c r="AF259" i="15"/>
  <c r="AF260" i="15" s="1"/>
  <c r="AJ259" i="15"/>
  <c r="AJ260" i="15" s="1"/>
  <c r="AN259" i="15"/>
  <c r="AN260" i="15" s="1"/>
  <c r="AR259" i="15"/>
  <c r="AR260" i="15" s="1"/>
  <c r="AV259" i="15"/>
  <c r="AV260" i="15" s="1"/>
  <c r="AZ259" i="15"/>
  <c r="AZ260" i="15" s="1"/>
  <c r="BD259" i="15"/>
  <c r="BD260" i="15" s="1"/>
  <c r="BH259" i="15"/>
  <c r="BH260" i="15" s="1"/>
  <c r="BL259" i="15"/>
  <c r="BL260" i="15" s="1"/>
  <c r="BP259" i="15"/>
  <c r="BP260" i="15" s="1"/>
  <c r="BT259" i="15"/>
  <c r="BT260" i="15" s="1"/>
  <c r="BX259" i="15"/>
  <c r="BX260" i="15" s="1"/>
  <c r="CB259" i="15"/>
  <c r="CB260" i="15" s="1"/>
  <c r="CJ259" i="15"/>
  <c r="CJ260" i="15" s="1"/>
  <c r="CN259" i="15"/>
  <c r="CN260" i="15" s="1"/>
  <c r="CH259" i="15"/>
  <c r="CH260" i="15" s="1"/>
  <c r="CP259" i="15"/>
  <c r="CP260" i="15" s="1"/>
  <c r="K259" i="15"/>
  <c r="K260" i="15" s="1"/>
  <c r="O259" i="15"/>
  <c r="O260" i="15" s="1"/>
  <c r="S259" i="15"/>
  <c r="S260" i="15" s="1"/>
  <c r="AA259" i="15"/>
  <c r="AA260" i="15" s="1"/>
  <c r="AM259" i="15"/>
  <c r="AM260" i="15" s="1"/>
  <c r="AQ259" i="15"/>
  <c r="AQ260" i="15" s="1"/>
  <c r="AU259" i="15"/>
  <c r="AU260" i="15" s="1"/>
  <c r="AY259" i="15"/>
  <c r="AY260" i="15" s="1"/>
  <c r="BC259" i="15"/>
  <c r="BC260" i="15" s="1"/>
  <c r="BG259" i="15"/>
  <c r="BG260" i="15" s="1"/>
  <c r="BK259" i="15"/>
  <c r="BK260" i="15" s="1"/>
  <c r="BO259" i="15"/>
  <c r="BO260" i="15" s="1"/>
  <c r="BS259" i="15"/>
  <c r="BS260" i="15" s="1"/>
  <c r="BW259" i="15"/>
  <c r="BW260" i="15" s="1"/>
  <c r="CA259" i="15"/>
  <c r="CA260" i="15" s="1"/>
  <c r="CE259" i="15"/>
  <c r="CE260" i="15" s="1"/>
  <c r="CM259" i="15"/>
  <c r="CM260" i="15" s="1"/>
  <c r="CQ259" i="15"/>
  <c r="CQ260" i="15" s="1"/>
  <c r="I32" i="15"/>
  <c r="I58" i="15"/>
  <c r="F132" i="15"/>
  <c r="CL259" i="15"/>
  <c r="CL260" i="15" s="1"/>
  <c r="E32" i="15"/>
  <c r="F58" i="15"/>
  <c r="E83" i="15"/>
  <c r="I83" i="15"/>
  <c r="G258" i="15"/>
  <c r="E58" i="15"/>
  <c r="F258" i="15"/>
  <c r="CG259" i="15"/>
  <c r="CG260" i="15" s="1"/>
  <c r="D182" i="15"/>
  <c r="F32" i="15"/>
  <c r="E233" i="15"/>
  <c r="D207" i="15"/>
  <c r="E258" i="15"/>
  <c r="D258" i="15"/>
  <c r="J259" i="15"/>
  <c r="J260" i="15" s="1"/>
  <c r="N259" i="15"/>
  <c r="N260" i="15" s="1"/>
  <c r="R259" i="15"/>
  <c r="R260" i="15" s="1"/>
  <c r="Z259" i="15"/>
  <c r="Z260" i="15" s="1"/>
  <c r="AD259" i="15"/>
  <c r="AD260" i="15" s="1"/>
  <c r="AH259" i="15"/>
  <c r="AH260" i="15" s="1"/>
  <c r="AL259" i="15"/>
  <c r="AL260" i="15" s="1"/>
  <c r="AP259" i="15"/>
  <c r="AP260" i="15" s="1"/>
  <c r="AT259" i="15"/>
  <c r="AT260" i="15" s="1"/>
  <c r="AX259" i="15"/>
  <c r="AX260" i="15" s="1"/>
  <c r="BB259" i="15"/>
  <c r="BB260" i="15" s="1"/>
  <c r="BF259" i="15"/>
  <c r="BF260" i="15" s="1"/>
  <c r="BJ259" i="15"/>
  <c r="BJ260" i="15" s="1"/>
  <c r="BN259" i="15"/>
  <c r="BN260" i="15" s="1"/>
  <c r="BR259" i="15"/>
  <c r="BR260" i="15" s="1"/>
  <c r="BV259" i="15"/>
  <c r="BV260" i="15" s="1"/>
  <c r="BZ259" i="15"/>
  <c r="BZ260" i="15" s="1"/>
  <c r="E132" i="15"/>
  <c r="I132" i="15"/>
  <c r="E157" i="15"/>
  <c r="F182" i="15"/>
  <c r="G233" i="15"/>
  <c r="G231" i="15"/>
  <c r="F107" i="15"/>
  <c r="G157" i="15"/>
  <c r="CO259" i="15"/>
  <c r="CO260" i="15" s="1"/>
  <c r="E107" i="15"/>
  <c r="I107" i="15"/>
  <c r="I205" i="15"/>
  <c r="I258" i="15"/>
  <c r="M259" i="15"/>
  <c r="M260" i="15" s="1"/>
  <c r="Q259" i="15"/>
  <c r="Q260" i="15" s="1"/>
  <c r="U259" i="15"/>
  <c r="U260" i="15" s="1"/>
  <c r="Y259" i="15"/>
  <c r="Y260" i="15" s="1"/>
  <c r="AC259" i="15"/>
  <c r="AC260" i="15" s="1"/>
  <c r="AG259" i="15"/>
  <c r="AG260" i="15" s="1"/>
  <c r="AK259" i="15"/>
  <c r="AK260" i="15" s="1"/>
  <c r="AO259" i="15"/>
  <c r="AO260" i="15" s="1"/>
  <c r="AS259" i="15"/>
  <c r="AS260" i="15" s="1"/>
  <c r="AW259" i="15"/>
  <c r="AW260" i="15" s="1"/>
  <c r="BA259" i="15"/>
  <c r="BA260" i="15" s="1"/>
  <c r="BE259" i="15"/>
  <c r="BE260" i="15" s="1"/>
  <c r="BI259" i="15"/>
  <c r="BI260" i="15" s="1"/>
  <c r="BM259" i="15"/>
  <c r="BM260" i="15" s="1"/>
  <c r="BQ259" i="15"/>
  <c r="BQ260" i="15" s="1"/>
  <c r="BU259" i="15"/>
  <c r="BU260" i="15" s="1"/>
  <c r="BY259" i="15"/>
  <c r="BY260" i="15" s="1"/>
  <c r="F83" i="15"/>
  <c r="E81" i="15"/>
  <c r="D157" i="15"/>
  <c r="H157" i="15"/>
  <c r="H155" i="15"/>
  <c r="E182" i="15"/>
  <c r="I182" i="15"/>
  <c r="F207" i="15"/>
  <c r="E205" i="15"/>
  <c r="F233" i="15"/>
  <c r="F231" i="15"/>
  <c r="F256" i="15"/>
  <c r="F130" i="15"/>
  <c r="E130" i="15"/>
  <c r="D132" i="15"/>
  <c r="I130" i="15"/>
  <c r="F105" i="15"/>
  <c r="I105" i="15"/>
  <c r="E105" i="15"/>
  <c r="D107" i="15"/>
  <c r="D83" i="15"/>
  <c r="I81" i="15"/>
  <c r="D58" i="15"/>
  <c r="I56" i="15"/>
  <c r="F56" i="15"/>
  <c r="D32" i="15"/>
  <c r="E30" i="15"/>
  <c r="I30" i="15"/>
  <c r="H30" i="15"/>
  <c r="H258" i="15"/>
  <c r="I233" i="15"/>
  <c r="H233" i="15"/>
  <c r="E231" i="15"/>
  <c r="D233" i="15"/>
  <c r="H207" i="15"/>
  <c r="G207" i="15"/>
  <c r="H182" i="15"/>
  <c r="G182" i="15"/>
  <c r="F157" i="15"/>
  <c r="I157" i="15"/>
  <c r="E155" i="15"/>
  <c r="H132" i="15"/>
  <c r="G132" i="15"/>
  <c r="H107" i="15"/>
  <c r="G107" i="15"/>
  <c r="H83" i="15"/>
  <c r="G83" i="15"/>
  <c r="H58" i="15"/>
  <c r="G58" i="15"/>
  <c r="G32" i="15"/>
  <c r="F30" i="15"/>
  <c r="G18" i="15"/>
  <c r="AA18" i="15"/>
  <c r="W259" i="15"/>
  <c r="W260" i="15" s="1"/>
  <c r="AE259" i="15"/>
  <c r="AE260" i="15" s="1"/>
  <c r="AI259" i="15"/>
  <c r="AI260" i="15" s="1"/>
  <c r="F18" i="15"/>
  <c r="AD18" i="15"/>
  <c r="V259" i="15"/>
  <c r="V260" i="15" s="1"/>
  <c r="D18" i="15"/>
  <c r="H18" i="15"/>
  <c r="X18" i="15"/>
  <c r="AB18" i="15"/>
  <c r="AF18" i="15"/>
  <c r="CI259" i="15"/>
  <c r="CI260" i="15" s="1"/>
  <c r="Z18" i="15"/>
  <c r="E18" i="15"/>
  <c r="I18" i="15"/>
  <c r="Y18" i="15"/>
  <c r="AC18" i="15"/>
  <c r="H259" i="15" l="1"/>
  <c r="H260" i="15" s="1"/>
  <c r="F259" i="15"/>
  <c r="F260" i="15" s="1"/>
  <c r="I259" i="15"/>
  <c r="I260" i="15" s="1"/>
  <c r="E259" i="15"/>
  <c r="E260" i="15" s="1"/>
  <c r="D259" i="15"/>
  <c r="D260" i="15" s="1"/>
  <c r="G259" i="15"/>
  <c r="G260" i="15" s="1"/>
  <c r="C102" i="13"/>
  <c r="C89" i="13"/>
  <c r="C77" i="13"/>
  <c r="C75" i="13"/>
  <c r="D67" i="13"/>
  <c r="D69" i="13" s="1"/>
  <c r="E67" i="13"/>
  <c r="E69" i="13" s="1"/>
  <c r="F67" i="13"/>
  <c r="F69" i="13" s="1"/>
  <c r="G67" i="13"/>
  <c r="H67" i="13"/>
  <c r="H69" i="13" s="1"/>
  <c r="I67" i="13"/>
  <c r="C66" i="13"/>
  <c r="A66" i="13"/>
  <c r="C63" i="13"/>
  <c r="D53" i="13"/>
  <c r="E53" i="13"/>
  <c r="E55" i="13" s="1"/>
  <c r="F53" i="13"/>
  <c r="G53" i="13"/>
  <c r="G55" i="13" s="1"/>
  <c r="H53" i="13"/>
  <c r="I53" i="13"/>
  <c r="I55" i="13" s="1"/>
  <c r="A52" i="13"/>
  <c r="C49" i="13"/>
  <c r="C37" i="13"/>
  <c r="C22" i="13"/>
  <c r="D263" i="13"/>
  <c r="I261" i="13"/>
  <c r="I263" i="13" s="1"/>
  <c r="H261" i="13"/>
  <c r="H263" i="13" s="1"/>
  <c r="G261" i="13"/>
  <c r="F261" i="13"/>
  <c r="F263" i="13" s="1"/>
  <c r="E261" i="13"/>
  <c r="E263" i="13" s="1"/>
  <c r="D261" i="13"/>
  <c r="C260" i="13"/>
  <c r="A260" i="13"/>
  <c r="C259" i="13"/>
  <c r="A259" i="13"/>
  <c r="C258" i="13"/>
  <c r="C256" i="13"/>
  <c r="I252" i="13"/>
  <c r="H252" i="13"/>
  <c r="G252" i="13"/>
  <c r="F265" i="13"/>
  <c r="E252" i="13"/>
  <c r="D252" i="13"/>
  <c r="C247" i="13"/>
  <c r="A247" i="13"/>
  <c r="C245" i="13"/>
  <c r="H238" i="13"/>
  <c r="G238" i="13"/>
  <c r="F238" i="13"/>
  <c r="D238" i="13"/>
  <c r="C233" i="13"/>
  <c r="A233" i="13"/>
  <c r="C231" i="13"/>
  <c r="I223" i="13"/>
  <c r="I225" i="13" s="1"/>
  <c r="H223" i="13"/>
  <c r="G223" i="13"/>
  <c r="G240" i="13" s="1"/>
  <c r="F223" i="13"/>
  <c r="E223" i="13"/>
  <c r="E225" i="13" s="1"/>
  <c r="D223" i="13"/>
  <c r="A222" i="13"/>
  <c r="C219" i="13"/>
  <c r="A219" i="13"/>
  <c r="I210" i="13"/>
  <c r="I212" i="13" s="1"/>
  <c r="H210" i="13"/>
  <c r="H212" i="13" s="1"/>
  <c r="G210" i="13"/>
  <c r="G212" i="13" s="1"/>
  <c r="F210" i="13"/>
  <c r="F212" i="13" s="1"/>
  <c r="E210" i="13"/>
  <c r="E212" i="13" s="1"/>
  <c r="D210" i="13"/>
  <c r="D212" i="13" s="1"/>
  <c r="A209" i="13"/>
  <c r="A208" i="13"/>
  <c r="C207" i="13"/>
  <c r="A207" i="13"/>
  <c r="C202" i="13"/>
  <c r="I197" i="13"/>
  <c r="H197" i="13"/>
  <c r="H199" i="13" s="1"/>
  <c r="G197" i="13"/>
  <c r="F197" i="13"/>
  <c r="F199" i="13" s="1"/>
  <c r="E197" i="13"/>
  <c r="D197" i="13"/>
  <c r="D199" i="13" s="1"/>
  <c r="C193" i="13"/>
  <c r="C192" i="13"/>
  <c r="C191" i="13"/>
  <c r="I185" i="13"/>
  <c r="H185" i="13"/>
  <c r="G185" i="13"/>
  <c r="F185" i="13"/>
  <c r="E185" i="13"/>
  <c r="D185" i="13"/>
  <c r="C181" i="13"/>
  <c r="A181" i="13"/>
  <c r="C180" i="13"/>
  <c r="A180" i="13"/>
  <c r="C178" i="13"/>
  <c r="C176" i="13"/>
  <c r="A176" i="13"/>
  <c r="H173" i="13"/>
  <c r="G187" i="13"/>
  <c r="D173" i="13"/>
  <c r="C169" i="13"/>
  <c r="A169" i="13"/>
  <c r="C168" i="13"/>
  <c r="A168" i="13"/>
  <c r="C165" i="13"/>
  <c r="C164" i="13"/>
  <c r="CQ160" i="13"/>
  <c r="CP160" i="13"/>
  <c r="CO160" i="13"/>
  <c r="CN160" i="13"/>
  <c r="CM160" i="13"/>
  <c r="CL160" i="13"/>
  <c r="CK160" i="13"/>
  <c r="CJ160" i="13"/>
  <c r="CI160" i="13"/>
  <c r="CH160" i="13"/>
  <c r="CG160" i="13"/>
  <c r="CF160" i="13"/>
  <c r="CE160" i="13"/>
  <c r="CD160" i="13"/>
  <c r="CC160" i="13"/>
  <c r="CB160" i="13"/>
  <c r="CA160" i="13"/>
  <c r="BZ160" i="13"/>
  <c r="BY160" i="13"/>
  <c r="BX160" i="13"/>
  <c r="BW160" i="13"/>
  <c r="BV160" i="13"/>
  <c r="BU160" i="13"/>
  <c r="BT160" i="13"/>
  <c r="BS160" i="13"/>
  <c r="BR160" i="13"/>
  <c r="BQ160" i="13"/>
  <c r="BP160" i="13"/>
  <c r="BO160" i="13"/>
  <c r="BN160" i="13"/>
  <c r="BM160" i="13"/>
  <c r="BL160" i="13"/>
  <c r="BK160" i="13"/>
  <c r="BJ160" i="13"/>
  <c r="BI160" i="13"/>
  <c r="BH160" i="13"/>
  <c r="BG160" i="13"/>
  <c r="BF160" i="13"/>
  <c r="BE160" i="13"/>
  <c r="BD160" i="13"/>
  <c r="BC160" i="13"/>
  <c r="BB160" i="13"/>
  <c r="BA160" i="13"/>
  <c r="AZ160" i="13"/>
  <c r="AY160" i="13"/>
  <c r="AX160" i="13"/>
  <c r="AW160" i="13"/>
  <c r="AV160" i="13"/>
  <c r="AU160" i="13"/>
  <c r="AT160" i="13"/>
  <c r="AS160" i="13"/>
  <c r="AR160" i="13"/>
  <c r="AQ160" i="13"/>
  <c r="AP160" i="13"/>
  <c r="AO160" i="13"/>
  <c r="AN160" i="13"/>
  <c r="AM160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Y160" i="13"/>
  <c r="X160" i="13"/>
  <c r="W160" i="13"/>
  <c r="V160" i="13"/>
  <c r="U160" i="13"/>
  <c r="T160" i="13"/>
  <c r="S160" i="13"/>
  <c r="R160" i="13"/>
  <c r="Q160" i="13"/>
  <c r="P160" i="13"/>
  <c r="O160" i="13"/>
  <c r="N160" i="13"/>
  <c r="M160" i="13"/>
  <c r="L160" i="13"/>
  <c r="K160" i="13"/>
  <c r="J160" i="13"/>
  <c r="I158" i="13"/>
  <c r="H158" i="13"/>
  <c r="G158" i="13"/>
  <c r="F158" i="13"/>
  <c r="E158" i="13"/>
  <c r="D158" i="13"/>
  <c r="A154" i="13"/>
  <c r="C153" i="13"/>
  <c r="A153" i="13"/>
  <c r="C150" i="13"/>
  <c r="C149" i="13"/>
  <c r="I144" i="13"/>
  <c r="H144" i="13"/>
  <c r="G144" i="13"/>
  <c r="F144" i="13"/>
  <c r="E144" i="13"/>
  <c r="D144" i="13"/>
  <c r="C143" i="13"/>
  <c r="A143" i="13"/>
  <c r="C142" i="13"/>
  <c r="A142" i="13"/>
  <c r="CO137" i="13"/>
  <c r="CL137" i="13"/>
  <c r="CI137" i="13"/>
  <c r="AI137" i="13"/>
  <c r="AF137" i="13"/>
  <c r="AE137" i="13"/>
  <c r="AD137" i="13"/>
  <c r="AC137" i="13"/>
  <c r="AB137" i="13"/>
  <c r="AA137" i="13"/>
  <c r="Z137" i="13"/>
  <c r="Y137" i="13"/>
  <c r="X137" i="13"/>
  <c r="W137" i="13"/>
  <c r="V137" i="13"/>
  <c r="I132" i="13"/>
  <c r="I130" i="13"/>
  <c r="H130" i="13"/>
  <c r="H132" i="13" s="1"/>
  <c r="G130" i="13"/>
  <c r="G132" i="13" s="1"/>
  <c r="F130" i="13"/>
  <c r="F132" i="13" s="1"/>
  <c r="E130" i="13"/>
  <c r="D130" i="13"/>
  <c r="D132" i="13" s="1"/>
  <c r="C129" i="13"/>
  <c r="A129" i="13"/>
  <c r="A128" i="13"/>
  <c r="C127" i="13"/>
  <c r="C125" i="13"/>
  <c r="CQ123" i="13"/>
  <c r="CP123" i="13"/>
  <c r="CO123" i="13"/>
  <c r="CO125" i="13" s="1"/>
  <c r="CN123" i="13"/>
  <c r="CM123" i="13"/>
  <c r="CL123" i="13"/>
  <c r="CL125" i="13" s="1"/>
  <c r="CK123" i="13"/>
  <c r="CJ123" i="13"/>
  <c r="CI123" i="13"/>
  <c r="CI125" i="13" s="1"/>
  <c r="CH123" i="13"/>
  <c r="CG123" i="13"/>
  <c r="CF123" i="13"/>
  <c r="CE123" i="13"/>
  <c r="CD123" i="13"/>
  <c r="CC123" i="13"/>
  <c r="CB123" i="13"/>
  <c r="CA123" i="13"/>
  <c r="BZ123" i="13"/>
  <c r="BY123" i="13"/>
  <c r="BX123" i="13"/>
  <c r="BW123" i="13"/>
  <c r="BV123" i="13"/>
  <c r="BU123" i="13"/>
  <c r="BT123" i="13"/>
  <c r="BS123" i="13"/>
  <c r="BR123" i="13"/>
  <c r="BQ123" i="13"/>
  <c r="BP123" i="13"/>
  <c r="BO123" i="13"/>
  <c r="BN123" i="13"/>
  <c r="BM123" i="13"/>
  <c r="BL123" i="13"/>
  <c r="BK123" i="13"/>
  <c r="BJ123" i="13"/>
  <c r="BI123" i="13"/>
  <c r="BH123" i="13"/>
  <c r="BG123" i="13"/>
  <c r="BF123" i="13"/>
  <c r="BE123" i="13"/>
  <c r="BD123" i="13"/>
  <c r="BC123" i="13"/>
  <c r="BB123" i="13"/>
  <c r="BA123" i="13"/>
  <c r="AZ123" i="13"/>
  <c r="AY123" i="13"/>
  <c r="AX123" i="13"/>
  <c r="AW123" i="13"/>
  <c r="AV123" i="13"/>
  <c r="AU123" i="13"/>
  <c r="AT123" i="13"/>
  <c r="AS123" i="13"/>
  <c r="AR123" i="13"/>
  <c r="AQ123" i="13"/>
  <c r="AP123" i="13"/>
  <c r="AO123" i="13"/>
  <c r="AN123" i="13"/>
  <c r="AM123" i="13"/>
  <c r="AL123" i="13"/>
  <c r="AK123" i="13"/>
  <c r="AJ123" i="13"/>
  <c r="AI123" i="13"/>
  <c r="AI125" i="13" s="1"/>
  <c r="AH123" i="13"/>
  <c r="AG123" i="13"/>
  <c r="AF123" i="13"/>
  <c r="AF125" i="13" s="1"/>
  <c r="AE123" i="13"/>
  <c r="AE125" i="13" s="1"/>
  <c r="AD123" i="13"/>
  <c r="AD125" i="13" s="1"/>
  <c r="AC123" i="13"/>
  <c r="AC125" i="13" s="1"/>
  <c r="AB123" i="13"/>
  <c r="AB125" i="13" s="1"/>
  <c r="AA123" i="13"/>
  <c r="AA125" i="13" s="1"/>
  <c r="Z123" i="13"/>
  <c r="Z125" i="13" s="1"/>
  <c r="Y123" i="13"/>
  <c r="Y125" i="13" s="1"/>
  <c r="X123" i="13"/>
  <c r="X125" i="13" s="1"/>
  <c r="W123" i="13"/>
  <c r="W125" i="13" s="1"/>
  <c r="V123" i="13"/>
  <c r="V125" i="13" s="1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19" i="13"/>
  <c r="I121" i="13" s="1"/>
  <c r="H119" i="13"/>
  <c r="H121" i="13" s="1"/>
  <c r="G119" i="13"/>
  <c r="G121" i="13" s="1"/>
  <c r="F119" i="13"/>
  <c r="F121" i="13" s="1"/>
  <c r="E119" i="13"/>
  <c r="E121" i="13" s="1"/>
  <c r="D119" i="13"/>
  <c r="D121" i="13" s="1"/>
  <c r="C118" i="13"/>
  <c r="A118" i="13"/>
  <c r="C117" i="13"/>
  <c r="A117" i="13"/>
  <c r="C116" i="13"/>
  <c r="A116" i="13"/>
  <c r="C115" i="13"/>
  <c r="CO114" i="13"/>
  <c r="CL114" i="13"/>
  <c r="CI114" i="13"/>
  <c r="AI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A114" i="13"/>
  <c r="I108" i="13"/>
  <c r="H108" i="13"/>
  <c r="G108" i="13"/>
  <c r="F108" i="13"/>
  <c r="E108" i="13"/>
  <c r="D108" i="13"/>
  <c r="C103" i="13"/>
  <c r="A103" i="13"/>
  <c r="CQ96" i="13"/>
  <c r="CP96" i="13"/>
  <c r="CO96" i="13"/>
  <c r="CO99" i="13" s="1"/>
  <c r="CN96" i="13"/>
  <c r="CM96" i="13"/>
  <c r="CL96" i="13"/>
  <c r="CL99" i="13" s="1"/>
  <c r="CK96" i="13"/>
  <c r="CJ96" i="13"/>
  <c r="CI96" i="13"/>
  <c r="CI99" i="13" s="1"/>
  <c r="CH96" i="13"/>
  <c r="CG96" i="13"/>
  <c r="CF96" i="13"/>
  <c r="CE96" i="13"/>
  <c r="CD96" i="13"/>
  <c r="CC96" i="13"/>
  <c r="CB96" i="13"/>
  <c r="CA96" i="13"/>
  <c r="BZ96" i="13"/>
  <c r="BY96" i="13"/>
  <c r="BX96" i="13"/>
  <c r="BW96" i="13"/>
  <c r="BV96" i="13"/>
  <c r="BU96" i="13"/>
  <c r="BT96" i="13"/>
  <c r="BS96" i="13"/>
  <c r="BR96" i="13"/>
  <c r="BQ96" i="13"/>
  <c r="BP96" i="13"/>
  <c r="BO96" i="13"/>
  <c r="BN96" i="13"/>
  <c r="BM96" i="13"/>
  <c r="BL96" i="13"/>
  <c r="BK96" i="13"/>
  <c r="BJ96" i="13"/>
  <c r="BI96" i="13"/>
  <c r="BH96" i="13"/>
  <c r="BG96" i="13"/>
  <c r="BF96" i="13"/>
  <c r="BE96" i="13"/>
  <c r="BD96" i="13"/>
  <c r="BC96" i="13"/>
  <c r="BB96" i="13"/>
  <c r="BA96" i="13"/>
  <c r="AZ96" i="13"/>
  <c r="AY96" i="13"/>
  <c r="AX96" i="13"/>
  <c r="AW96" i="13"/>
  <c r="AV96" i="13"/>
  <c r="AU96" i="13"/>
  <c r="AT96" i="13"/>
  <c r="AS96" i="13"/>
  <c r="AR96" i="13"/>
  <c r="AQ96" i="13"/>
  <c r="AP96" i="13"/>
  <c r="AO96" i="13"/>
  <c r="AN96" i="13"/>
  <c r="AM96" i="13"/>
  <c r="AL96" i="13"/>
  <c r="AK96" i="13"/>
  <c r="AJ96" i="13"/>
  <c r="AI96" i="13"/>
  <c r="AI99" i="13" s="1"/>
  <c r="AH96" i="13"/>
  <c r="AG96" i="13"/>
  <c r="AF96" i="13"/>
  <c r="AF99" i="13" s="1"/>
  <c r="AE96" i="13"/>
  <c r="AE99" i="13" s="1"/>
  <c r="AD96" i="13"/>
  <c r="AD99" i="13" s="1"/>
  <c r="AC96" i="13"/>
  <c r="AC99" i="13" s="1"/>
  <c r="AB96" i="13"/>
  <c r="AB99" i="13" s="1"/>
  <c r="AA96" i="13"/>
  <c r="AA99" i="13" s="1"/>
  <c r="Z96" i="13"/>
  <c r="Z99" i="13" s="1"/>
  <c r="Y96" i="13"/>
  <c r="Y99" i="13" s="1"/>
  <c r="X96" i="13"/>
  <c r="X99" i="13" s="1"/>
  <c r="W96" i="13"/>
  <c r="W99" i="13" s="1"/>
  <c r="V96" i="13"/>
  <c r="V99" i="13" s="1"/>
  <c r="U96" i="13"/>
  <c r="T96" i="13"/>
  <c r="S96" i="13"/>
  <c r="R96" i="13"/>
  <c r="Q96" i="13"/>
  <c r="P96" i="13"/>
  <c r="O96" i="13"/>
  <c r="N96" i="13"/>
  <c r="M96" i="13"/>
  <c r="L96" i="13"/>
  <c r="K96" i="13"/>
  <c r="J96" i="13"/>
  <c r="I93" i="13"/>
  <c r="I95" i="13" s="1"/>
  <c r="H93" i="13"/>
  <c r="H110" i="13" s="1"/>
  <c r="G93" i="13"/>
  <c r="G95" i="13" s="1"/>
  <c r="F93" i="13"/>
  <c r="F95" i="13" s="1"/>
  <c r="E93" i="13"/>
  <c r="E95" i="13" s="1"/>
  <c r="D93" i="13"/>
  <c r="D110" i="13" s="1"/>
  <c r="A92" i="13"/>
  <c r="C91" i="13"/>
  <c r="A91" i="13"/>
  <c r="C90" i="13"/>
  <c r="A90" i="13"/>
  <c r="A88" i="13"/>
  <c r="C87" i="13"/>
  <c r="A87" i="13"/>
  <c r="I79" i="13"/>
  <c r="I81" i="13" s="1"/>
  <c r="H79" i="13"/>
  <c r="G79" i="13"/>
  <c r="G81" i="13" s="1"/>
  <c r="F79" i="13"/>
  <c r="F81" i="13" s="1"/>
  <c r="E79" i="13"/>
  <c r="E81" i="13" s="1"/>
  <c r="D79" i="13"/>
  <c r="A78" i="13"/>
  <c r="A77" i="13"/>
  <c r="C76" i="13"/>
  <c r="A76" i="13"/>
  <c r="C74" i="13"/>
  <c r="CO73" i="13"/>
  <c r="CL73" i="13"/>
  <c r="CI73" i="13"/>
  <c r="AI73" i="13"/>
  <c r="AF73" i="13"/>
  <c r="AE73" i="13"/>
  <c r="AD73" i="13"/>
  <c r="AC73" i="13"/>
  <c r="AB73" i="13"/>
  <c r="AA73" i="13"/>
  <c r="Z73" i="13"/>
  <c r="Y73" i="13"/>
  <c r="X73" i="13"/>
  <c r="W73" i="13"/>
  <c r="V73" i="13"/>
  <c r="C73" i="13"/>
  <c r="A73" i="13"/>
  <c r="C65" i="13"/>
  <c r="A65" i="13"/>
  <c r="C64" i="13"/>
  <c r="A64" i="13"/>
  <c r="C61" i="13"/>
  <c r="CQ58" i="13"/>
  <c r="CP58" i="13"/>
  <c r="CO58" i="13"/>
  <c r="CN58" i="13"/>
  <c r="CM58" i="13"/>
  <c r="CL58" i="13"/>
  <c r="CK58" i="13"/>
  <c r="CJ58" i="13"/>
  <c r="CI58" i="13"/>
  <c r="CI60" i="13" s="1"/>
  <c r="CH58" i="13"/>
  <c r="CG58" i="13"/>
  <c r="CF58" i="13"/>
  <c r="CE58" i="13"/>
  <c r="CD58" i="13"/>
  <c r="CC58" i="13"/>
  <c r="CB58" i="13"/>
  <c r="CA58" i="13"/>
  <c r="BZ58" i="13"/>
  <c r="BY58" i="13"/>
  <c r="BX58" i="13"/>
  <c r="BW58" i="13"/>
  <c r="BV58" i="13"/>
  <c r="BU58" i="13"/>
  <c r="BT58" i="13"/>
  <c r="BS58" i="13"/>
  <c r="BR58" i="13"/>
  <c r="BQ58" i="13"/>
  <c r="BP58" i="13"/>
  <c r="BO58" i="13"/>
  <c r="BN58" i="13"/>
  <c r="BM58" i="13"/>
  <c r="BL58" i="13"/>
  <c r="BK58" i="13"/>
  <c r="BJ58" i="13"/>
  <c r="BI58" i="13"/>
  <c r="BH58" i="13"/>
  <c r="BG58" i="13"/>
  <c r="BF58" i="13"/>
  <c r="BE58" i="13"/>
  <c r="BD58" i="13"/>
  <c r="BC58" i="13"/>
  <c r="BB58" i="13"/>
  <c r="BA58" i="13"/>
  <c r="AZ58" i="13"/>
  <c r="AY58" i="13"/>
  <c r="AX58" i="13"/>
  <c r="AW58" i="13"/>
  <c r="AV58" i="13"/>
  <c r="AU58" i="13"/>
  <c r="AT58" i="13"/>
  <c r="AS58" i="13"/>
  <c r="AR58" i="13"/>
  <c r="AQ58" i="13"/>
  <c r="AP58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H55" i="13"/>
  <c r="D55" i="13"/>
  <c r="C51" i="13"/>
  <c r="A51" i="13"/>
  <c r="C50" i="13"/>
  <c r="A50" i="13"/>
  <c r="C48" i="13"/>
  <c r="C45" i="13"/>
  <c r="A45" i="13"/>
  <c r="CO43" i="13"/>
  <c r="CL43" i="13"/>
  <c r="CI43" i="13"/>
  <c r="AI43" i="13"/>
  <c r="AF43" i="13"/>
  <c r="AE43" i="13"/>
  <c r="AD43" i="13"/>
  <c r="AC43" i="13"/>
  <c r="AB43" i="13"/>
  <c r="AA43" i="13"/>
  <c r="Z43" i="13"/>
  <c r="Y43" i="13"/>
  <c r="X43" i="13"/>
  <c r="W43" i="13"/>
  <c r="V43" i="13"/>
  <c r="I40" i="13"/>
  <c r="H40" i="13"/>
  <c r="H42" i="13" s="1"/>
  <c r="G40" i="13"/>
  <c r="G42" i="13" s="1"/>
  <c r="F40" i="13"/>
  <c r="F42" i="13" s="1"/>
  <c r="E40" i="13"/>
  <c r="D40" i="13"/>
  <c r="D42" i="13" s="1"/>
  <c r="C39" i="13"/>
  <c r="A39" i="13"/>
  <c r="C38" i="13"/>
  <c r="A38" i="13"/>
  <c r="C36" i="13"/>
  <c r="C34" i="13"/>
  <c r="CO29" i="13"/>
  <c r="CL29" i="13"/>
  <c r="CI29" i="13"/>
  <c r="AI29" i="13"/>
  <c r="AF29" i="13"/>
  <c r="AE29" i="13"/>
  <c r="AD29" i="13"/>
  <c r="AC29" i="13"/>
  <c r="AB29" i="13"/>
  <c r="AA29" i="13"/>
  <c r="Z29" i="13"/>
  <c r="Y29" i="13"/>
  <c r="X29" i="13"/>
  <c r="W29" i="13"/>
  <c r="V29" i="13"/>
  <c r="I28" i="13"/>
  <c r="H28" i="13"/>
  <c r="G28" i="13"/>
  <c r="F28" i="13"/>
  <c r="E28" i="13"/>
  <c r="D28" i="13"/>
  <c r="A24" i="13"/>
  <c r="C23" i="13"/>
  <c r="A23" i="13"/>
  <c r="CO16" i="13"/>
  <c r="CL16" i="13"/>
  <c r="CI16" i="13"/>
  <c r="AI16" i="13"/>
  <c r="AF16" i="13"/>
  <c r="AE16" i="13"/>
  <c r="AD16" i="13"/>
  <c r="AC16" i="13"/>
  <c r="AB16" i="13"/>
  <c r="AA16" i="13"/>
  <c r="Z16" i="13"/>
  <c r="Y16" i="13"/>
  <c r="X16" i="13"/>
  <c r="W16" i="13"/>
  <c r="V16" i="13"/>
  <c r="I14" i="13"/>
  <c r="I16" i="13" s="1"/>
  <c r="H14" i="13"/>
  <c r="H16" i="13" s="1"/>
  <c r="G14" i="13"/>
  <c r="G16" i="13" s="1"/>
  <c r="F14" i="13"/>
  <c r="F16" i="13" s="1"/>
  <c r="E14" i="13"/>
  <c r="E16" i="13" s="1"/>
  <c r="D14" i="13"/>
  <c r="D16" i="13" s="1"/>
  <c r="A13" i="13"/>
  <c r="C12" i="13"/>
  <c r="A12" i="13"/>
  <c r="C11" i="13"/>
  <c r="D250" i="12"/>
  <c r="E250" i="12"/>
  <c r="E252" i="12" s="1"/>
  <c r="F250" i="12"/>
  <c r="G250" i="12"/>
  <c r="H250" i="12"/>
  <c r="I250" i="12"/>
  <c r="I252" i="12" s="1"/>
  <c r="C249" i="12"/>
  <c r="A249" i="12"/>
  <c r="D236" i="12"/>
  <c r="D238" i="12" s="1"/>
  <c r="E236" i="12"/>
  <c r="E238" i="12" s="1"/>
  <c r="F236" i="12"/>
  <c r="F238" i="12" s="1"/>
  <c r="G236" i="12"/>
  <c r="G238" i="12" s="1"/>
  <c r="H236" i="12"/>
  <c r="H238" i="12" s="1"/>
  <c r="I236" i="12"/>
  <c r="I238" i="12" s="1"/>
  <c r="D198" i="12"/>
  <c r="D200" i="12" s="1"/>
  <c r="E198" i="12"/>
  <c r="F198" i="12"/>
  <c r="G198" i="12"/>
  <c r="H198" i="12"/>
  <c r="H200" i="12" s="1"/>
  <c r="I198" i="12"/>
  <c r="C197" i="12"/>
  <c r="A197" i="12"/>
  <c r="C181" i="12"/>
  <c r="C183" i="12"/>
  <c r="I184" i="12"/>
  <c r="I186" i="12" s="1"/>
  <c r="H184" i="12"/>
  <c r="H186" i="12" s="1"/>
  <c r="G184" i="12"/>
  <c r="G186" i="12" s="1"/>
  <c r="F184" i="12"/>
  <c r="F186" i="12" s="1"/>
  <c r="E184" i="12"/>
  <c r="E186" i="12" s="1"/>
  <c r="D184" i="12"/>
  <c r="D186" i="12" s="1"/>
  <c r="A183" i="12"/>
  <c r="C180" i="12"/>
  <c r="C206" i="12"/>
  <c r="C232" i="12"/>
  <c r="C246" i="12"/>
  <c r="C195" i="12"/>
  <c r="C169" i="12"/>
  <c r="C220" i="12"/>
  <c r="D107" i="12"/>
  <c r="D109" i="12" s="1"/>
  <c r="E107" i="12"/>
  <c r="E109" i="12" s="1"/>
  <c r="F107" i="12"/>
  <c r="F109" i="12" s="1"/>
  <c r="G107" i="12"/>
  <c r="G109" i="12" s="1"/>
  <c r="H107" i="12"/>
  <c r="H109" i="12" s="1"/>
  <c r="C99" i="12"/>
  <c r="A99" i="12"/>
  <c r="C91" i="12"/>
  <c r="D69" i="12"/>
  <c r="E69" i="12"/>
  <c r="E71" i="12" s="1"/>
  <c r="F69" i="12"/>
  <c r="G69" i="12"/>
  <c r="G85" i="12" s="1"/>
  <c r="H69" i="12"/>
  <c r="I69" i="12"/>
  <c r="I71" i="12" s="1"/>
  <c r="C68" i="12"/>
  <c r="A68" i="12"/>
  <c r="E41" i="12"/>
  <c r="E43" i="12" s="1"/>
  <c r="F41" i="12"/>
  <c r="G41" i="12"/>
  <c r="H41" i="12"/>
  <c r="H43" i="12" s="1"/>
  <c r="I41" i="12"/>
  <c r="I43" i="12" s="1"/>
  <c r="C40" i="12"/>
  <c r="A40" i="12"/>
  <c r="D54" i="12"/>
  <c r="E54" i="12"/>
  <c r="E56" i="12" s="1"/>
  <c r="F54" i="12"/>
  <c r="F56" i="12" s="1"/>
  <c r="G54" i="12"/>
  <c r="G56" i="12" s="1"/>
  <c r="H54" i="12"/>
  <c r="H56" i="12" s="1"/>
  <c r="I54" i="12"/>
  <c r="I56" i="12" s="1"/>
  <c r="A53" i="12"/>
  <c r="E26" i="12"/>
  <c r="E28" i="12" s="1"/>
  <c r="F26" i="12"/>
  <c r="G26" i="12"/>
  <c r="G28" i="12" s="1"/>
  <c r="H26" i="12"/>
  <c r="H28" i="12" s="1"/>
  <c r="I26" i="12"/>
  <c r="I28" i="12" s="1"/>
  <c r="D26" i="12"/>
  <c r="D28" i="12" s="1"/>
  <c r="A25" i="12"/>
  <c r="I261" i="12"/>
  <c r="I263" i="12" s="1"/>
  <c r="H261" i="12"/>
  <c r="H263" i="12" s="1"/>
  <c r="G261" i="12"/>
  <c r="G263" i="12" s="1"/>
  <c r="F261" i="12"/>
  <c r="F263" i="12" s="1"/>
  <c r="E261" i="12"/>
  <c r="E263" i="12" s="1"/>
  <c r="D261" i="12"/>
  <c r="D263" i="12" s="1"/>
  <c r="C260" i="12"/>
  <c r="A260" i="12"/>
  <c r="C259" i="12"/>
  <c r="A259" i="12"/>
  <c r="C258" i="12"/>
  <c r="C257" i="12"/>
  <c r="C256" i="12"/>
  <c r="C248" i="12"/>
  <c r="A248" i="12"/>
  <c r="C247" i="12"/>
  <c r="A247" i="12"/>
  <c r="C245" i="12"/>
  <c r="C233" i="12"/>
  <c r="A233" i="12"/>
  <c r="C231" i="12"/>
  <c r="I223" i="12"/>
  <c r="I225" i="12" s="1"/>
  <c r="H223" i="12"/>
  <c r="G223" i="12"/>
  <c r="F223" i="12"/>
  <c r="E223" i="12"/>
  <c r="E225" i="12" s="1"/>
  <c r="D223" i="12"/>
  <c r="C222" i="12"/>
  <c r="A222" i="12"/>
  <c r="A221" i="12"/>
  <c r="C219" i="12"/>
  <c r="A219" i="12"/>
  <c r="C218" i="12"/>
  <c r="I210" i="12"/>
  <c r="I212" i="12" s="1"/>
  <c r="H210" i="12"/>
  <c r="H212" i="12" s="1"/>
  <c r="G210" i="12"/>
  <c r="G212" i="12" s="1"/>
  <c r="F212" i="12"/>
  <c r="E210" i="12"/>
  <c r="E212" i="12" s="1"/>
  <c r="D210" i="12"/>
  <c r="D212" i="12" s="1"/>
  <c r="A208" i="12"/>
  <c r="C207" i="12"/>
  <c r="A207" i="12"/>
  <c r="A196" i="12"/>
  <c r="C194" i="12"/>
  <c r="C193" i="12"/>
  <c r="C192" i="12"/>
  <c r="A182" i="12"/>
  <c r="A181" i="12"/>
  <c r="C179" i="12"/>
  <c r="C177" i="12"/>
  <c r="A177" i="12"/>
  <c r="I172" i="12"/>
  <c r="H172" i="12"/>
  <c r="G172" i="12"/>
  <c r="G174" i="12" s="1"/>
  <c r="F172" i="12"/>
  <c r="E172" i="12"/>
  <c r="D172" i="12"/>
  <c r="C171" i="12"/>
  <c r="A171" i="12"/>
  <c r="C170" i="12"/>
  <c r="A170" i="12"/>
  <c r="C168" i="12"/>
  <c r="C167" i="12"/>
  <c r="C166" i="12"/>
  <c r="CQ162" i="12"/>
  <c r="CP162" i="12"/>
  <c r="CO162" i="12"/>
  <c r="CN162" i="12"/>
  <c r="CM162" i="12"/>
  <c r="CL162" i="12"/>
  <c r="CK162" i="12"/>
  <c r="CJ162" i="12"/>
  <c r="CI162" i="12"/>
  <c r="CH162" i="12"/>
  <c r="CG162" i="12"/>
  <c r="CF162" i="12"/>
  <c r="CE162" i="12"/>
  <c r="CD162" i="12"/>
  <c r="CC162" i="12"/>
  <c r="CB162" i="12"/>
  <c r="CA162" i="12"/>
  <c r="BZ162" i="12"/>
  <c r="BY162" i="12"/>
  <c r="BX162" i="12"/>
  <c r="BW162" i="12"/>
  <c r="BV162" i="12"/>
  <c r="BU162" i="12"/>
  <c r="BT162" i="12"/>
  <c r="BS162" i="12"/>
  <c r="BR162" i="12"/>
  <c r="BQ162" i="12"/>
  <c r="BP162" i="12"/>
  <c r="BO162" i="12"/>
  <c r="BN162" i="12"/>
  <c r="BM162" i="12"/>
  <c r="BL162" i="12"/>
  <c r="BK162" i="12"/>
  <c r="BJ162" i="12"/>
  <c r="BI162" i="12"/>
  <c r="BH162" i="12"/>
  <c r="BG162" i="12"/>
  <c r="BF162" i="12"/>
  <c r="BE162" i="12"/>
  <c r="BD162" i="12"/>
  <c r="BC162" i="12"/>
  <c r="BB162" i="12"/>
  <c r="BA162" i="12"/>
  <c r="AZ162" i="12"/>
  <c r="AY162" i="12"/>
  <c r="AX162" i="12"/>
  <c r="AW162" i="12"/>
  <c r="AV162" i="12"/>
  <c r="AU162" i="12"/>
  <c r="AT162" i="12"/>
  <c r="AS162" i="12"/>
  <c r="AR162" i="12"/>
  <c r="AQ162" i="12"/>
  <c r="AP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0" i="12"/>
  <c r="H160" i="12"/>
  <c r="G160" i="12"/>
  <c r="F160" i="12"/>
  <c r="E160" i="12"/>
  <c r="D160" i="12"/>
  <c r="C156" i="12"/>
  <c r="A156" i="12"/>
  <c r="C155" i="12"/>
  <c r="A155" i="12"/>
  <c r="C154" i="12"/>
  <c r="C151" i="12"/>
  <c r="I146" i="12"/>
  <c r="H146" i="12"/>
  <c r="G146" i="12"/>
  <c r="F146" i="12"/>
  <c r="E146" i="12"/>
  <c r="D146" i="12"/>
  <c r="C145" i="12"/>
  <c r="A145" i="12"/>
  <c r="C144" i="12"/>
  <c r="A144" i="12"/>
  <c r="C143" i="12"/>
  <c r="CO139" i="12"/>
  <c r="CL139" i="12"/>
  <c r="CI139" i="12"/>
  <c r="AI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I134" i="12"/>
  <c r="G134" i="12"/>
  <c r="E134" i="12"/>
  <c r="D134" i="12"/>
  <c r="C130" i="12"/>
  <c r="A130" i="12"/>
  <c r="C129" i="12"/>
  <c r="A129" i="12"/>
  <c r="C128" i="12"/>
  <c r="CQ124" i="12"/>
  <c r="CP124" i="12"/>
  <c r="CO124" i="12"/>
  <c r="CO126" i="12" s="1"/>
  <c r="CN124" i="12"/>
  <c r="CM124" i="12"/>
  <c r="CL124" i="12"/>
  <c r="CL126" i="12" s="1"/>
  <c r="CK124" i="12"/>
  <c r="CJ124" i="12"/>
  <c r="CI124" i="12"/>
  <c r="CI126" i="12" s="1"/>
  <c r="CH124" i="12"/>
  <c r="CG124" i="12"/>
  <c r="CF124" i="12"/>
  <c r="CE124" i="12"/>
  <c r="CD124" i="12"/>
  <c r="CC124" i="12"/>
  <c r="CB124" i="12"/>
  <c r="CA124" i="12"/>
  <c r="BZ124" i="12"/>
  <c r="BY124" i="12"/>
  <c r="BX124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Y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I126" i="12" s="1"/>
  <c r="AH124" i="12"/>
  <c r="AG124" i="12"/>
  <c r="AF124" i="12"/>
  <c r="AF126" i="12" s="1"/>
  <c r="AE124" i="12"/>
  <c r="AE126" i="12" s="1"/>
  <c r="AD124" i="12"/>
  <c r="AD126" i="12" s="1"/>
  <c r="AC124" i="12"/>
  <c r="AC126" i="12" s="1"/>
  <c r="AB124" i="12"/>
  <c r="AB126" i="12" s="1"/>
  <c r="AA124" i="12"/>
  <c r="AA126" i="12" s="1"/>
  <c r="Z124" i="12"/>
  <c r="Z126" i="12" s="1"/>
  <c r="Y124" i="12"/>
  <c r="Y126" i="12" s="1"/>
  <c r="X124" i="12"/>
  <c r="X126" i="12" s="1"/>
  <c r="W124" i="12"/>
  <c r="W126" i="12" s="1"/>
  <c r="V124" i="12"/>
  <c r="V126" i="12" s="1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0" i="12"/>
  <c r="I136" i="12" s="1"/>
  <c r="H120" i="12"/>
  <c r="H122" i="12" s="1"/>
  <c r="G120" i="12"/>
  <c r="F120" i="12"/>
  <c r="F122" i="12" s="1"/>
  <c r="E120" i="12"/>
  <c r="E136" i="12" s="1"/>
  <c r="D120" i="12"/>
  <c r="D122" i="12" s="1"/>
  <c r="C119" i="12"/>
  <c r="A119" i="12"/>
  <c r="C118" i="12"/>
  <c r="A118" i="12"/>
  <c r="C117" i="12"/>
  <c r="A117" i="12"/>
  <c r="C116" i="12"/>
  <c r="CO115" i="12"/>
  <c r="CL115" i="12"/>
  <c r="CI115" i="12"/>
  <c r="AI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C115" i="12"/>
  <c r="A115" i="12"/>
  <c r="I109" i="12"/>
  <c r="C104" i="12"/>
  <c r="A104" i="12"/>
  <c r="C103" i="12"/>
  <c r="CQ97" i="12"/>
  <c r="CP97" i="12"/>
  <c r="CO97" i="12"/>
  <c r="CO100" i="12" s="1"/>
  <c r="CN97" i="12"/>
  <c r="CM97" i="12"/>
  <c r="CL97" i="12"/>
  <c r="CL100" i="12" s="1"/>
  <c r="CK97" i="12"/>
  <c r="CJ97" i="12"/>
  <c r="CI97" i="12"/>
  <c r="CI100" i="12" s="1"/>
  <c r="CH97" i="12"/>
  <c r="CG97" i="12"/>
  <c r="CF97" i="12"/>
  <c r="CE97" i="12"/>
  <c r="CD97" i="12"/>
  <c r="CC97" i="12"/>
  <c r="CB97" i="12"/>
  <c r="CA97" i="12"/>
  <c r="BZ97" i="12"/>
  <c r="BY97" i="12"/>
  <c r="BX97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Y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I100" i="12" s="1"/>
  <c r="AH97" i="12"/>
  <c r="AG97" i="12"/>
  <c r="AF97" i="12"/>
  <c r="AF100" i="12" s="1"/>
  <c r="AE97" i="12"/>
  <c r="AE100" i="12" s="1"/>
  <c r="AD97" i="12"/>
  <c r="AD100" i="12" s="1"/>
  <c r="AC97" i="12"/>
  <c r="AC100" i="12" s="1"/>
  <c r="AB97" i="12"/>
  <c r="AB100" i="12" s="1"/>
  <c r="AA97" i="12"/>
  <c r="AA100" i="12" s="1"/>
  <c r="Z97" i="12"/>
  <c r="Z100" i="12" s="1"/>
  <c r="Y97" i="12"/>
  <c r="Y100" i="12" s="1"/>
  <c r="X97" i="12"/>
  <c r="X100" i="12" s="1"/>
  <c r="W97" i="12"/>
  <c r="W100" i="12" s="1"/>
  <c r="V97" i="12"/>
  <c r="V100" i="12" s="1"/>
  <c r="U97" i="12"/>
  <c r="T97" i="12"/>
  <c r="S97" i="12"/>
  <c r="R97" i="12"/>
  <c r="Q97" i="12"/>
  <c r="P97" i="12"/>
  <c r="O97" i="12"/>
  <c r="N97" i="12"/>
  <c r="M97" i="12"/>
  <c r="L97" i="12"/>
  <c r="K97" i="12"/>
  <c r="J97" i="12"/>
  <c r="I94" i="12"/>
  <c r="H94" i="12"/>
  <c r="H96" i="12" s="1"/>
  <c r="G94" i="12"/>
  <c r="F94" i="12"/>
  <c r="E94" i="12"/>
  <c r="E96" i="12" s="1"/>
  <c r="D94" i="12"/>
  <c r="D96" i="12" s="1"/>
  <c r="A93" i="12"/>
  <c r="C92" i="12"/>
  <c r="A92" i="12"/>
  <c r="A90" i="12"/>
  <c r="C89" i="12"/>
  <c r="A89" i="12"/>
  <c r="H83" i="12"/>
  <c r="F83" i="12"/>
  <c r="D83" i="12"/>
  <c r="A79" i="12"/>
  <c r="A78" i="12"/>
  <c r="C77" i="12"/>
  <c r="C76" i="12"/>
  <c r="CO75" i="12"/>
  <c r="CL75" i="12"/>
  <c r="CI75" i="12"/>
  <c r="AI75" i="12"/>
  <c r="AF75" i="12"/>
  <c r="AE75" i="12"/>
  <c r="AD75" i="12"/>
  <c r="AC75" i="12"/>
  <c r="AB75" i="12"/>
  <c r="AA75" i="12"/>
  <c r="Z75" i="12"/>
  <c r="Y75" i="12"/>
  <c r="X75" i="12"/>
  <c r="W75" i="12"/>
  <c r="V75" i="12"/>
  <c r="C75" i="12"/>
  <c r="A75" i="12"/>
  <c r="D71" i="12"/>
  <c r="D85" i="12"/>
  <c r="C67" i="12"/>
  <c r="A67" i="12"/>
  <c r="C66" i="12"/>
  <c r="A66" i="12"/>
  <c r="C65" i="12"/>
  <c r="C64" i="12"/>
  <c r="CQ60" i="12"/>
  <c r="CP60" i="12"/>
  <c r="CO60" i="12"/>
  <c r="CN60" i="12"/>
  <c r="CM60" i="12"/>
  <c r="CL60" i="12"/>
  <c r="CL62" i="12" s="1"/>
  <c r="CK60" i="12"/>
  <c r="CJ60" i="12"/>
  <c r="CI60" i="12"/>
  <c r="CH60" i="12"/>
  <c r="CG60" i="12"/>
  <c r="CF60" i="12"/>
  <c r="CE60" i="12"/>
  <c r="CD60" i="12"/>
  <c r="CC60" i="12"/>
  <c r="CB60" i="12"/>
  <c r="CA60" i="12"/>
  <c r="BZ60" i="12"/>
  <c r="BY60" i="12"/>
  <c r="BX60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Y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F62" i="12" s="1"/>
  <c r="AE60" i="12"/>
  <c r="AD60" i="12"/>
  <c r="AC60" i="12"/>
  <c r="AC62" i="12" s="1"/>
  <c r="AB60" i="12"/>
  <c r="AB62" i="12" s="1"/>
  <c r="AA60" i="12"/>
  <c r="Z60" i="12"/>
  <c r="Y60" i="12"/>
  <c r="Y62" i="12" s="1"/>
  <c r="X60" i="12"/>
  <c r="X62" i="12" s="1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D56" i="12"/>
  <c r="C52" i="12"/>
  <c r="A52" i="12"/>
  <c r="C51" i="12"/>
  <c r="A51" i="12"/>
  <c r="C50" i="12"/>
  <c r="C49" i="12"/>
  <c r="C48" i="12"/>
  <c r="C46" i="12"/>
  <c r="A46" i="12"/>
  <c r="CO44" i="12"/>
  <c r="CL44" i="12"/>
  <c r="CI44" i="12"/>
  <c r="AI44" i="12"/>
  <c r="AF44" i="12"/>
  <c r="AE44" i="12"/>
  <c r="AD44" i="12"/>
  <c r="AC44" i="12"/>
  <c r="AB44" i="12"/>
  <c r="AA44" i="12"/>
  <c r="Z44" i="12"/>
  <c r="Y44" i="12"/>
  <c r="X44" i="12"/>
  <c r="W44" i="12"/>
  <c r="V44" i="12"/>
  <c r="D43" i="12"/>
  <c r="C39" i="12"/>
  <c r="A39" i="12"/>
  <c r="C38" i="12"/>
  <c r="C37" i="12"/>
  <c r="C35" i="12"/>
  <c r="CO29" i="12"/>
  <c r="CL29" i="12"/>
  <c r="CI29" i="12"/>
  <c r="AI29" i="12"/>
  <c r="AF29" i="12"/>
  <c r="AE29" i="12"/>
  <c r="AD29" i="12"/>
  <c r="AC29" i="12"/>
  <c r="AB29" i="12"/>
  <c r="AA29" i="12"/>
  <c r="Z29" i="12"/>
  <c r="Y29" i="12"/>
  <c r="X29" i="12"/>
  <c r="W29" i="12"/>
  <c r="V29" i="12"/>
  <c r="C24" i="12"/>
  <c r="A24" i="12"/>
  <c r="C23" i="12"/>
  <c r="A23" i="12"/>
  <c r="C22" i="12"/>
  <c r="C21" i="12"/>
  <c r="CO16" i="12"/>
  <c r="CL16" i="12"/>
  <c r="CI16" i="12"/>
  <c r="AI16" i="12"/>
  <c r="AF16" i="12"/>
  <c r="AE16" i="12"/>
  <c r="AD16" i="12"/>
  <c r="AC16" i="12"/>
  <c r="AB16" i="12"/>
  <c r="AA16" i="12"/>
  <c r="Z16" i="12"/>
  <c r="Y16" i="12"/>
  <c r="X16" i="12"/>
  <c r="W16" i="12"/>
  <c r="V16" i="12"/>
  <c r="I14" i="12"/>
  <c r="H14" i="12"/>
  <c r="H16" i="12" s="1"/>
  <c r="G14" i="12"/>
  <c r="G30" i="12" s="1"/>
  <c r="F14" i="12"/>
  <c r="F16" i="12" s="1"/>
  <c r="E14" i="12"/>
  <c r="E16" i="12" s="1"/>
  <c r="D14" i="12"/>
  <c r="D16" i="12" s="1"/>
  <c r="A13" i="12"/>
  <c r="C12" i="12"/>
  <c r="A12" i="12"/>
  <c r="C11" i="12"/>
  <c r="E189" i="11"/>
  <c r="E191" i="11" s="1"/>
  <c r="F189" i="11"/>
  <c r="G189" i="11"/>
  <c r="H189" i="11"/>
  <c r="H191" i="11" s="1"/>
  <c r="I189" i="11"/>
  <c r="I191" i="11" s="1"/>
  <c r="D189" i="11"/>
  <c r="D191" i="11" s="1"/>
  <c r="C188" i="11"/>
  <c r="A188" i="11"/>
  <c r="C183" i="11"/>
  <c r="C184" i="11"/>
  <c r="C182" i="10"/>
  <c r="C181" i="10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D100" i="1"/>
  <c r="A99" i="1"/>
  <c r="A122" i="7"/>
  <c r="C235" i="11"/>
  <c r="C245" i="11"/>
  <c r="C249" i="11"/>
  <c r="C138" i="5"/>
  <c r="C242" i="10"/>
  <c r="C135" i="3"/>
  <c r="C109" i="1"/>
  <c r="I214" i="11"/>
  <c r="I216" i="11" s="1"/>
  <c r="H214" i="11"/>
  <c r="H216" i="11" s="1"/>
  <c r="G214" i="11"/>
  <c r="F214" i="11"/>
  <c r="F216" i="11" s="1"/>
  <c r="E214" i="11"/>
  <c r="D214" i="11"/>
  <c r="D216" i="11" s="1"/>
  <c r="C213" i="11"/>
  <c r="A213" i="11"/>
  <c r="A212" i="11"/>
  <c r="C211" i="11"/>
  <c r="A210" i="11"/>
  <c r="C210" i="11"/>
  <c r="C111" i="7"/>
  <c r="I112" i="1"/>
  <c r="H112" i="1"/>
  <c r="G112" i="1"/>
  <c r="F112" i="1"/>
  <c r="E112" i="1"/>
  <c r="D112" i="1"/>
  <c r="C111" i="1"/>
  <c r="A111" i="1"/>
  <c r="A110" i="1"/>
  <c r="C108" i="1"/>
  <c r="A108" i="1"/>
  <c r="C107" i="1"/>
  <c r="A187" i="11"/>
  <c r="I201" i="11"/>
  <c r="I203" i="11" s="1"/>
  <c r="H201" i="11"/>
  <c r="H203" i="11" s="1"/>
  <c r="G201" i="11"/>
  <c r="G203" i="11" s="1"/>
  <c r="F201" i="11"/>
  <c r="F203" i="11" s="1"/>
  <c r="E201" i="11"/>
  <c r="E203" i="11" s="1"/>
  <c r="D201" i="11"/>
  <c r="D203" i="11" s="1"/>
  <c r="H228" i="11"/>
  <c r="G228" i="11"/>
  <c r="F228" i="11"/>
  <c r="E228" i="11"/>
  <c r="D228" i="11"/>
  <c r="C121" i="5"/>
  <c r="C110" i="7"/>
  <c r="C118" i="3"/>
  <c r="C185" i="11"/>
  <c r="C162" i="11"/>
  <c r="I175" i="11"/>
  <c r="I177" i="11" s="1"/>
  <c r="H175" i="11"/>
  <c r="H177" i="11" s="1"/>
  <c r="G175" i="11"/>
  <c r="G177" i="11" s="1"/>
  <c r="F175" i="11"/>
  <c r="F177" i="11" s="1"/>
  <c r="E175" i="11"/>
  <c r="E177" i="11" s="1"/>
  <c r="D175" i="11"/>
  <c r="D177" i="11" s="1"/>
  <c r="C174" i="11"/>
  <c r="A174" i="11"/>
  <c r="C173" i="11"/>
  <c r="A173" i="11"/>
  <c r="C172" i="11"/>
  <c r="C171" i="11"/>
  <c r="C169" i="11"/>
  <c r="A169" i="11"/>
  <c r="E148" i="10"/>
  <c r="F148" i="10"/>
  <c r="G148" i="10"/>
  <c r="H148" i="10"/>
  <c r="I148" i="10"/>
  <c r="D148" i="10"/>
  <c r="E150" i="11"/>
  <c r="E152" i="11" s="1"/>
  <c r="F150" i="11"/>
  <c r="F152" i="11" s="1"/>
  <c r="G150" i="11"/>
  <c r="G152" i="11" s="1"/>
  <c r="H150" i="11"/>
  <c r="H152" i="11" s="1"/>
  <c r="I150" i="11"/>
  <c r="I152" i="11" s="1"/>
  <c r="D150" i="11"/>
  <c r="D152" i="11" s="1"/>
  <c r="I125" i="11"/>
  <c r="I127" i="11" s="1"/>
  <c r="H125" i="11"/>
  <c r="H127" i="11" s="1"/>
  <c r="G125" i="11"/>
  <c r="G127" i="11" s="1"/>
  <c r="F125" i="11"/>
  <c r="F127" i="11" s="1"/>
  <c r="E125" i="11"/>
  <c r="E127" i="11" s="1"/>
  <c r="D125" i="11"/>
  <c r="D127" i="11" s="1"/>
  <c r="C124" i="11"/>
  <c r="A124" i="11"/>
  <c r="A123" i="11"/>
  <c r="C122" i="11"/>
  <c r="C120" i="11"/>
  <c r="E25" i="11"/>
  <c r="E27" i="11" s="1"/>
  <c r="F25" i="11"/>
  <c r="F27" i="11" s="1"/>
  <c r="G25" i="11"/>
  <c r="G27" i="11" s="1"/>
  <c r="H25" i="11"/>
  <c r="I25" i="11"/>
  <c r="I27" i="11" s="1"/>
  <c r="D25" i="11"/>
  <c r="D27" i="11" s="1"/>
  <c r="C19" i="11"/>
  <c r="A19" i="11"/>
  <c r="C144" i="11"/>
  <c r="C137" i="11"/>
  <c r="I101" i="11"/>
  <c r="I103" i="11" s="1"/>
  <c r="H101" i="11"/>
  <c r="H103" i="11" s="1"/>
  <c r="G101" i="11"/>
  <c r="G103" i="11" s="1"/>
  <c r="F101" i="11"/>
  <c r="F103" i="11" s="1"/>
  <c r="E101" i="11"/>
  <c r="E103" i="11" s="1"/>
  <c r="D101" i="11"/>
  <c r="D103" i="11" s="1"/>
  <c r="C87" i="11"/>
  <c r="A87" i="11"/>
  <c r="C59" i="11"/>
  <c r="I76" i="11"/>
  <c r="I78" i="11" s="1"/>
  <c r="H76" i="11"/>
  <c r="H78" i="11" s="1"/>
  <c r="G76" i="11"/>
  <c r="G78" i="11" s="1"/>
  <c r="F76" i="11"/>
  <c r="F78" i="11" s="1"/>
  <c r="E76" i="11"/>
  <c r="E78" i="11" s="1"/>
  <c r="D76" i="11"/>
  <c r="D78" i="11" s="1"/>
  <c r="C75" i="11"/>
  <c r="A75" i="11"/>
  <c r="C74" i="11"/>
  <c r="A74" i="11"/>
  <c r="C73" i="11"/>
  <c r="A73" i="11"/>
  <c r="C72" i="11"/>
  <c r="C71" i="11"/>
  <c r="C70" i="11"/>
  <c r="A70" i="11"/>
  <c r="I51" i="11"/>
  <c r="I53" i="11" s="1"/>
  <c r="H51" i="11"/>
  <c r="H53" i="11" s="1"/>
  <c r="G51" i="11"/>
  <c r="G53" i="11" s="1"/>
  <c r="F51" i="11"/>
  <c r="F53" i="11" s="1"/>
  <c r="E51" i="11"/>
  <c r="E53" i="11" s="1"/>
  <c r="D51" i="11"/>
  <c r="D53" i="11" s="1"/>
  <c r="C50" i="11"/>
  <c r="A50" i="11"/>
  <c r="C49" i="11"/>
  <c r="A49" i="11"/>
  <c r="C48" i="11"/>
  <c r="C47" i="11"/>
  <c r="C44" i="11"/>
  <c r="A44" i="11"/>
  <c r="E39" i="11"/>
  <c r="F39" i="11"/>
  <c r="F41" i="11" s="1"/>
  <c r="G39" i="11"/>
  <c r="G41" i="11" s="1"/>
  <c r="H39" i="11"/>
  <c r="I39" i="11"/>
  <c r="D39" i="11"/>
  <c r="C38" i="11"/>
  <c r="A38" i="11"/>
  <c r="A48" i="10"/>
  <c r="C48" i="10"/>
  <c r="C49" i="10"/>
  <c r="C37" i="11"/>
  <c r="C35" i="11"/>
  <c r="D14" i="11"/>
  <c r="A24" i="11"/>
  <c r="C23" i="11"/>
  <c r="A23" i="11"/>
  <c r="C22" i="11"/>
  <c r="C12" i="11"/>
  <c r="I250" i="11"/>
  <c r="I252" i="11" s="1"/>
  <c r="H250" i="11"/>
  <c r="H252" i="11" s="1"/>
  <c r="G250" i="11"/>
  <c r="F250" i="11"/>
  <c r="F252" i="11" s="1"/>
  <c r="E250" i="11"/>
  <c r="E252" i="11" s="1"/>
  <c r="D250" i="11"/>
  <c r="D252" i="11" s="1"/>
  <c r="A249" i="11"/>
  <c r="C248" i="11"/>
  <c r="A248" i="11"/>
  <c r="C247" i="11"/>
  <c r="I239" i="11"/>
  <c r="I241" i="11" s="1"/>
  <c r="H239" i="11"/>
  <c r="H241" i="11" s="1"/>
  <c r="G239" i="11"/>
  <c r="G241" i="11" s="1"/>
  <c r="F239" i="11"/>
  <c r="E239" i="11"/>
  <c r="E241" i="11" s="1"/>
  <c r="D239" i="11"/>
  <c r="D241" i="11" s="1"/>
  <c r="C238" i="11"/>
  <c r="A238" i="11"/>
  <c r="C237" i="11"/>
  <c r="A237" i="11"/>
  <c r="C236" i="11"/>
  <c r="I228" i="11"/>
  <c r="E216" i="11"/>
  <c r="C186" i="11"/>
  <c r="I164" i="11"/>
  <c r="I166" i="11" s="1"/>
  <c r="H164" i="11"/>
  <c r="H166" i="11" s="1"/>
  <c r="G164" i="11"/>
  <c r="F164" i="11"/>
  <c r="E164" i="11"/>
  <c r="E166" i="11" s="1"/>
  <c r="D164" i="11"/>
  <c r="D166" i="11" s="1"/>
  <c r="C163" i="11"/>
  <c r="A163" i="11"/>
  <c r="A162" i="11"/>
  <c r="C161" i="11"/>
  <c r="C159" i="11"/>
  <c r="C158" i="11"/>
  <c r="CQ154" i="11"/>
  <c r="CP154" i="11"/>
  <c r="CO154" i="11"/>
  <c r="CN154" i="11"/>
  <c r="CM154" i="11"/>
  <c r="CL154" i="11"/>
  <c r="CK154" i="11"/>
  <c r="CJ154" i="11"/>
  <c r="CI154" i="11"/>
  <c r="CH154" i="11"/>
  <c r="CG154" i="11"/>
  <c r="CF154" i="11"/>
  <c r="CE154" i="11"/>
  <c r="CD154" i="11"/>
  <c r="CC154" i="11"/>
  <c r="CB154" i="11"/>
  <c r="CA154" i="11"/>
  <c r="BZ154" i="11"/>
  <c r="BY154" i="11"/>
  <c r="BX154" i="11"/>
  <c r="BW154" i="11"/>
  <c r="BV154" i="11"/>
  <c r="BU154" i="11"/>
  <c r="BT154" i="11"/>
  <c r="BS154" i="11"/>
  <c r="BR154" i="11"/>
  <c r="BQ154" i="11"/>
  <c r="BP154" i="11"/>
  <c r="BO154" i="11"/>
  <c r="BN154" i="11"/>
  <c r="BM154" i="11"/>
  <c r="BL154" i="11"/>
  <c r="BK154" i="11"/>
  <c r="BJ154" i="11"/>
  <c r="BI154" i="11"/>
  <c r="BH154" i="11"/>
  <c r="BG154" i="11"/>
  <c r="BF154" i="11"/>
  <c r="BE154" i="11"/>
  <c r="BD154" i="11"/>
  <c r="BC154" i="11"/>
  <c r="BB154" i="11"/>
  <c r="BA154" i="11"/>
  <c r="AZ154" i="11"/>
  <c r="AY154" i="11"/>
  <c r="AX154" i="11"/>
  <c r="AW154" i="11"/>
  <c r="AV154" i="11"/>
  <c r="AU154" i="11"/>
  <c r="AT154" i="11"/>
  <c r="AS154" i="11"/>
  <c r="AR154" i="11"/>
  <c r="AQ154" i="11"/>
  <c r="AP154" i="11"/>
  <c r="AO154" i="11"/>
  <c r="AN154" i="11"/>
  <c r="AM154" i="11"/>
  <c r="AL154" i="11"/>
  <c r="AK154" i="11"/>
  <c r="AJ154" i="11"/>
  <c r="AI154" i="11"/>
  <c r="AH154" i="11"/>
  <c r="AG154" i="11"/>
  <c r="AF154" i="11"/>
  <c r="AE154" i="11"/>
  <c r="AD154" i="11"/>
  <c r="AC154" i="11"/>
  <c r="AB154" i="11"/>
  <c r="AA154" i="11"/>
  <c r="Z154" i="11"/>
  <c r="Y154" i="11"/>
  <c r="X154" i="11"/>
  <c r="W154" i="11"/>
  <c r="V154" i="11"/>
  <c r="U154" i="11"/>
  <c r="T154" i="11"/>
  <c r="S154" i="11"/>
  <c r="R154" i="11"/>
  <c r="Q154" i="11"/>
  <c r="P154" i="11"/>
  <c r="O154" i="11"/>
  <c r="N154" i="11"/>
  <c r="M154" i="11"/>
  <c r="L154" i="11"/>
  <c r="K154" i="11"/>
  <c r="J154" i="11"/>
  <c r="I139" i="11"/>
  <c r="I141" i="11" s="1"/>
  <c r="H139" i="11"/>
  <c r="G139" i="11"/>
  <c r="F139" i="11"/>
  <c r="F141" i="11" s="1"/>
  <c r="E139" i="11"/>
  <c r="E141" i="11" s="1"/>
  <c r="D139" i="11"/>
  <c r="C138" i="11"/>
  <c r="A138" i="11"/>
  <c r="A137" i="11"/>
  <c r="C136" i="11"/>
  <c r="CO132" i="11"/>
  <c r="CL132" i="11"/>
  <c r="CI132" i="11"/>
  <c r="AI132" i="11"/>
  <c r="AF132" i="11"/>
  <c r="AE132" i="11"/>
  <c r="AD132" i="11"/>
  <c r="AC132" i="11"/>
  <c r="AB132" i="11"/>
  <c r="AA132" i="11"/>
  <c r="Z132" i="11"/>
  <c r="Y132" i="11"/>
  <c r="X132" i="11"/>
  <c r="W132" i="11"/>
  <c r="V132" i="11"/>
  <c r="CQ118" i="11"/>
  <c r="CP118" i="11"/>
  <c r="CO118" i="11"/>
  <c r="CO120" i="11" s="1"/>
  <c r="CN118" i="11"/>
  <c r="CM118" i="11"/>
  <c r="CL118" i="11"/>
  <c r="CL120" i="11" s="1"/>
  <c r="CK118" i="11"/>
  <c r="CJ118" i="11"/>
  <c r="CI118" i="11"/>
  <c r="CI120" i="11" s="1"/>
  <c r="CH118" i="11"/>
  <c r="CG118" i="11"/>
  <c r="CF118" i="11"/>
  <c r="CE118" i="11"/>
  <c r="CD118" i="11"/>
  <c r="CC118" i="11"/>
  <c r="CB118" i="11"/>
  <c r="CA118" i="11"/>
  <c r="BZ118" i="11"/>
  <c r="BY118" i="11"/>
  <c r="BX118" i="11"/>
  <c r="BW118" i="11"/>
  <c r="BV118" i="11"/>
  <c r="BU118" i="11"/>
  <c r="BT118" i="11"/>
  <c r="BS118" i="11"/>
  <c r="BR118" i="11"/>
  <c r="BQ118" i="11"/>
  <c r="BP118" i="11"/>
  <c r="BO118" i="11"/>
  <c r="BN118" i="11"/>
  <c r="BM118" i="11"/>
  <c r="BL118" i="11"/>
  <c r="BK118" i="11"/>
  <c r="BJ118" i="11"/>
  <c r="BI118" i="11"/>
  <c r="BH118" i="11"/>
  <c r="BG118" i="11"/>
  <c r="BF118" i="11"/>
  <c r="BE118" i="11"/>
  <c r="BD118" i="11"/>
  <c r="BC118" i="11"/>
  <c r="BB118" i="11"/>
  <c r="BA118" i="11"/>
  <c r="AZ118" i="11"/>
  <c r="AY118" i="11"/>
  <c r="AX118" i="11"/>
  <c r="AW118" i="11"/>
  <c r="AV118" i="11"/>
  <c r="AU118" i="11"/>
  <c r="AT118" i="11"/>
  <c r="AS118" i="11"/>
  <c r="AR118" i="11"/>
  <c r="AQ118" i="11"/>
  <c r="AP118" i="11"/>
  <c r="AO118" i="11"/>
  <c r="AN118" i="11"/>
  <c r="AM118" i="11"/>
  <c r="AL118" i="11"/>
  <c r="AK118" i="11"/>
  <c r="AJ118" i="11"/>
  <c r="AI118" i="11"/>
  <c r="AI120" i="11" s="1"/>
  <c r="AH118" i="11"/>
  <c r="AG118" i="11"/>
  <c r="AF118" i="11"/>
  <c r="AF120" i="11" s="1"/>
  <c r="AE118" i="11"/>
  <c r="AE120" i="11" s="1"/>
  <c r="AD118" i="11"/>
  <c r="AD120" i="11" s="1"/>
  <c r="AC118" i="11"/>
  <c r="AC120" i="11" s="1"/>
  <c r="AB118" i="11"/>
  <c r="AB120" i="11" s="1"/>
  <c r="AA118" i="11"/>
  <c r="AA120" i="11" s="1"/>
  <c r="Z118" i="11"/>
  <c r="Z120" i="11" s="1"/>
  <c r="Y118" i="11"/>
  <c r="Y120" i="11" s="1"/>
  <c r="X118" i="11"/>
  <c r="X120" i="11" s="1"/>
  <c r="W118" i="11"/>
  <c r="W120" i="11" s="1"/>
  <c r="V118" i="11"/>
  <c r="V120" i="11" s="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4" i="11"/>
  <c r="I116" i="11" s="1"/>
  <c r="H114" i="11"/>
  <c r="H116" i="11" s="1"/>
  <c r="G114" i="11"/>
  <c r="F114" i="11"/>
  <c r="F116" i="11" s="1"/>
  <c r="E114" i="11"/>
  <c r="E116" i="11" s="1"/>
  <c r="D114" i="11"/>
  <c r="D116" i="11" s="1"/>
  <c r="C113" i="11"/>
  <c r="A113" i="11"/>
  <c r="C112" i="11"/>
  <c r="A112" i="11"/>
  <c r="C111" i="11"/>
  <c r="A111" i="11"/>
  <c r="C110" i="11"/>
  <c r="CO109" i="11"/>
  <c r="CL109" i="11"/>
  <c r="CI109" i="11"/>
  <c r="AI109" i="11"/>
  <c r="AF109" i="11"/>
  <c r="AE109" i="11"/>
  <c r="AD109" i="11"/>
  <c r="AC109" i="11"/>
  <c r="AB109" i="11"/>
  <c r="AA109" i="11"/>
  <c r="Z109" i="11"/>
  <c r="Y109" i="11"/>
  <c r="X109" i="11"/>
  <c r="W109" i="11"/>
  <c r="V109" i="11"/>
  <c r="A109" i="11"/>
  <c r="CQ92" i="11"/>
  <c r="CP92" i="11"/>
  <c r="CO92" i="11"/>
  <c r="CO94" i="11" s="1"/>
  <c r="CN92" i="11"/>
  <c r="CM92" i="11"/>
  <c r="CL92" i="11"/>
  <c r="CL94" i="11" s="1"/>
  <c r="CK92" i="11"/>
  <c r="CJ92" i="11"/>
  <c r="CI92" i="11"/>
  <c r="CI94" i="11" s="1"/>
  <c r="CH92" i="11"/>
  <c r="CG92" i="11"/>
  <c r="CF92" i="11"/>
  <c r="CE92" i="11"/>
  <c r="CD92" i="11"/>
  <c r="CC92" i="11"/>
  <c r="CB92" i="11"/>
  <c r="CA92" i="11"/>
  <c r="BZ92" i="11"/>
  <c r="BY92" i="11"/>
  <c r="BX92" i="11"/>
  <c r="BW92" i="11"/>
  <c r="BV92" i="11"/>
  <c r="BU92" i="11"/>
  <c r="BT92" i="11"/>
  <c r="BS92" i="11"/>
  <c r="BR92" i="11"/>
  <c r="BQ92" i="11"/>
  <c r="BP92" i="11"/>
  <c r="BO92" i="11"/>
  <c r="BN92" i="11"/>
  <c r="BM92" i="11"/>
  <c r="BL92" i="11"/>
  <c r="BK92" i="11"/>
  <c r="BJ92" i="11"/>
  <c r="BI92" i="11"/>
  <c r="BH92" i="11"/>
  <c r="BG92" i="11"/>
  <c r="BF92" i="11"/>
  <c r="BE92" i="11"/>
  <c r="BD92" i="11"/>
  <c r="BC92" i="11"/>
  <c r="BB92" i="11"/>
  <c r="BA92" i="11"/>
  <c r="AZ92" i="11"/>
  <c r="AY92" i="11"/>
  <c r="AX92" i="11"/>
  <c r="AW92" i="11"/>
  <c r="AV92" i="11"/>
  <c r="AU92" i="11"/>
  <c r="AT92" i="11"/>
  <c r="AS92" i="11"/>
  <c r="AR92" i="11"/>
  <c r="AQ92" i="11"/>
  <c r="AP92" i="11"/>
  <c r="AO92" i="11"/>
  <c r="AN92" i="11"/>
  <c r="AM92" i="11"/>
  <c r="AL92" i="11"/>
  <c r="AK92" i="11"/>
  <c r="AJ92" i="11"/>
  <c r="AI92" i="11"/>
  <c r="AI94" i="11" s="1"/>
  <c r="AH92" i="11"/>
  <c r="AG92" i="11"/>
  <c r="AF92" i="11"/>
  <c r="AE92" i="11"/>
  <c r="AE94" i="11" s="1"/>
  <c r="AD92" i="11"/>
  <c r="AD94" i="11" s="1"/>
  <c r="AC92" i="11"/>
  <c r="AB92" i="11"/>
  <c r="AA92" i="11"/>
  <c r="AA94" i="11" s="1"/>
  <c r="Z92" i="11"/>
  <c r="Z94" i="11" s="1"/>
  <c r="Y92" i="11"/>
  <c r="X92" i="11"/>
  <c r="W92" i="11"/>
  <c r="W94" i="11" s="1"/>
  <c r="V92" i="11"/>
  <c r="V94" i="11" s="1"/>
  <c r="U92" i="11"/>
  <c r="T92" i="11"/>
  <c r="S92" i="11"/>
  <c r="R92" i="11"/>
  <c r="Q92" i="11"/>
  <c r="P92" i="11"/>
  <c r="O92" i="11"/>
  <c r="N92" i="11"/>
  <c r="M92" i="11"/>
  <c r="L92" i="11"/>
  <c r="K92" i="11"/>
  <c r="J92" i="11"/>
  <c r="I89" i="11"/>
  <c r="H89" i="11"/>
  <c r="G89" i="11"/>
  <c r="G91" i="11" s="1"/>
  <c r="F89" i="11"/>
  <c r="F91" i="11" s="1"/>
  <c r="E89" i="11"/>
  <c r="D89" i="11"/>
  <c r="D91" i="11" s="1"/>
  <c r="C86" i="11"/>
  <c r="A86" i="11"/>
  <c r="C85" i="11"/>
  <c r="CO70" i="11"/>
  <c r="CL70" i="11"/>
  <c r="CI70" i="11"/>
  <c r="AI70" i="11"/>
  <c r="AF70" i="11"/>
  <c r="AE70" i="11"/>
  <c r="AD70" i="11"/>
  <c r="AC70" i="11"/>
  <c r="AB70" i="11"/>
  <c r="AA70" i="11"/>
  <c r="Z70" i="11"/>
  <c r="Y70" i="11"/>
  <c r="X70" i="11"/>
  <c r="W70" i="11"/>
  <c r="V70" i="11"/>
  <c r="I64" i="11"/>
  <c r="I66" i="11" s="1"/>
  <c r="H64" i="11"/>
  <c r="H66" i="11" s="1"/>
  <c r="G64" i="11"/>
  <c r="G66" i="11" s="1"/>
  <c r="F64" i="11"/>
  <c r="E64" i="11"/>
  <c r="E66" i="11" s="1"/>
  <c r="D64" i="11"/>
  <c r="D66" i="11" s="1"/>
  <c r="C63" i="11"/>
  <c r="A63" i="11"/>
  <c r="C62" i="11"/>
  <c r="A62" i="11"/>
  <c r="C61" i="11"/>
  <c r="CQ56" i="11"/>
  <c r="CP56" i="11"/>
  <c r="CO56" i="11"/>
  <c r="CO58" i="11" s="1"/>
  <c r="CN56" i="11"/>
  <c r="CM56" i="11"/>
  <c r="CL56" i="11"/>
  <c r="CK56" i="11"/>
  <c r="CJ56" i="11"/>
  <c r="CI56" i="11"/>
  <c r="CI58" i="11" s="1"/>
  <c r="CH56" i="11"/>
  <c r="CG56" i="11"/>
  <c r="CF56" i="11"/>
  <c r="CE56" i="11"/>
  <c r="CD56" i="11"/>
  <c r="CC56" i="11"/>
  <c r="CB56" i="11"/>
  <c r="CA56" i="11"/>
  <c r="BZ56" i="11"/>
  <c r="BY56" i="11"/>
  <c r="BX56" i="11"/>
  <c r="BW56" i="11"/>
  <c r="BV56" i="11"/>
  <c r="BU56" i="11"/>
  <c r="BT56" i="11"/>
  <c r="BS56" i="11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F58" i="11" s="1"/>
  <c r="AE56" i="11"/>
  <c r="AD56" i="11"/>
  <c r="AD58" i="11" s="1"/>
  <c r="AC56" i="11"/>
  <c r="AC58" i="11" s="1"/>
  <c r="AB56" i="11"/>
  <c r="AB58" i="11" s="1"/>
  <c r="AA56" i="11"/>
  <c r="Z56" i="11"/>
  <c r="Z58" i="11" s="1"/>
  <c r="Y56" i="11"/>
  <c r="Y58" i="11" s="1"/>
  <c r="X56" i="11"/>
  <c r="X58" i="11" s="1"/>
  <c r="W56" i="11"/>
  <c r="V56" i="11"/>
  <c r="V58" i="11" s="1"/>
  <c r="U56" i="11"/>
  <c r="T56" i="11"/>
  <c r="S56" i="11"/>
  <c r="R56" i="11"/>
  <c r="Q56" i="11"/>
  <c r="P56" i="11"/>
  <c r="O56" i="11"/>
  <c r="N56" i="11"/>
  <c r="M56" i="11"/>
  <c r="L56" i="11"/>
  <c r="K56" i="11"/>
  <c r="J56" i="11"/>
  <c r="CO42" i="11"/>
  <c r="CL42" i="11"/>
  <c r="CI42" i="11"/>
  <c r="AI42" i="11"/>
  <c r="AF42" i="11"/>
  <c r="AE42" i="11"/>
  <c r="AD42" i="11"/>
  <c r="AC42" i="11"/>
  <c r="AB42" i="11"/>
  <c r="AA42" i="11"/>
  <c r="Z42" i="11"/>
  <c r="Y42" i="11"/>
  <c r="X42" i="11"/>
  <c r="W42" i="11"/>
  <c r="V42" i="11"/>
  <c r="A37" i="11"/>
  <c r="C36" i="11"/>
  <c r="C33" i="11"/>
  <c r="CO28" i="11"/>
  <c r="CL28" i="11"/>
  <c r="CI28" i="11"/>
  <c r="AI28" i="11"/>
  <c r="AF28" i="11"/>
  <c r="AE28" i="11"/>
  <c r="AD28" i="11"/>
  <c r="AC28" i="11"/>
  <c r="AB28" i="11"/>
  <c r="AA28" i="11"/>
  <c r="Z28" i="11"/>
  <c r="Y28" i="11"/>
  <c r="X28" i="11"/>
  <c r="W28" i="11"/>
  <c r="V28" i="11"/>
  <c r="CO16" i="11"/>
  <c r="CL16" i="11"/>
  <c r="CI16" i="11"/>
  <c r="AI16" i="11"/>
  <c r="AF16" i="11"/>
  <c r="AE16" i="11"/>
  <c r="AD16" i="11"/>
  <c r="AC16" i="11"/>
  <c r="AB16" i="11"/>
  <c r="AA16" i="11"/>
  <c r="Z16" i="11"/>
  <c r="Y16" i="11"/>
  <c r="X16" i="11"/>
  <c r="W16" i="11"/>
  <c r="V16" i="11"/>
  <c r="I14" i="11"/>
  <c r="I16" i="11" s="1"/>
  <c r="H14" i="11"/>
  <c r="H16" i="11" s="1"/>
  <c r="G14" i="11"/>
  <c r="F14" i="11"/>
  <c r="F16" i="11" s="1"/>
  <c r="E14" i="11"/>
  <c r="E16" i="11" s="1"/>
  <c r="A13" i="11"/>
  <c r="A12" i="11"/>
  <c r="C11" i="11"/>
  <c r="CC133" i="7"/>
  <c r="CD133" i="7"/>
  <c r="CF133" i="7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AA152" i="10"/>
  <c r="AB152" i="10"/>
  <c r="AC152" i="10"/>
  <c r="AD152" i="10"/>
  <c r="AE152" i="10"/>
  <c r="AF152" i="10"/>
  <c r="AG152" i="10"/>
  <c r="AH152" i="10"/>
  <c r="AI152" i="10"/>
  <c r="AJ152" i="10"/>
  <c r="AK152" i="10"/>
  <c r="AL152" i="10"/>
  <c r="AM152" i="10"/>
  <c r="AN152" i="10"/>
  <c r="AO152" i="10"/>
  <c r="AP152" i="10"/>
  <c r="AQ152" i="10"/>
  <c r="AR152" i="10"/>
  <c r="AS152" i="10"/>
  <c r="AT152" i="10"/>
  <c r="AU152" i="10"/>
  <c r="AV152" i="10"/>
  <c r="AW152" i="10"/>
  <c r="AX152" i="10"/>
  <c r="AY152" i="10"/>
  <c r="AZ152" i="10"/>
  <c r="BA152" i="10"/>
  <c r="BB152" i="10"/>
  <c r="BC152" i="10"/>
  <c r="BD152" i="10"/>
  <c r="BE152" i="10"/>
  <c r="BF152" i="10"/>
  <c r="BG152" i="10"/>
  <c r="BH152" i="10"/>
  <c r="BI152" i="10"/>
  <c r="BJ152" i="10"/>
  <c r="BK152" i="10"/>
  <c r="BL152" i="10"/>
  <c r="BM152" i="10"/>
  <c r="BN152" i="10"/>
  <c r="BO152" i="10"/>
  <c r="BP152" i="10"/>
  <c r="BQ152" i="10"/>
  <c r="BR152" i="10"/>
  <c r="BS152" i="10"/>
  <c r="BT152" i="10"/>
  <c r="BU152" i="10"/>
  <c r="BV152" i="10"/>
  <c r="BW152" i="10"/>
  <c r="BX152" i="10"/>
  <c r="BY152" i="10"/>
  <c r="BZ152" i="10"/>
  <c r="CA152" i="10"/>
  <c r="CB152" i="10"/>
  <c r="CC152" i="10"/>
  <c r="CD152" i="10"/>
  <c r="CE152" i="10"/>
  <c r="CF152" i="10"/>
  <c r="CG152" i="10"/>
  <c r="CH152" i="10"/>
  <c r="CI152" i="10"/>
  <c r="CJ152" i="10"/>
  <c r="CK152" i="10"/>
  <c r="CL152" i="10"/>
  <c r="CM152" i="10"/>
  <c r="CN152" i="10"/>
  <c r="CO152" i="10"/>
  <c r="CP152" i="10"/>
  <c r="CQ152" i="10"/>
  <c r="D15" i="3"/>
  <c r="I58" i="12" l="1"/>
  <c r="F265" i="12"/>
  <c r="G83" i="13"/>
  <c r="M140" i="13"/>
  <c r="Q140" i="13"/>
  <c r="U140" i="13"/>
  <c r="Y140" i="13"/>
  <c r="AC140" i="13"/>
  <c r="AG140" i="13"/>
  <c r="AK140" i="13"/>
  <c r="AO140" i="13"/>
  <c r="AS140" i="13"/>
  <c r="AW140" i="13"/>
  <c r="BA140" i="13"/>
  <c r="BE140" i="13"/>
  <c r="BI140" i="13"/>
  <c r="BM140" i="13"/>
  <c r="BQ140" i="13"/>
  <c r="BU140" i="13"/>
  <c r="BY140" i="13"/>
  <c r="CG140" i="13"/>
  <c r="CK140" i="13"/>
  <c r="CO140" i="13"/>
  <c r="L140" i="13"/>
  <c r="P140" i="13"/>
  <c r="T140" i="13"/>
  <c r="AJ140" i="13"/>
  <c r="AN140" i="13"/>
  <c r="AR140" i="13"/>
  <c r="AV140" i="13"/>
  <c r="AZ140" i="13"/>
  <c r="BD140" i="13"/>
  <c r="BH140" i="13"/>
  <c r="BL140" i="13"/>
  <c r="BP140" i="13"/>
  <c r="BT140" i="13"/>
  <c r="BX140" i="13"/>
  <c r="CB140" i="13"/>
  <c r="CJ140" i="13"/>
  <c r="CN140" i="13"/>
  <c r="D83" i="13"/>
  <c r="H83" i="13"/>
  <c r="J140" i="13"/>
  <c r="F160" i="13"/>
  <c r="G58" i="12"/>
  <c r="G71" i="12"/>
  <c r="D265" i="12"/>
  <c r="CN142" i="12"/>
  <c r="O142" i="12"/>
  <c r="W142" i="12"/>
  <c r="AE142" i="12"/>
  <c r="AM142" i="12"/>
  <c r="AU142" i="12"/>
  <c r="BC142" i="12"/>
  <c r="BK142" i="12"/>
  <c r="BO142" i="12"/>
  <c r="BW142" i="12"/>
  <c r="CE142" i="12"/>
  <c r="CM142" i="12"/>
  <c r="H265" i="12"/>
  <c r="J142" i="12"/>
  <c r="N142" i="12"/>
  <c r="R142" i="12"/>
  <c r="V142" i="12"/>
  <c r="Z142" i="12"/>
  <c r="AD142" i="12"/>
  <c r="AH142" i="12"/>
  <c r="AL142" i="12"/>
  <c r="AP142" i="12"/>
  <c r="AT142" i="12"/>
  <c r="AX142" i="12"/>
  <c r="BB142" i="12"/>
  <c r="BF142" i="12"/>
  <c r="BJ142" i="12"/>
  <c r="BN142" i="12"/>
  <c r="BR142" i="12"/>
  <c r="BV142" i="12"/>
  <c r="BZ142" i="12"/>
  <c r="CH142" i="12"/>
  <c r="CP142" i="12"/>
  <c r="F111" i="12"/>
  <c r="G162" i="12"/>
  <c r="K142" i="12"/>
  <c r="S142" i="12"/>
  <c r="AA142" i="12"/>
  <c r="AI142" i="12"/>
  <c r="AQ142" i="12"/>
  <c r="AY142" i="12"/>
  <c r="BG142" i="12"/>
  <c r="BS142" i="12"/>
  <c r="CA142" i="12"/>
  <c r="CI142" i="12"/>
  <c r="CQ142" i="12"/>
  <c r="CJ142" i="12"/>
  <c r="G136" i="12"/>
  <c r="CL142" i="12"/>
  <c r="F162" i="12"/>
  <c r="X60" i="13"/>
  <c r="X140" i="13"/>
  <c r="AB60" i="13"/>
  <c r="AB140" i="13"/>
  <c r="CL60" i="13"/>
  <c r="CL140" i="13"/>
  <c r="N140" i="13"/>
  <c r="R140" i="13"/>
  <c r="V140" i="13"/>
  <c r="Z140" i="13"/>
  <c r="AD140" i="13"/>
  <c r="AH140" i="13"/>
  <c r="AL140" i="13"/>
  <c r="AP140" i="13"/>
  <c r="AT140" i="13"/>
  <c r="AX140" i="13"/>
  <c r="BB140" i="13"/>
  <c r="BF140" i="13"/>
  <c r="BJ140" i="13"/>
  <c r="BN140" i="13"/>
  <c r="BR140" i="13"/>
  <c r="BV140" i="13"/>
  <c r="BZ140" i="13"/>
  <c r="CH140" i="13"/>
  <c r="CP140" i="13"/>
  <c r="D81" i="13"/>
  <c r="AF60" i="13"/>
  <c r="AF140" i="13"/>
  <c r="W60" i="13"/>
  <c r="W140" i="13"/>
  <c r="AA60" i="13"/>
  <c r="AA140" i="13"/>
  <c r="AE60" i="13"/>
  <c r="AE140" i="13"/>
  <c r="CO60" i="13"/>
  <c r="F57" i="13"/>
  <c r="K140" i="13"/>
  <c r="O140" i="13"/>
  <c r="S140" i="13"/>
  <c r="AI140" i="13"/>
  <c r="AM140" i="13"/>
  <c r="AQ140" i="13"/>
  <c r="AU140" i="13"/>
  <c r="AY140" i="13"/>
  <c r="BC140" i="13"/>
  <c r="BG140" i="13"/>
  <c r="BK140" i="13"/>
  <c r="BO140" i="13"/>
  <c r="BS140" i="13"/>
  <c r="BW140" i="13"/>
  <c r="CA140" i="13"/>
  <c r="CE140" i="13"/>
  <c r="CI140" i="13"/>
  <c r="CM140" i="13"/>
  <c r="CQ140" i="13"/>
  <c r="E134" i="13"/>
  <c r="I134" i="13"/>
  <c r="G160" i="13"/>
  <c r="D134" i="13"/>
  <c r="H134" i="13"/>
  <c r="E132" i="13"/>
  <c r="D162" i="12"/>
  <c r="E162" i="12"/>
  <c r="I162" i="12"/>
  <c r="E160" i="13"/>
  <c r="I160" i="13"/>
  <c r="D160" i="13"/>
  <c r="H160" i="13"/>
  <c r="H136" i="12"/>
  <c r="F85" i="12"/>
  <c r="L142" i="12"/>
  <c r="P142" i="12"/>
  <c r="T142" i="12"/>
  <c r="AJ142" i="12"/>
  <c r="AN142" i="12"/>
  <c r="AR142" i="12"/>
  <c r="AV142" i="12"/>
  <c r="AZ142" i="12"/>
  <c r="BD142" i="12"/>
  <c r="BH142" i="12"/>
  <c r="BL142" i="12"/>
  <c r="BP142" i="12"/>
  <c r="BT142" i="12"/>
  <c r="BX142" i="12"/>
  <c r="CB142" i="12"/>
  <c r="G122" i="12"/>
  <c r="F136" i="12"/>
  <c r="G265" i="12"/>
  <c r="D136" i="12"/>
  <c r="M142" i="12"/>
  <c r="Q142" i="12"/>
  <c r="U142" i="12"/>
  <c r="AG142" i="12"/>
  <c r="AK142" i="12"/>
  <c r="AO142" i="12"/>
  <c r="AS142" i="12"/>
  <c r="AW142" i="12"/>
  <c r="BA142" i="12"/>
  <c r="BE142" i="12"/>
  <c r="BI142" i="12"/>
  <c r="BM142" i="12"/>
  <c r="BQ142" i="12"/>
  <c r="BU142" i="12"/>
  <c r="BY142" i="12"/>
  <c r="CG142" i="12"/>
  <c r="CK142" i="12"/>
  <c r="CO142" i="12"/>
  <c r="H134" i="12"/>
  <c r="G148" i="12"/>
  <c r="F30" i="12"/>
  <c r="G214" i="12"/>
  <c r="D95" i="13"/>
  <c r="F179" i="11"/>
  <c r="D30" i="12"/>
  <c r="G240" i="12"/>
  <c r="D240" i="13"/>
  <c r="H240" i="13"/>
  <c r="F240" i="13"/>
  <c r="E214" i="13"/>
  <c r="I214" i="13"/>
  <c r="G214" i="13"/>
  <c r="F187" i="13"/>
  <c r="E187" i="13"/>
  <c r="I187" i="13"/>
  <c r="D225" i="13"/>
  <c r="H225" i="13"/>
  <c r="E240" i="13"/>
  <c r="I240" i="13"/>
  <c r="F252" i="13"/>
  <c r="G265" i="13"/>
  <c r="I199" i="13"/>
  <c r="E199" i="13"/>
  <c r="D214" i="13"/>
  <c r="H214" i="13"/>
  <c r="G173" i="13"/>
  <c r="F173" i="13"/>
  <c r="D146" i="13"/>
  <c r="H146" i="13"/>
  <c r="I146" i="13"/>
  <c r="E146" i="13"/>
  <c r="G111" i="12"/>
  <c r="H95" i="13"/>
  <c r="E110" i="13"/>
  <c r="I110" i="13"/>
  <c r="H81" i="13"/>
  <c r="I83" i="13"/>
  <c r="E83" i="13"/>
  <c r="I69" i="13"/>
  <c r="E57" i="13"/>
  <c r="I57" i="13"/>
  <c r="F55" i="13"/>
  <c r="I42" i="13"/>
  <c r="E42" i="13"/>
  <c r="I30" i="13"/>
  <c r="H30" i="13"/>
  <c r="F30" i="13"/>
  <c r="D30" i="13"/>
  <c r="E30" i="13"/>
  <c r="D57" i="13"/>
  <c r="H57" i="13"/>
  <c r="V60" i="13"/>
  <c r="Z60" i="13"/>
  <c r="AD60" i="13"/>
  <c r="F83" i="13"/>
  <c r="G110" i="13"/>
  <c r="G134" i="13"/>
  <c r="D187" i="13"/>
  <c r="H187" i="13"/>
  <c r="F214" i="13"/>
  <c r="G263" i="13"/>
  <c r="E265" i="13"/>
  <c r="I265" i="13"/>
  <c r="G30" i="13"/>
  <c r="G57" i="13"/>
  <c r="Y60" i="13"/>
  <c r="AC60" i="13"/>
  <c r="AI60" i="13"/>
  <c r="F110" i="13"/>
  <c r="F134" i="13"/>
  <c r="G146" i="13"/>
  <c r="E173" i="13"/>
  <c r="I173" i="13"/>
  <c r="G225" i="13"/>
  <c r="E238" i="13"/>
  <c r="I238" i="13"/>
  <c r="D265" i="13"/>
  <c r="H265" i="13"/>
  <c r="G69" i="13"/>
  <c r="F146" i="13"/>
  <c r="G199" i="13"/>
  <c r="F225" i="13"/>
  <c r="D240" i="12"/>
  <c r="H240" i="12"/>
  <c r="D188" i="12"/>
  <c r="H188" i="12"/>
  <c r="H162" i="12"/>
  <c r="E188" i="12"/>
  <c r="I188" i="12"/>
  <c r="F188" i="12"/>
  <c r="F214" i="12"/>
  <c r="E214" i="12"/>
  <c r="I214" i="12"/>
  <c r="F240" i="12"/>
  <c r="G252" i="12"/>
  <c r="F252" i="12"/>
  <c r="I200" i="12"/>
  <c r="E200" i="12"/>
  <c r="F200" i="12"/>
  <c r="H174" i="12"/>
  <c r="D174" i="12"/>
  <c r="I174" i="12"/>
  <c r="E174" i="12"/>
  <c r="H225" i="12"/>
  <c r="D225" i="12"/>
  <c r="E111" i="12"/>
  <c r="I111" i="12"/>
  <c r="I96" i="12"/>
  <c r="G83" i="12"/>
  <c r="H85" i="12"/>
  <c r="E85" i="12"/>
  <c r="I85" i="12"/>
  <c r="H71" i="12"/>
  <c r="E58" i="12"/>
  <c r="F58" i="12"/>
  <c r="F28" i="12"/>
  <c r="E30" i="12"/>
  <c r="I30" i="12"/>
  <c r="I16" i="12"/>
  <c r="H30" i="12"/>
  <c r="G16" i="12"/>
  <c r="G43" i="12"/>
  <c r="W62" i="12"/>
  <c r="AA62" i="12"/>
  <c r="AE62" i="12"/>
  <c r="F71" i="12"/>
  <c r="E83" i="12"/>
  <c r="I83" i="12"/>
  <c r="G96" i="12"/>
  <c r="E122" i="12"/>
  <c r="I122" i="12"/>
  <c r="F134" i="12"/>
  <c r="Y142" i="12"/>
  <c r="AC142" i="12"/>
  <c r="E148" i="12"/>
  <c r="I148" i="12"/>
  <c r="F174" i="12"/>
  <c r="G200" i="12"/>
  <c r="F225" i="12"/>
  <c r="D252" i="12"/>
  <c r="H252" i="12"/>
  <c r="F43" i="12"/>
  <c r="D58" i="12"/>
  <c r="H58" i="12"/>
  <c r="V62" i="12"/>
  <c r="Z62" i="12"/>
  <c r="AD62" i="12"/>
  <c r="CI62" i="12"/>
  <c r="F96" i="12"/>
  <c r="D111" i="12"/>
  <c r="H111" i="12"/>
  <c r="X142" i="12"/>
  <c r="AB142" i="12"/>
  <c r="AF142" i="12"/>
  <c r="D148" i="12"/>
  <c r="H148" i="12"/>
  <c r="G188" i="12"/>
  <c r="D214" i="12"/>
  <c r="H214" i="12"/>
  <c r="E240" i="12"/>
  <c r="I240" i="12"/>
  <c r="E265" i="12"/>
  <c r="I265" i="12"/>
  <c r="AI62" i="12"/>
  <c r="CO62" i="12"/>
  <c r="F148" i="12"/>
  <c r="G225" i="12"/>
  <c r="J135" i="11"/>
  <c r="R135" i="11"/>
  <c r="AH135" i="11"/>
  <c r="AP135" i="11"/>
  <c r="AX135" i="11"/>
  <c r="BJ135" i="11"/>
  <c r="BZ135" i="11"/>
  <c r="N135" i="11"/>
  <c r="AT135" i="11"/>
  <c r="BF135" i="11"/>
  <c r="BN135" i="11"/>
  <c r="BV135" i="11"/>
  <c r="G29" i="11"/>
  <c r="H29" i="11"/>
  <c r="G179" i="11"/>
  <c r="E105" i="11"/>
  <c r="I105" i="11"/>
  <c r="I55" i="11"/>
  <c r="G205" i="11"/>
  <c r="AD135" i="11"/>
  <c r="G129" i="11"/>
  <c r="Z135" i="11"/>
  <c r="F205" i="11"/>
  <c r="V135" i="11"/>
  <c r="AL135" i="11"/>
  <c r="BB135" i="11"/>
  <c r="BR135" i="11"/>
  <c r="G154" i="11"/>
  <c r="D29" i="11"/>
  <c r="D16" i="11"/>
  <c r="F80" i="11"/>
  <c r="D55" i="11"/>
  <c r="H27" i="11"/>
  <c r="M135" i="11"/>
  <c r="Q135" i="11"/>
  <c r="U135" i="11"/>
  <c r="Y135" i="11"/>
  <c r="AC135" i="11"/>
  <c r="AG135" i="11"/>
  <c r="AK135" i="11"/>
  <c r="AO135" i="11"/>
  <c r="AS135" i="11"/>
  <c r="AW135" i="11"/>
  <c r="BA135" i="11"/>
  <c r="BE135" i="11"/>
  <c r="BI135" i="11"/>
  <c r="BM135" i="11"/>
  <c r="BQ135" i="11"/>
  <c r="BU135" i="11"/>
  <c r="BY135" i="11"/>
  <c r="CG135" i="11"/>
  <c r="CK135" i="11"/>
  <c r="L135" i="11"/>
  <c r="P135" i="11"/>
  <c r="T135" i="11"/>
  <c r="X135" i="11"/>
  <c r="AB135" i="11"/>
  <c r="AF135" i="11"/>
  <c r="AJ135" i="11"/>
  <c r="AN135" i="11"/>
  <c r="AR135" i="11"/>
  <c r="AV135" i="11"/>
  <c r="AZ135" i="11"/>
  <c r="BD135" i="11"/>
  <c r="BH135" i="11"/>
  <c r="BL135" i="11"/>
  <c r="BP135" i="11"/>
  <c r="BT135" i="11"/>
  <c r="BX135" i="11"/>
  <c r="CB135" i="11"/>
  <c r="CJ135" i="11"/>
  <c r="CN135" i="11"/>
  <c r="G166" i="11"/>
  <c r="I29" i="11"/>
  <c r="E29" i="11"/>
  <c r="K135" i="11"/>
  <c r="O135" i="11"/>
  <c r="S135" i="11"/>
  <c r="W135" i="11"/>
  <c r="AA135" i="11"/>
  <c r="AE135" i="11"/>
  <c r="AI135" i="11"/>
  <c r="AM135" i="11"/>
  <c r="AQ135" i="11"/>
  <c r="AU135" i="11"/>
  <c r="AY135" i="11"/>
  <c r="BC135" i="11"/>
  <c r="BG135" i="11"/>
  <c r="BK135" i="11"/>
  <c r="BO135" i="11"/>
  <c r="BS135" i="11"/>
  <c r="BW135" i="11"/>
  <c r="CA135" i="11"/>
  <c r="CE135" i="11"/>
  <c r="CM135" i="11"/>
  <c r="CQ135" i="11"/>
  <c r="F166" i="11"/>
  <c r="F254" i="11"/>
  <c r="F29" i="11"/>
  <c r="CH135" i="11"/>
  <c r="CL135" i="11"/>
  <c r="CP135" i="11"/>
  <c r="G116" i="11"/>
  <c r="D154" i="11"/>
  <c r="H154" i="11"/>
  <c r="G230" i="11"/>
  <c r="G216" i="11"/>
  <c r="G254" i="11"/>
  <c r="G252" i="11"/>
  <c r="D105" i="11"/>
  <c r="H105" i="11"/>
  <c r="H91" i="11"/>
  <c r="I91" i="11"/>
  <c r="E91" i="11"/>
  <c r="G80" i="11"/>
  <c r="H55" i="11"/>
  <c r="E55" i="11"/>
  <c r="D41" i="11"/>
  <c r="I41" i="11"/>
  <c r="E41" i="11"/>
  <c r="H41" i="11"/>
  <c r="G55" i="11"/>
  <c r="AI58" i="11"/>
  <c r="E80" i="11"/>
  <c r="I80" i="11"/>
  <c r="G105" i="11"/>
  <c r="F129" i="11"/>
  <c r="CO135" i="11"/>
  <c r="F154" i="11"/>
  <c r="E179" i="11"/>
  <c r="I179" i="11"/>
  <c r="E205" i="11"/>
  <c r="I205" i="11"/>
  <c r="F230" i="11"/>
  <c r="E254" i="11"/>
  <c r="I254" i="11"/>
  <c r="F55" i="11"/>
  <c r="D80" i="11"/>
  <c r="H80" i="11"/>
  <c r="Y94" i="11"/>
  <c r="AC94" i="11"/>
  <c r="F105" i="11"/>
  <c r="E129" i="11"/>
  <c r="I129" i="11"/>
  <c r="E154" i="11"/>
  <c r="I154" i="11"/>
  <c r="D179" i="11"/>
  <c r="H179" i="11"/>
  <c r="D205" i="11"/>
  <c r="H205" i="11"/>
  <c r="E230" i="11"/>
  <c r="I230" i="11"/>
  <c r="D254" i="11"/>
  <c r="H254" i="11"/>
  <c r="G16" i="11"/>
  <c r="W58" i="11"/>
  <c r="AA58" i="11"/>
  <c r="AE58" i="11"/>
  <c r="CL58" i="11"/>
  <c r="F66" i="11"/>
  <c r="X94" i="11"/>
  <c r="AB94" i="11"/>
  <c r="AF94" i="11"/>
  <c r="D129" i="11"/>
  <c r="H129" i="11"/>
  <c r="CI135" i="11"/>
  <c r="D141" i="11"/>
  <c r="H141" i="11"/>
  <c r="G191" i="11"/>
  <c r="D230" i="11"/>
  <c r="H230" i="11"/>
  <c r="F241" i="11"/>
  <c r="G141" i="11"/>
  <c r="F191" i="11"/>
  <c r="F266" i="12" l="1"/>
  <c r="F267" i="12" s="1"/>
  <c r="D266" i="13"/>
  <c r="D267" i="13" s="1"/>
  <c r="E266" i="13"/>
  <c r="E267" i="13" s="1"/>
  <c r="I266" i="13"/>
  <c r="I267" i="13" s="1"/>
  <c r="G266" i="12"/>
  <c r="G267" i="12" s="1"/>
  <c r="G266" i="13"/>
  <c r="G267" i="13" s="1"/>
  <c r="H266" i="13"/>
  <c r="H267" i="13" s="1"/>
  <c r="F266" i="13"/>
  <c r="F267" i="13" s="1"/>
  <c r="D266" i="12"/>
  <c r="D267" i="12" s="1"/>
  <c r="E266" i="12"/>
  <c r="E267" i="12" s="1"/>
  <c r="I266" i="12"/>
  <c r="I267" i="12" s="1"/>
  <c r="H266" i="12"/>
  <c r="H267" i="12" s="1"/>
  <c r="G255" i="11"/>
  <c r="G256" i="11" s="1"/>
  <c r="F255" i="11"/>
  <c r="F256" i="11" s="1"/>
  <c r="E255" i="11"/>
  <c r="E256" i="11" s="1"/>
  <c r="D255" i="11"/>
  <c r="D256" i="11" s="1"/>
  <c r="I255" i="11"/>
  <c r="I256" i="11" s="1"/>
  <c r="H255" i="11"/>
  <c r="H256" i="11" s="1"/>
  <c r="I246" i="10" l="1"/>
  <c r="I248" i="10" s="1"/>
  <c r="H246" i="10"/>
  <c r="H248" i="10" s="1"/>
  <c r="G246" i="10"/>
  <c r="G248" i="10" s="1"/>
  <c r="F246" i="10"/>
  <c r="F248" i="10" s="1"/>
  <c r="E246" i="10"/>
  <c r="E248" i="10" s="1"/>
  <c r="D246" i="10"/>
  <c r="D248" i="10" s="1"/>
  <c r="C245" i="10"/>
  <c r="A245" i="10"/>
  <c r="C244" i="10"/>
  <c r="A244" i="10"/>
  <c r="C243" i="10"/>
  <c r="C241" i="10"/>
  <c r="C231" i="10"/>
  <c r="C232" i="10"/>
  <c r="A233" i="10"/>
  <c r="C233" i="10"/>
  <c r="A234" i="10"/>
  <c r="C234" i="10"/>
  <c r="D235" i="10"/>
  <c r="E235" i="10"/>
  <c r="F235" i="10"/>
  <c r="G235" i="10"/>
  <c r="H235" i="10"/>
  <c r="I235" i="10"/>
  <c r="I173" i="10"/>
  <c r="I175" i="10" s="1"/>
  <c r="H173" i="10"/>
  <c r="H175" i="10" s="1"/>
  <c r="G173" i="10"/>
  <c r="G175" i="10" s="1"/>
  <c r="F173" i="10"/>
  <c r="F175" i="10" s="1"/>
  <c r="E173" i="10"/>
  <c r="E175" i="10" s="1"/>
  <c r="D173" i="10"/>
  <c r="D175" i="10" s="1"/>
  <c r="C172" i="10"/>
  <c r="A172" i="10"/>
  <c r="C171" i="10"/>
  <c r="A171" i="10"/>
  <c r="C170" i="10"/>
  <c r="C169" i="10"/>
  <c r="C167" i="10"/>
  <c r="A167" i="10"/>
  <c r="I150" i="10"/>
  <c r="H150" i="10"/>
  <c r="G150" i="10"/>
  <c r="F150" i="10"/>
  <c r="E150" i="10"/>
  <c r="D150" i="10"/>
  <c r="I124" i="10"/>
  <c r="H124" i="10"/>
  <c r="G124" i="10"/>
  <c r="F124" i="10"/>
  <c r="E124" i="10"/>
  <c r="D124" i="10"/>
  <c r="I98" i="10"/>
  <c r="H98" i="10"/>
  <c r="G98" i="10"/>
  <c r="F98" i="10"/>
  <c r="E98" i="10"/>
  <c r="D98" i="10"/>
  <c r="I77" i="10"/>
  <c r="H77" i="10"/>
  <c r="G77" i="10"/>
  <c r="F77" i="10"/>
  <c r="E77" i="10"/>
  <c r="D77" i="10"/>
  <c r="A73" i="10"/>
  <c r="A72" i="10"/>
  <c r="C71" i="10"/>
  <c r="C70" i="10"/>
  <c r="C69" i="10"/>
  <c r="A69" i="10"/>
  <c r="I50" i="10"/>
  <c r="H50" i="10"/>
  <c r="G50" i="10"/>
  <c r="F50" i="10"/>
  <c r="E50" i="10"/>
  <c r="D50" i="10"/>
  <c r="A49" i="10"/>
  <c r="C47" i="10"/>
  <c r="C46" i="10"/>
  <c r="C45" i="10"/>
  <c r="C43" i="10"/>
  <c r="A43" i="10"/>
  <c r="I27" i="10"/>
  <c r="H27" i="10"/>
  <c r="G27" i="10"/>
  <c r="F27" i="10"/>
  <c r="E27" i="10"/>
  <c r="D27" i="10"/>
  <c r="CO130" i="10"/>
  <c r="CL130" i="10"/>
  <c r="CI130" i="10"/>
  <c r="AI130" i="10"/>
  <c r="AF130" i="10"/>
  <c r="AE130" i="10"/>
  <c r="AD130" i="10"/>
  <c r="AC130" i="10"/>
  <c r="AB130" i="10"/>
  <c r="AA130" i="10"/>
  <c r="Z130" i="10"/>
  <c r="Y130" i="10"/>
  <c r="X130" i="10"/>
  <c r="W130" i="10"/>
  <c r="V130" i="10"/>
  <c r="CQ115" i="10"/>
  <c r="CP115" i="10"/>
  <c r="CO115" i="10"/>
  <c r="CO117" i="10" s="1"/>
  <c r="CN115" i="10"/>
  <c r="CM115" i="10"/>
  <c r="CL115" i="10"/>
  <c r="CL117" i="10" s="1"/>
  <c r="CK115" i="10"/>
  <c r="CJ115" i="10"/>
  <c r="CI115" i="10"/>
  <c r="CI117" i="10" s="1"/>
  <c r="CH115" i="10"/>
  <c r="CG115" i="10"/>
  <c r="CF115" i="10"/>
  <c r="CE115" i="10"/>
  <c r="CD115" i="10"/>
  <c r="CC115" i="10"/>
  <c r="CB115" i="10"/>
  <c r="CA115" i="10"/>
  <c r="BZ115" i="10"/>
  <c r="BY115" i="10"/>
  <c r="BX115" i="10"/>
  <c r="BW115" i="10"/>
  <c r="BV115" i="10"/>
  <c r="BU115" i="10"/>
  <c r="BT115" i="10"/>
  <c r="BS115" i="10"/>
  <c r="BR115" i="10"/>
  <c r="BQ115" i="10"/>
  <c r="BP115" i="10"/>
  <c r="BO115" i="10"/>
  <c r="BN115" i="10"/>
  <c r="BM115" i="10"/>
  <c r="BL115" i="10"/>
  <c r="BK115" i="10"/>
  <c r="BJ115" i="10"/>
  <c r="BI115" i="10"/>
  <c r="BH115" i="10"/>
  <c r="BG115" i="10"/>
  <c r="BF115" i="10"/>
  <c r="BE115" i="10"/>
  <c r="BD115" i="10"/>
  <c r="BC115" i="10"/>
  <c r="BB115" i="10"/>
  <c r="BA115" i="10"/>
  <c r="AZ115" i="10"/>
  <c r="AY115" i="10"/>
  <c r="AX115" i="10"/>
  <c r="AW115" i="10"/>
  <c r="AV115" i="10"/>
  <c r="AU115" i="10"/>
  <c r="AT115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I117" i="10" s="1"/>
  <c r="AH115" i="10"/>
  <c r="AG115" i="10"/>
  <c r="AF115" i="10"/>
  <c r="AF117" i="10" s="1"/>
  <c r="AE115" i="10"/>
  <c r="AE117" i="10" s="1"/>
  <c r="AD115" i="10"/>
  <c r="AC115" i="10"/>
  <c r="AC117" i="10" s="1"/>
  <c r="AB115" i="10"/>
  <c r="AB117" i="10" s="1"/>
  <c r="AA115" i="10"/>
  <c r="AA117" i="10" s="1"/>
  <c r="Z115" i="10"/>
  <c r="Z117" i="10" s="1"/>
  <c r="Y115" i="10"/>
  <c r="X115" i="10"/>
  <c r="X117" i="10" s="1"/>
  <c r="W115" i="10"/>
  <c r="W117" i="10" s="1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CO106" i="10"/>
  <c r="CL106" i="10"/>
  <c r="CI106" i="10"/>
  <c r="AI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CQ90" i="10"/>
  <c r="CP90" i="10"/>
  <c r="CO90" i="10"/>
  <c r="CO92" i="10" s="1"/>
  <c r="CN90" i="10"/>
  <c r="CM90" i="10"/>
  <c r="CL90" i="10"/>
  <c r="CL92" i="10" s="1"/>
  <c r="CK90" i="10"/>
  <c r="CJ90" i="10"/>
  <c r="CI90" i="10"/>
  <c r="CI92" i="10" s="1"/>
  <c r="CH90" i="10"/>
  <c r="CG90" i="10"/>
  <c r="CF90" i="10"/>
  <c r="CE90" i="10"/>
  <c r="CD90" i="10"/>
  <c r="CC90" i="10"/>
  <c r="CB90" i="10"/>
  <c r="CA90" i="10"/>
  <c r="BZ90" i="10"/>
  <c r="BY90" i="10"/>
  <c r="BX90" i="10"/>
  <c r="BW90" i="10"/>
  <c r="BV90" i="10"/>
  <c r="BU90" i="10"/>
  <c r="BT90" i="10"/>
  <c r="BS90" i="10"/>
  <c r="BR90" i="10"/>
  <c r="BQ90" i="10"/>
  <c r="BP90" i="10"/>
  <c r="BO90" i="10"/>
  <c r="BN90" i="10"/>
  <c r="BM90" i="10"/>
  <c r="BL90" i="10"/>
  <c r="BK90" i="10"/>
  <c r="BJ90" i="10"/>
  <c r="BI90" i="10"/>
  <c r="BH90" i="10"/>
  <c r="BG90" i="10"/>
  <c r="BF90" i="10"/>
  <c r="BE90" i="10"/>
  <c r="BD90" i="10"/>
  <c r="BC90" i="10"/>
  <c r="BB90" i="10"/>
  <c r="BA90" i="10"/>
  <c r="AZ90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M90" i="10"/>
  <c r="AL90" i="10"/>
  <c r="AK90" i="10"/>
  <c r="AJ90" i="10"/>
  <c r="AI90" i="10"/>
  <c r="AI92" i="10" s="1"/>
  <c r="AH90" i="10"/>
  <c r="AG90" i="10"/>
  <c r="AF90" i="10"/>
  <c r="AF92" i="10" s="1"/>
  <c r="AE90" i="10"/>
  <c r="AE92" i="10" s="1"/>
  <c r="AD90" i="10"/>
  <c r="AD92" i="10" s="1"/>
  <c r="AC90" i="10"/>
  <c r="AC92" i="10" s="1"/>
  <c r="AB90" i="10"/>
  <c r="AB92" i="10" s="1"/>
  <c r="AA90" i="10"/>
  <c r="AA92" i="10" s="1"/>
  <c r="Z90" i="10"/>
  <c r="Z92" i="10" s="1"/>
  <c r="Y90" i="10"/>
  <c r="Y92" i="10" s="1"/>
  <c r="X90" i="10"/>
  <c r="X92" i="10" s="1"/>
  <c r="W90" i="10"/>
  <c r="W92" i="10" s="1"/>
  <c r="V90" i="10"/>
  <c r="V92" i="10" s="1"/>
  <c r="U90" i="10"/>
  <c r="T90" i="10"/>
  <c r="S90" i="10"/>
  <c r="R90" i="10"/>
  <c r="Q90" i="10"/>
  <c r="P90" i="10"/>
  <c r="O90" i="10"/>
  <c r="N90" i="10"/>
  <c r="M90" i="10"/>
  <c r="L90" i="10"/>
  <c r="K90" i="10"/>
  <c r="J90" i="10"/>
  <c r="I162" i="10"/>
  <c r="H162" i="10"/>
  <c r="G162" i="10"/>
  <c r="F162" i="10"/>
  <c r="E162" i="10"/>
  <c r="D162" i="10"/>
  <c r="C161" i="10"/>
  <c r="A161" i="10"/>
  <c r="C160" i="10"/>
  <c r="A160" i="10"/>
  <c r="C159" i="10"/>
  <c r="C158" i="10"/>
  <c r="C157" i="10"/>
  <c r="C156" i="10"/>
  <c r="I137" i="10"/>
  <c r="H137" i="10"/>
  <c r="G137" i="10"/>
  <c r="F137" i="10"/>
  <c r="E137" i="10"/>
  <c r="D137" i="10"/>
  <c r="C136" i="10"/>
  <c r="A136" i="10"/>
  <c r="C135" i="10"/>
  <c r="A135" i="10"/>
  <c r="C134" i="10"/>
  <c r="CO69" i="10"/>
  <c r="CL69" i="10"/>
  <c r="CI69" i="10"/>
  <c r="AI69" i="10"/>
  <c r="AF69" i="10"/>
  <c r="AE69" i="10"/>
  <c r="AD69" i="10"/>
  <c r="AC69" i="10"/>
  <c r="AB69" i="10"/>
  <c r="AA69" i="10"/>
  <c r="Z69" i="10"/>
  <c r="Y69" i="10"/>
  <c r="X69" i="10"/>
  <c r="W69" i="10"/>
  <c r="V69" i="10"/>
  <c r="I111" i="10"/>
  <c r="H111" i="10"/>
  <c r="G111" i="10"/>
  <c r="F111" i="10"/>
  <c r="E111" i="10"/>
  <c r="D111" i="10"/>
  <c r="C110" i="10"/>
  <c r="A110" i="10"/>
  <c r="C109" i="10"/>
  <c r="A109" i="10"/>
  <c r="C108" i="10"/>
  <c r="A108" i="10"/>
  <c r="C107" i="10"/>
  <c r="C106" i="10"/>
  <c r="A106" i="10"/>
  <c r="CQ55" i="10"/>
  <c r="CP55" i="10"/>
  <c r="CO55" i="10"/>
  <c r="CO57" i="10" s="1"/>
  <c r="CN55" i="10"/>
  <c r="CM55" i="10"/>
  <c r="CL55" i="10"/>
  <c r="CL57" i="10" s="1"/>
  <c r="CK55" i="10"/>
  <c r="CJ55" i="10"/>
  <c r="CI55" i="10"/>
  <c r="CH55" i="10"/>
  <c r="CG55" i="10"/>
  <c r="CF55" i="10"/>
  <c r="CE55" i="10"/>
  <c r="CD55" i="10"/>
  <c r="CC55" i="10"/>
  <c r="CB55" i="10"/>
  <c r="CA55" i="10"/>
  <c r="BZ55" i="10"/>
  <c r="BY55" i="10"/>
  <c r="BX55" i="10"/>
  <c r="BW55" i="10"/>
  <c r="BV55" i="10"/>
  <c r="BU55" i="10"/>
  <c r="BT55" i="10"/>
  <c r="BS55" i="10"/>
  <c r="BR55" i="10"/>
  <c r="BQ55" i="10"/>
  <c r="BP55" i="10"/>
  <c r="BO55" i="10"/>
  <c r="BN55" i="10"/>
  <c r="BM55" i="10"/>
  <c r="BL55" i="10"/>
  <c r="BK55" i="10"/>
  <c r="BJ55" i="10"/>
  <c r="BI55" i="10"/>
  <c r="BH55" i="10"/>
  <c r="BG55" i="10"/>
  <c r="BF55" i="10"/>
  <c r="BE55" i="10"/>
  <c r="BD55" i="10"/>
  <c r="BC55" i="10"/>
  <c r="BB55" i="10"/>
  <c r="BA55" i="10"/>
  <c r="AZ55" i="10"/>
  <c r="AY55" i="10"/>
  <c r="AX55" i="10"/>
  <c r="AW55" i="10"/>
  <c r="AV55" i="10"/>
  <c r="AU55" i="10"/>
  <c r="AT55" i="10"/>
  <c r="AS55" i="10"/>
  <c r="AR55" i="10"/>
  <c r="AQ55" i="10"/>
  <c r="AP55" i="10"/>
  <c r="AO55" i="10"/>
  <c r="AN55" i="10"/>
  <c r="AM55" i="10"/>
  <c r="AL55" i="10"/>
  <c r="AK55" i="10"/>
  <c r="AJ55" i="10"/>
  <c r="AI55" i="10"/>
  <c r="AI57" i="10" s="1"/>
  <c r="AH55" i="10"/>
  <c r="AG55" i="10"/>
  <c r="AF55" i="10"/>
  <c r="AE55" i="10"/>
  <c r="AE57" i="10" s="1"/>
  <c r="AD55" i="10"/>
  <c r="AD57" i="10" s="1"/>
  <c r="AC55" i="10"/>
  <c r="AC57" i="10" s="1"/>
  <c r="AB55" i="10"/>
  <c r="AA55" i="10"/>
  <c r="Z55" i="10"/>
  <c r="Z57" i="10" s="1"/>
  <c r="Y55" i="10"/>
  <c r="Y57" i="10" s="1"/>
  <c r="X55" i="10"/>
  <c r="W55" i="10"/>
  <c r="W57" i="10" s="1"/>
  <c r="V55" i="10"/>
  <c r="V57" i="10" s="1"/>
  <c r="U55" i="10"/>
  <c r="T55" i="10"/>
  <c r="S55" i="10"/>
  <c r="R55" i="10"/>
  <c r="Q55" i="10"/>
  <c r="P55" i="10"/>
  <c r="O55" i="10"/>
  <c r="N55" i="10"/>
  <c r="M55" i="10"/>
  <c r="L55" i="10"/>
  <c r="K55" i="10"/>
  <c r="J55" i="10"/>
  <c r="CO41" i="10"/>
  <c r="CL41" i="10"/>
  <c r="CI41" i="10"/>
  <c r="AI41" i="10"/>
  <c r="AF41" i="10"/>
  <c r="AE41" i="10"/>
  <c r="AD41" i="10"/>
  <c r="AC41" i="10"/>
  <c r="AB41" i="10"/>
  <c r="AA41" i="10"/>
  <c r="Z41" i="10"/>
  <c r="Y41" i="10"/>
  <c r="X41" i="10"/>
  <c r="W41" i="10"/>
  <c r="V41" i="10"/>
  <c r="I63" i="10"/>
  <c r="H63" i="10"/>
  <c r="G63" i="10"/>
  <c r="F63" i="10"/>
  <c r="E63" i="10"/>
  <c r="D63" i="10"/>
  <c r="C62" i="10"/>
  <c r="A62" i="10"/>
  <c r="C61" i="10"/>
  <c r="A61" i="10"/>
  <c r="C60" i="10"/>
  <c r="C59" i="10"/>
  <c r="CO28" i="10"/>
  <c r="CL28" i="10"/>
  <c r="CI28" i="10"/>
  <c r="AI28" i="10"/>
  <c r="AF28" i="10"/>
  <c r="AE28" i="10"/>
  <c r="AD28" i="10"/>
  <c r="AC28" i="10"/>
  <c r="AB28" i="10"/>
  <c r="AA28" i="10"/>
  <c r="Z28" i="10"/>
  <c r="Y28" i="10"/>
  <c r="X28" i="10"/>
  <c r="W28" i="10"/>
  <c r="V28" i="10"/>
  <c r="I38" i="10"/>
  <c r="I40" i="10" s="1"/>
  <c r="H38" i="10"/>
  <c r="H40" i="10" s="1"/>
  <c r="G38" i="10"/>
  <c r="G40" i="10" s="1"/>
  <c r="F38" i="10"/>
  <c r="F40" i="10" s="1"/>
  <c r="E38" i="10"/>
  <c r="E40" i="10" s="1"/>
  <c r="D38" i="10"/>
  <c r="D40" i="10" s="1"/>
  <c r="C37" i="10"/>
  <c r="A37" i="10"/>
  <c r="C36" i="10"/>
  <c r="C35" i="10"/>
  <c r="C33" i="10"/>
  <c r="CO16" i="10"/>
  <c r="CL16" i="10"/>
  <c r="CI16" i="10"/>
  <c r="AI16" i="10"/>
  <c r="AF16" i="10"/>
  <c r="AE16" i="10"/>
  <c r="AD16" i="10"/>
  <c r="AC16" i="10"/>
  <c r="AB16" i="10"/>
  <c r="AA16" i="10"/>
  <c r="Z16" i="10"/>
  <c r="Y16" i="10"/>
  <c r="X16" i="10"/>
  <c r="W16" i="10"/>
  <c r="V16" i="10"/>
  <c r="I14" i="10"/>
  <c r="H14" i="10"/>
  <c r="H29" i="10" s="1"/>
  <c r="G14" i="10"/>
  <c r="F14" i="10"/>
  <c r="E14" i="10"/>
  <c r="D14" i="10"/>
  <c r="D29" i="10" s="1"/>
  <c r="A13" i="10"/>
  <c r="C12" i="10"/>
  <c r="A12" i="10"/>
  <c r="C11" i="10"/>
  <c r="D100" i="10" l="1"/>
  <c r="D102" i="10"/>
  <c r="H100" i="10"/>
  <c r="H102" i="10"/>
  <c r="G100" i="10"/>
  <c r="G102" i="10"/>
  <c r="F100" i="10"/>
  <c r="F102" i="10"/>
  <c r="E100" i="10"/>
  <c r="E102" i="10"/>
  <c r="I100" i="10"/>
  <c r="I102" i="10"/>
  <c r="I79" i="10"/>
  <c r="G65" i="10"/>
  <c r="G79" i="10"/>
  <c r="I113" i="10"/>
  <c r="I126" i="10"/>
  <c r="D164" i="10"/>
  <c r="D177" i="10"/>
  <c r="G16" i="10"/>
  <c r="G29" i="10"/>
  <c r="H113" i="10"/>
  <c r="H126" i="10"/>
  <c r="D237" i="10"/>
  <c r="D250" i="10"/>
  <c r="F16" i="10"/>
  <c r="F29" i="10"/>
  <c r="E65" i="10"/>
  <c r="E79" i="10"/>
  <c r="D89" i="10"/>
  <c r="G113" i="10"/>
  <c r="G126" i="10"/>
  <c r="E139" i="10"/>
  <c r="E152" i="10"/>
  <c r="I139" i="10"/>
  <c r="I152" i="10"/>
  <c r="I89" i="10"/>
  <c r="I237" i="10"/>
  <c r="I250" i="10"/>
  <c r="E237" i="10"/>
  <c r="E250" i="10"/>
  <c r="E113" i="10"/>
  <c r="E126" i="10"/>
  <c r="G139" i="10"/>
  <c r="G152" i="10"/>
  <c r="G237" i="10"/>
  <c r="G250" i="10"/>
  <c r="F65" i="10"/>
  <c r="F79" i="10"/>
  <c r="H89" i="10"/>
  <c r="D113" i="10"/>
  <c r="D126" i="10"/>
  <c r="F139" i="10"/>
  <c r="F152" i="10"/>
  <c r="H237" i="10"/>
  <c r="H250" i="10"/>
  <c r="E16" i="10"/>
  <c r="E29" i="10"/>
  <c r="I16" i="10"/>
  <c r="I29" i="10"/>
  <c r="D65" i="10"/>
  <c r="D79" i="10"/>
  <c r="H65" i="10"/>
  <c r="H79" i="10"/>
  <c r="F113" i="10"/>
  <c r="F126" i="10"/>
  <c r="D139" i="10"/>
  <c r="D152" i="10"/>
  <c r="H139" i="10"/>
  <c r="H152" i="10"/>
  <c r="E89" i="10"/>
  <c r="F237" i="10"/>
  <c r="F250" i="10"/>
  <c r="D52" i="10"/>
  <c r="D54" i="10"/>
  <c r="E52" i="10"/>
  <c r="E54" i="10"/>
  <c r="I52" i="10"/>
  <c r="I54" i="10"/>
  <c r="H52" i="10"/>
  <c r="H54" i="10"/>
  <c r="G52" i="10"/>
  <c r="G54" i="10"/>
  <c r="F52" i="10"/>
  <c r="F54" i="10"/>
  <c r="G164" i="10"/>
  <c r="G177" i="10"/>
  <c r="E164" i="10"/>
  <c r="E177" i="10"/>
  <c r="I164" i="10"/>
  <c r="I177" i="10"/>
  <c r="H164" i="10"/>
  <c r="H177" i="10"/>
  <c r="F164" i="10"/>
  <c r="F177" i="10"/>
  <c r="CK133" i="10"/>
  <c r="L133" i="10"/>
  <c r="T133" i="10"/>
  <c r="AB133" i="10"/>
  <c r="AJ133" i="10"/>
  <c r="AR133" i="10"/>
  <c r="AZ133" i="10"/>
  <c r="BH133" i="10"/>
  <c r="K133" i="10"/>
  <c r="S133" i="10"/>
  <c r="AQ133" i="10"/>
  <c r="P133" i="10"/>
  <c r="X133" i="10"/>
  <c r="AF133" i="10"/>
  <c r="AN133" i="10"/>
  <c r="AV133" i="10"/>
  <c r="BD133" i="10"/>
  <c r="BL133" i="10"/>
  <c r="O133" i="10"/>
  <c r="AA133" i="10"/>
  <c r="AM133" i="10"/>
  <c r="AU133" i="10"/>
  <c r="AY133" i="10"/>
  <c r="BC133" i="10"/>
  <c r="BG133" i="10"/>
  <c r="BK133" i="10"/>
  <c r="BO133" i="10"/>
  <c r="BS133" i="10"/>
  <c r="BW133" i="10"/>
  <c r="CA133" i="10"/>
  <c r="CE133" i="10"/>
  <c r="CI133" i="10"/>
  <c r="CM133" i="10"/>
  <c r="CQ133" i="10"/>
  <c r="J133" i="10"/>
  <c r="R133" i="10"/>
  <c r="AH133" i="10"/>
  <c r="AP133" i="10"/>
  <c r="AX133" i="10"/>
  <c r="BF133" i="10"/>
  <c r="BN133" i="10"/>
  <c r="BV133" i="10"/>
  <c r="M133" i="10"/>
  <c r="Q133" i="10"/>
  <c r="U133" i="10"/>
  <c r="Y133" i="10"/>
  <c r="AG133" i="10"/>
  <c r="AK133" i="10"/>
  <c r="AO133" i="10"/>
  <c r="AS133" i="10"/>
  <c r="AW133" i="10"/>
  <c r="BA133" i="10"/>
  <c r="BE133" i="10"/>
  <c r="BI133" i="10"/>
  <c r="BM133" i="10"/>
  <c r="BQ133" i="10"/>
  <c r="BU133" i="10"/>
  <c r="BY133" i="10"/>
  <c r="CG133" i="10"/>
  <c r="N133" i="10"/>
  <c r="V133" i="10"/>
  <c r="AD133" i="10"/>
  <c r="AL133" i="10"/>
  <c r="AT133" i="10"/>
  <c r="BB133" i="10"/>
  <c r="BJ133" i="10"/>
  <c r="BR133" i="10"/>
  <c r="BZ133" i="10"/>
  <c r="BP133" i="10"/>
  <c r="BT133" i="10"/>
  <c r="BX133" i="10"/>
  <c r="CB133" i="10"/>
  <c r="H16" i="10"/>
  <c r="CH133" i="10"/>
  <c r="CP133" i="10"/>
  <c r="CJ133" i="10"/>
  <c r="CN133" i="10"/>
  <c r="CO133" i="10"/>
  <c r="CL133" i="10"/>
  <c r="D16" i="10"/>
  <c r="AA57" i="10"/>
  <c r="V117" i="10"/>
  <c r="AD117" i="10"/>
  <c r="Z133" i="10"/>
  <c r="CI57" i="10"/>
  <c r="AC133" i="10"/>
  <c r="I65" i="10"/>
  <c r="X57" i="10"/>
  <c r="AB57" i="10"/>
  <c r="AF57" i="10"/>
  <c r="W133" i="10"/>
  <c r="AE133" i="10"/>
  <c r="AI133" i="10"/>
  <c r="Y117" i="10"/>
  <c r="F89" i="10" l="1"/>
  <c r="F251" i="10"/>
  <c r="F252" i="10" s="1"/>
  <c r="G89" i="10"/>
  <c r="G251" i="10"/>
  <c r="G252" i="10" s="1"/>
  <c r="D251" i="10"/>
  <c r="D252" i="10" s="1"/>
  <c r="I251" i="10"/>
  <c r="I252" i="10" s="1"/>
  <c r="H251" i="10"/>
  <c r="H252" i="10" s="1"/>
  <c r="E251" i="10"/>
  <c r="E252" i="10" s="1"/>
  <c r="N30" i="8"/>
  <c r="O30" i="8" s="1"/>
  <c r="C30" i="8"/>
  <c r="N29" i="8"/>
  <c r="O29" i="8" s="1"/>
  <c r="C29" i="8"/>
  <c r="N28" i="8"/>
  <c r="O28" i="8" s="1"/>
  <c r="P28" i="8" s="1"/>
  <c r="C28" i="8"/>
  <c r="N27" i="8"/>
  <c r="O27" i="8" s="1"/>
  <c r="C27" i="8"/>
  <c r="N26" i="8"/>
  <c r="O26" i="8" s="1"/>
  <c r="C26" i="8"/>
  <c r="N25" i="8"/>
  <c r="O25" i="8" s="1"/>
  <c r="C25" i="8"/>
  <c r="N24" i="8"/>
  <c r="O24" i="8" s="1"/>
  <c r="P24" i="8" s="1"/>
  <c r="C24" i="8"/>
  <c r="N23" i="8"/>
  <c r="O23" i="8" s="1"/>
  <c r="C23" i="8"/>
  <c r="N22" i="8"/>
  <c r="O22" i="8" s="1"/>
  <c r="C22" i="8"/>
  <c r="N21" i="8"/>
  <c r="O21" i="8" s="1"/>
  <c r="C21" i="8"/>
  <c r="N20" i="8"/>
  <c r="O20" i="8" s="1"/>
  <c r="P20" i="8" s="1"/>
  <c r="C20" i="8"/>
  <c r="N19" i="8"/>
  <c r="O19" i="8" s="1"/>
  <c r="C19" i="8"/>
  <c r="N18" i="8"/>
  <c r="O18" i="8" s="1"/>
  <c r="C18" i="8"/>
  <c r="N17" i="8"/>
  <c r="O17" i="8" s="1"/>
  <c r="C17" i="8"/>
  <c r="N16" i="8"/>
  <c r="O16" i="8" s="1"/>
  <c r="P16" i="8" s="1"/>
  <c r="C16" i="8"/>
  <c r="N15" i="8"/>
  <c r="O15" i="8" s="1"/>
  <c r="C15" i="8"/>
  <c r="N14" i="8"/>
  <c r="O14" i="8" s="1"/>
  <c r="C14" i="8"/>
  <c r="N13" i="8"/>
  <c r="O13" i="8" s="1"/>
  <c r="C13" i="8"/>
  <c r="N12" i="8"/>
  <c r="O12" i="8" s="1"/>
  <c r="P12" i="8" s="1"/>
  <c r="C12" i="8"/>
  <c r="N11" i="8"/>
  <c r="O11" i="8" s="1"/>
  <c r="C11" i="8"/>
  <c r="N10" i="8"/>
  <c r="O10" i="8" s="1"/>
  <c r="C10" i="8"/>
  <c r="D65" i="7"/>
  <c r="E65" i="7"/>
  <c r="F65" i="7"/>
  <c r="G65" i="7"/>
  <c r="H65" i="7"/>
  <c r="I65" i="7"/>
  <c r="C64" i="7"/>
  <c r="A64" i="7"/>
  <c r="C125" i="7"/>
  <c r="Q11" i="8" l="1"/>
  <c r="P11" i="8"/>
  <c r="Q27" i="8"/>
  <c r="P27" i="8"/>
  <c r="Q23" i="8"/>
  <c r="P23" i="8"/>
  <c r="Q15" i="8"/>
  <c r="P15" i="8"/>
  <c r="Q19" i="8"/>
  <c r="P19" i="8"/>
  <c r="P22" i="8"/>
  <c r="P18" i="8"/>
  <c r="P30" i="8"/>
  <c r="P26" i="8"/>
  <c r="P10" i="8"/>
  <c r="P14" i="8"/>
  <c r="P13" i="8"/>
  <c r="Q13" i="8"/>
  <c r="P17" i="8"/>
  <c r="Q17" i="8"/>
  <c r="P21" i="8"/>
  <c r="Q21" i="8"/>
  <c r="P25" i="8"/>
  <c r="Q25" i="8"/>
  <c r="P29" i="8"/>
  <c r="Q29" i="8"/>
  <c r="Q10" i="8"/>
  <c r="Q14" i="8"/>
  <c r="Q18" i="8"/>
  <c r="Q22" i="8"/>
  <c r="Q26" i="8"/>
  <c r="Q30" i="8"/>
  <c r="Q12" i="8"/>
  <c r="Q16" i="8"/>
  <c r="Q20" i="8"/>
  <c r="Q24" i="8"/>
  <c r="Q28" i="8"/>
  <c r="C127" i="7"/>
  <c r="C126" i="7"/>
  <c r="D128" i="7"/>
  <c r="E128" i="7"/>
  <c r="F128" i="7"/>
  <c r="G128" i="7"/>
  <c r="H128" i="7"/>
  <c r="I128" i="7"/>
  <c r="D115" i="7"/>
  <c r="E115" i="7"/>
  <c r="F115" i="7"/>
  <c r="G115" i="7"/>
  <c r="H115" i="7"/>
  <c r="I115" i="7"/>
  <c r="C133" i="3"/>
  <c r="D89" i="7"/>
  <c r="E89" i="7"/>
  <c r="F89" i="7"/>
  <c r="G89" i="7"/>
  <c r="H89" i="7"/>
  <c r="I89" i="7"/>
  <c r="C88" i="7"/>
  <c r="C87" i="7"/>
  <c r="C99" i="7"/>
  <c r="C86" i="7"/>
  <c r="A63" i="7"/>
  <c r="A51" i="7"/>
  <c r="D40" i="7"/>
  <c r="E40" i="7"/>
  <c r="F40" i="7"/>
  <c r="G40" i="7"/>
  <c r="H40" i="7"/>
  <c r="I40" i="7"/>
  <c r="C39" i="7"/>
  <c r="A39" i="7"/>
  <c r="C37" i="3" l="1"/>
  <c r="C35" i="7"/>
  <c r="C38" i="5"/>
  <c r="D15" i="7"/>
  <c r="E15" i="7"/>
  <c r="F15" i="7"/>
  <c r="G15" i="7"/>
  <c r="H15" i="7"/>
  <c r="I15" i="7"/>
  <c r="C14" i="7"/>
  <c r="A14" i="7"/>
  <c r="C11" i="7"/>
  <c r="C12" i="7"/>
  <c r="C62" i="7" l="1"/>
  <c r="C73" i="7"/>
  <c r="D77" i="7"/>
  <c r="E77" i="7"/>
  <c r="F77" i="7"/>
  <c r="G77" i="7"/>
  <c r="H77" i="7"/>
  <c r="I77" i="7"/>
  <c r="C50" i="7" l="1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CP53" i="7"/>
  <c r="CQ53" i="7"/>
  <c r="C37" i="7"/>
  <c r="C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D28" i="7"/>
  <c r="C25" i="7" l="1"/>
  <c r="CO130" i="7"/>
  <c r="CL130" i="7"/>
  <c r="CI130" i="7"/>
  <c r="AI130" i="7"/>
  <c r="AF130" i="7"/>
  <c r="AE130" i="7"/>
  <c r="AD130" i="7"/>
  <c r="AC130" i="7"/>
  <c r="AB130" i="7"/>
  <c r="AA130" i="7"/>
  <c r="Z130" i="7"/>
  <c r="Y130" i="7"/>
  <c r="X130" i="7"/>
  <c r="W130" i="7"/>
  <c r="V130" i="7"/>
  <c r="I130" i="7"/>
  <c r="H130" i="7"/>
  <c r="G130" i="7"/>
  <c r="F130" i="7"/>
  <c r="E130" i="7"/>
  <c r="D130" i="7"/>
  <c r="CO117" i="7"/>
  <c r="CL117" i="7"/>
  <c r="CI117" i="7"/>
  <c r="AI117" i="7"/>
  <c r="AF117" i="7"/>
  <c r="AE117" i="7"/>
  <c r="AD117" i="7"/>
  <c r="AC117" i="7"/>
  <c r="AB117" i="7"/>
  <c r="AA117" i="7"/>
  <c r="Z117" i="7"/>
  <c r="Y117" i="7"/>
  <c r="X117" i="7"/>
  <c r="W117" i="7"/>
  <c r="V117" i="7"/>
  <c r="I117" i="7"/>
  <c r="H117" i="7"/>
  <c r="G117" i="7"/>
  <c r="F117" i="7"/>
  <c r="E117" i="7"/>
  <c r="D117" i="7"/>
  <c r="CO104" i="7"/>
  <c r="CL104" i="7"/>
  <c r="CI104" i="7"/>
  <c r="AI104" i="7"/>
  <c r="AF104" i="7"/>
  <c r="AE104" i="7"/>
  <c r="AD104" i="7"/>
  <c r="AC104" i="7"/>
  <c r="AB104" i="7"/>
  <c r="AA104" i="7"/>
  <c r="Z104" i="7"/>
  <c r="Y104" i="7"/>
  <c r="X104" i="7"/>
  <c r="W104" i="7"/>
  <c r="V104" i="7"/>
  <c r="I104" i="7"/>
  <c r="H104" i="7"/>
  <c r="G104" i="7"/>
  <c r="F104" i="7"/>
  <c r="E104" i="7"/>
  <c r="D104" i="7"/>
  <c r="CO91" i="7"/>
  <c r="CL91" i="7"/>
  <c r="CI91" i="7"/>
  <c r="AI91" i="7"/>
  <c r="AF91" i="7"/>
  <c r="AE91" i="7"/>
  <c r="AD91" i="7"/>
  <c r="AC91" i="7"/>
  <c r="AB91" i="7"/>
  <c r="AA91" i="7"/>
  <c r="Z91" i="7"/>
  <c r="Y91" i="7"/>
  <c r="X91" i="7"/>
  <c r="W91" i="7"/>
  <c r="V91" i="7"/>
  <c r="I91" i="7"/>
  <c r="H91" i="7"/>
  <c r="G91" i="7"/>
  <c r="F91" i="7"/>
  <c r="E91" i="7"/>
  <c r="D91" i="7"/>
  <c r="CO79" i="7"/>
  <c r="CL79" i="7"/>
  <c r="CI79" i="7"/>
  <c r="AI79" i="7"/>
  <c r="AF79" i="7"/>
  <c r="AE79" i="7"/>
  <c r="AD79" i="7"/>
  <c r="AC79" i="7"/>
  <c r="AB79" i="7"/>
  <c r="AA79" i="7"/>
  <c r="Z79" i="7"/>
  <c r="Y79" i="7"/>
  <c r="X79" i="7"/>
  <c r="W79" i="7"/>
  <c r="V79" i="7"/>
  <c r="I79" i="7"/>
  <c r="H79" i="7"/>
  <c r="G79" i="7"/>
  <c r="F79" i="7"/>
  <c r="E79" i="7"/>
  <c r="D79" i="7"/>
  <c r="CO67" i="7"/>
  <c r="CL67" i="7"/>
  <c r="CI67" i="7"/>
  <c r="AI67" i="7"/>
  <c r="AF67" i="7"/>
  <c r="AE67" i="7"/>
  <c r="AD67" i="7"/>
  <c r="AC67" i="7"/>
  <c r="AB67" i="7"/>
  <c r="AA67" i="7"/>
  <c r="Z67" i="7"/>
  <c r="Y67" i="7"/>
  <c r="X67" i="7"/>
  <c r="W67" i="7"/>
  <c r="V67" i="7"/>
  <c r="I67" i="7"/>
  <c r="H67" i="7"/>
  <c r="G67" i="7"/>
  <c r="F67" i="7"/>
  <c r="E67" i="7"/>
  <c r="D67" i="7"/>
  <c r="CO55" i="7"/>
  <c r="CL55" i="7"/>
  <c r="CI55" i="7"/>
  <c r="AI55" i="7"/>
  <c r="AF55" i="7"/>
  <c r="AE55" i="7"/>
  <c r="AD55" i="7"/>
  <c r="AC55" i="7"/>
  <c r="AB55" i="7"/>
  <c r="AA55" i="7"/>
  <c r="Z55" i="7"/>
  <c r="Y55" i="7"/>
  <c r="X55" i="7"/>
  <c r="W55" i="7"/>
  <c r="V55" i="7"/>
  <c r="I55" i="7"/>
  <c r="H55" i="7"/>
  <c r="G55" i="7"/>
  <c r="F55" i="7"/>
  <c r="E55" i="7"/>
  <c r="D55" i="7"/>
  <c r="CO42" i="7"/>
  <c r="CL42" i="7"/>
  <c r="CI42" i="7"/>
  <c r="AI42" i="7"/>
  <c r="AF42" i="7"/>
  <c r="AE42" i="7"/>
  <c r="AD42" i="7"/>
  <c r="AC42" i="7"/>
  <c r="AB42" i="7"/>
  <c r="AA42" i="7"/>
  <c r="Z42" i="7"/>
  <c r="Y42" i="7"/>
  <c r="X42" i="7"/>
  <c r="W42" i="7"/>
  <c r="V42" i="7"/>
  <c r="I42" i="7"/>
  <c r="H42" i="7"/>
  <c r="G42" i="7"/>
  <c r="F42" i="7"/>
  <c r="E42" i="7"/>
  <c r="D42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E16" i="5"/>
  <c r="F16" i="5"/>
  <c r="G16" i="5"/>
  <c r="H16" i="5"/>
  <c r="I16" i="5"/>
  <c r="D16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D30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D44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E72" i="5"/>
  <c r="F72" i="5"/>
  <c r="G72" i="5"/>
  <c r="H72" i="5"/>
  <c r="I72" i="5"/>
  <c r="D72" i="5"/>
  <c r="E85" i="5"/>
  <c r="F85" i="5"/>
  <c r="G85" i="5"/>
  <c r="H85" i="5"/>
  <c r="I85" i="5"/>
  <c r="D85" i="5"/>
  <c r="E98" i="5"/>
  <c r="F98" i="5"/>
  <c r="G98" i="5"/>
  <c r="H98" i="5"/>
  <c r="I98" i="5"/>
  <c r="D98" i="5"/>
  <c r="E112" i="5"/>
  <c r="F112" i="5"/>
  <c r="G112" i="5"/>
  <c r="H112" i="5"/>
  <c r="I112" i="5"/>
  <c r="D112" i="5"/>
  <c r="E126" i="5"/>
  <c r="F126" i="5"/>
  <c r="G126" i="5"/>
  <c r="H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BL126" i="5"/>
  <c r="BM126" i="5"/>
  <c r="BN126" i="5"/>
  <c r="BO126" i="5"/>
  <c r="BP126" i="5"/>
  <c r="BQ126" i="5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CP126" i="5"/>
  <c r="CQ126" i="5"/>
  <c r="D126" i="5"/>
  <c r="E139" i="5"/>
  <c r="F139" i="5"/>
  <c r="G139" i="5"/>
  <c r="H139" i="5"/>
  <c r="I139" i="5"/>
  <c r="D139" i="5"/>
  <c r="E136" i="3"/>
  <c r="F136" i="3"/>
  <c r="G136" i="3"/>
  <c r="H136" i="3"/>
  <c r="I136" i="3"/>
  <c r="D136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D123" i="3"/>
  <c r="E109" i="3"/>
  <c r="F109" i="3"/>
  <c r="G109" i="3"/>
  <c r="H109" i="3"/>
  <c r="I109" i="3"/>
  <c r="D109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D96" i="3"/>
  <c r="E83" i="3"/>
  <c r="F83" i="3"/>
  <c r="G83" i="3"/>
  <c r="H83" i="3"/>
  <c r="I83" i="3"/>
  <c r="D83" i="3"/>
  <c r="E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D70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E29" i="3"/>
  <c r="F29" i="3"/>
  <c r="G29" i="3"/>
  <c r="H29" i="3"/>
  <c r="I29" i="3"/>
  <c r="D29" i="3"/>
  <c r="E15" i="3"/>
  <c r="F15" i="3"/>
  <c r="G15" i="3"/>
  <c r="H15" i="3"/>
  <c r="I15" i="3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D124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D88" i="1"/>
  <c r="E75" i="1"/>
  <c r="F75" i="1"/>
  <c r="G75" i="1"/>
  <c r="H75" i="1"/>
  <c r="I75" i="1"/>
  <c r="D75" i="1"/>
  <c r="E63" i="1"/>
  <c r="F63" i="1"/>
  <c r="G63" i="1"/>
  <c r="H63" i="1"/>
  <c r="I63" i="1"/>
  <c r="D63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D51" i="1"/>
  <c r="E40" i="1"/>
  <c r="F40" i="1"/>
  <c r="G40" i="1"/>
  <c r="H40" i="1"/>
  <c r="I40" i="1"/>
  <c r="D40" i="1"/>
  <c r="E28" i="1"/>
  <c r="F28" i="1"/>
  <c r="G28" i="1"/>
  <c r="H28" i="1"/>
  <c r="I28" i="1"/>
  <c r="D28" i="1"/>
  <c r="E15" i="1"/>
  <c r="F15" i="1"/>
  <c r="G15" i="1"/>
  <c r="H15" i="1"/>
  <c r="I15" i="1"/>
  <c r="D15" i="1"/>
  <c r="CQ132" i="7" l="1"/>
  <c r="CQ133" i="7" s="1"/>
  <c r="CP132" i="7"/>
  <c r="CP133" i="7" s="1"/>
  <c r="CO132" i="7"/>
  <c r="CO133" i="7" s="1"/>
  <c r="CN132" i="7"/>
  <c r="CN133" i="7" s="1"/>
  <c r="CM132" i="7"/>
  <c r="CM133" i="7" s="1"/>
  <c r="CL132" i="7"/>
  <c r="CL133" i="7" s="1"/>
  <c r="CK132" i="7"/>
  <c r="CK133" i="7" s="1"/>
  <c r="CJ132" i="7"/>
  <c r="CJ133" i="7" s="1"/>
  <c r="CI132" i="7"/>
  <c r="CI133" i="7" s="1"/>
  <c r="CH132" i="7"/>
  <c r="CH133" i="7" s="1"/>
  <c r="CG132" i="7"/>
  <c r="CG133" i="7" s="1"/>
  <c r="CE132" i="7"/>
  <c r="CE133" i="7" s="1"/>
  <c r="CB132" i="7"/>
  <c r="CB133" i="7" s="1"/>
  <c r="CA132" i="7"/>
  <c r="CA133" i="7" s="1"/>
  <c r="BZ132" i="7"/>
  <c r="BZ133" i="7" s="1"/>
  <c r="BY132" i="7"/>
  <c r="BY133" i="7" s="1"/>
  <c r="BX132" i="7"/>
  <c r="BX133" i="7" s="1"/>
  <c r="BW132" i="7"/>
  <c r="BW133" i="7" s="1"/>
  <c r="BV132" i="7"/>
  <c r="BV133" i="7" s="1"/>
  <c r="BU132" i="7"/>
  <c r="BU133" i="7" s="1"/>
  <c r="BT132" i="7"/>
  <c r="BT133" i="7" s="1"/>
  <c r="BS132" i="7"/>
  <c r="BS133" i="7" s="1"/>
  <c r="BR132" i="7"/>
  <c r="BR133" i="7" s="1"/>
  <c r="BQ132" i="7"/>
  <c r="BQ133" i="7" s="1"/>
  <c r="BP132" i="7"/>
  <c r="BP133" i="7" s="1"/>
  <c r="BO132" i="7"/>
  <c r="BO133" i="7" s="1"/>
  <c r="BN132" i="7"/>
  <c r="BN133" i="7" s="1"/>
  <c r="BM132" i="7"/>
  <c r="BM133" i="7" s="1"/>
  <c r="BL132" i="7"/>
  <c r="BL133" i="7" s="1"/>
  <c r="BK132" i="7"/>
  <c r="BK133" i="7" s="1"/>
  <c r="BJ132" i="7"/>
  <c r="BJ133" i="7" s="1"/>
  <c r="BI132" i="7"/>
  <c r="BI133" i="7" s="1"/>
  <c r="BH132" i="7"/>
  <c r="BH133" i="7" s="1"/>
  <c r="BG132" i="7"/>
  <c r="BG133" i="7" s="1"/>
  <c r="BF132" i="7"/>
  <c r="BF133" i="7" s="1"/>
  <c r="BE132" i="7"/>
  <c r="BE133" i="7" s="1"/>
  <c r="BD132" i="7"/>
  <c r="BD133" i="7" s="1"/>
  <c r="BC132" i="7"/>
  <c r="BC133" i="7" s="1"/>
  <c r="BB132" i="7"/>
  <c r="BB133" i="7" s="1"/>
  <c r="BA132" i="7"/>
  <c r="BA133" i="7" s="1"/>
  <c r="AZ132" i="7"/>
  <c r="AZ133" i="7" s="1"/>
  <c r="AY132" i="7"/>
  <c r="AY133" i="7" s="1"/>
  <c r="AX132" i="7"/>
  <c r="AX133" i="7" s="1"/>
  <c r="AW132" i="7"/>
  <c r="AW133" i="7" s="1"/>
  <c r="AV132" i="7"/>
  <c r="AV133" i="7" s="1"/>
  <c r="AU132" i="7"/>
  <c r="AU133" i="7" s="1"/>
  <c r="AT132" i="7"/>
  <c r="AT133" i="7" s="1"/>
  <c r="AS132" i="7"/>
  <c r="AS133" i="7" s="1"/>
  <c r="AR132" i="7"/>
  <c r="AR133" i="7" s="1"/>
  <c r="AQ132" i="7"/>
  <c r="AQ133" i="7" s="1"/>
  <c r="AP132" i="7"/>
  <c r="AP133" i="7" s="1"/>
  <c r="AO132" i="7"/>
  <c r="AO133" i="7" s="1"/>
  <c r="AN132" i="7"/>
  <c r="AN133" i="7" s="1"/>
  <c r="AM132" i="7"/>
  <c r="AM133" i="7" s="1"/>
  <c r="AL132" i="7"/>
  <c r="AL133" i="7" s="1"/>
  <c r="AK132" i="7"/>
  <c r="AK133" i="7" s="1"/>
  <c r="AJ132" i="7"/>
  <c r="AJ133" i="7" s="1"/>
  <c r="AI132" i="7"/>
  <c r="AI133" i="7" s="1"/>
  <c r="AH132" i="7"/>
  <c r="AH133" i="7" s="1"/>
  <c r="AG132" i="7"/>
  <c r="AG133" i="7" s="1"/>
  <c r="AF132" i="7"/>
  <c r="AF133" i="7" s="1"/>
  <c r="AE132" i="7"/>
  <c r="AE133" i="7" s="1"/>
  <c r="AD132" i="7"/>
  <c r="AD133" i="7" s="1"/>
  <c r="AC132" i="7"/>
  <c r="AC133" i="7" s="1"/>
  <c r="AB132" i="7"/>
  <c r="AB133" i="7" s="1"/>
  <c r="AA132" i="7"/>
  <c r="AA133" i="7" s="1"/>
  <c r="Z132" i="7"/>
  <c r="Z133" i="7" s="1"/>
  <c r="Y132" i="7"/>
  <c r="Y133" i="7" s="1"/>
  <c r="X132" i="7"/>
  <c r="X133" i="7" s="1"/>
  <c r="W132" i="7"/>
  <c r="W133" i="7" s="1"/>
  <c r="V132" i="7"/>
  <c r="V133" i="7" s="1"/>
  <c r="U132" i="7"/>
  <c r="U133" i="7" s="1"/>
  <c r="T132" i="7"/>
  <c r="T133" i="7" s="1"/>
  <c r="S132" i="7"/>
  <c r="S133" i="7" s="1"/>
  <c r="R132" i="7"/>
  <c r="R133" i="7" s="1"/>
  <c r="Q132" i="7"/>
  <c r="Q133" i="7" s="1"/>
  <c r="P132" i="7"/>
  <c r="P133" i="7" s="1"/>
  <c r="O132" i="7"/>
  <c r="O133" i="7" s="1"/>
  <c r="N132" i="7"/>
  <c r="N133" i="7" s="1"/>
  <c r="M132" i="7"/>
  <c r="M133" i="7" s="1"/>
  <c r="L132" i="7"/>
  <c r="L133" i="7" s="1"/>
  <c r="K132" i="7"/>
  <c r="K133" i="7" s="1"/>
  <c r="J132" i="7"/>
  <c r="J133" i="7" s="1"/>
  <c r="I132" i="7"/>
  <c r="I133" i="7" s="1"/>
  <c r="H132" i="7"/>
  <c r="H133" i="7" s="1"/>
  <c r="G132" i="7"/>
  <c r="G133" i="7" s="1"/>
  <c r="F132" i="7"/>
  <c r="F133" i="7" s="1"/>
  <c r="E132" i="7"/>
  <c r="E133" i="7" s="1"/>
  <c r="D132" i="7"/>
  <c r="D133" i="7" s="1"/>
  <c r="A127" i="7"/>
  <c r="A126" i="7"/>
  <c r="C124" i="7"/>
  <c r="C123" i="7"/>
  <c r="A112" i="7"/>
  <c r="C109" i="7"/>
  <c r="A100" i="7"/>
  <c r="A87" i="7"/>
  <c r="C85" i="7"/>
  <c r="C84" i="7"/>
  <c r="A84" i="7"/>
  <c r="C76" i="7"/>
  <c r="A76" i="7"/>
  <c r="A74" i="7"/>
  <c r="C49" i="7"/>
  <c r="A38" i="7"/>
  <c r="C36" i="7"/>
  <c r="A35" i="7"/>
  <c r="CO30" i="7"/>
  <c r="CL30" i="7"/>
  <c r="CI30" i="7"/>
  <c r="AI30" i="7"/>
  <c r="AF30" i="7"/>
  <c r="AE30" i="7"/>
  <c r="AD30" i="7"/>
  <c r="AC30" i="7"/>
  <c r="AB30" i="7"/>
  <c r="AA30" i="7"/>
  <c r="Z30" i="7"/>
  <c r="Y30" i="7"/>
  <c r="X30" i="7"/>
  <c r="W30" i="7"/>
  <c r="V30" i="7"/>
  <c r="I30" i="7"/>
  <c r="H30" i="7"/>
  <c r="G30" i="7"/>
  <c r="F30" i="7"/>
  <c r="E30" i="7"/>
  <c r="D30" i="7"/>
  <c r="A27" i="7"/>
  <c r="A26" i="7"/>
  <c r="C24" i="7"/>
  <c r="C22" i="7"/>
  <c r="A22" i="7"/>
  <c r="CO17" i="7"/>
  <c r="CL17" i="7"/>
  <c r="CI17" i="7"/>
  <c r="AI17" i="7"/>
  <c r="AF17" i="7"/>
  <c r="AE17" i="7"/>
  <c r="AD17" i="7"/>
  <c r="AC17" i="7"/>
  <c r="AB17" i="7"/>
  <c r="AA17" i="7"/>
  <c r="Z17" i="7"/>
  <c r="Y17" i="7"/>
  <c r="X17" i="7"/>
  <c r="W17" i="7"/>
  <c r="V17" i="7"/>
  <c r="I17" i="7"/>
  <c r="H17" i="7"/>
  <c r="G17" i="7"/>
  <c r="F17" i="7"/>
  <c r="E17" i="7"/>
  <c r="D17" i="7"/>
  <c r="A12" i="7"/>
  <c r="Q4" i="4"/>
  <c r="Q12" i="6"/>
  <c r="Q13" i="6"/>
  <c r="Q24" i="6"/>
  <c r="Q25" i="6"/>
  <c r="O4" i="4"/>
  <c r="P4" i="4" s="1"/>
  <c r="O5" i="4"/>
  <c r="Q5" i="4" s="1"/>
  <c r="O6" i="4"/>
  <c r="Q6" i="4" s="1"/>
  <c r="O19" i="4"/>
  <c r="P19" i="4" s="1"/>
  <c r="O20" i="4"/>
  <c r="Q20" i="4" s="1"/>
  <c r="N21" i="4"/>
  <c r="O21" i="4" s="1"/>
  <c r="N4" i="4"/>
  <c r="N5" i="4"/>
  <c r="N6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P14" i="4" s="1"/>
  <c r="N15" i="4"/>
  <c r="O15" i="4" s="1"/>
  <c r="N16" i="4"/>
  <c r="O16" i="4" s="1"/>
  <c r="N17" i="4"/>
  <c r="O17" i="4" s="1"/>
  <c r="N18" i="4"/>
  <c r="O18" i="4" s="1"/>
  <c r="N19" i="4"/>
  <c r="N20" i="4"/>
  <c r="N3" i="4"/>
  <c r="O3" i="4" s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Q19" i="4" s="1"/>
  <c r="C20" i="4"/>
  <c r="C21" i="4"/>
  <c r="C3" i="4"/>
  <c r="C25" i="6"/>
  <c r="C26" i="6"/>
  <c r="C27" i="6"/>
  <c r="C28" i="6"/>
  <c r="C29" i="6"/>
  <c r="C30" i="6"/>
  <c r="C31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3" i="6"/>
  <c r="N4" i="6"/>
  <c r="O4" i="6" s="1"/>
  <c r="Q4" i="6" s="1"/>
  <c r="N5" i="6"/>
  <c r="O5" i="6" s="1"/>
  <c r="Q5" i="6" s="1"/>
  <c r="N6" i="6"/>
  <c r="O6" i="6" s="1"/>
  <c r="Q6" i="6" s="1"/>
  <c r="N7" i="6"/>
  <c r="O7" i="6" s="1"/>
  <c r="Q7" i="6" s="1"/>
  <c r="N8" i="6"/>
  <c r="O8" i="6" s="1"/>
  <c r="Q8" i="6" s="1"/>
  <c r="N9" i="6"/>
  <c r="O9" i="6" s="1"/>
  <c r="Q9" i="6" s="1"/>
  <c r="N10" i="6"/>
  <c r="O10" i="6" s="1"/>
  <c r="Q10" i="6" s="1"/>
  <c r="N11" i="6"/>
  <c r="O11" i="6" s="1"/>
  <c r="Q11" i="6" s="1"/>
  <c r="N12" i="6"/>
  <c r="O12" i="6" s="1"/>
  <c r="N13" i="6"/>
  <c r="O13" i="6" s="1"/>
  <c r="N14" i="6"/>
  <c r="O14" i="6" s="1"/>
  <c r="Q14" i="6" s="1"/>
  <c r="N15" i="6"/>
  <c r="O15" i="6" s="1"/>
  <c r="Q15" i="6" s="1"/>
  <c r="N16" i="6"/>
  <c r="O16" i="6" s="1"/>
  <c r="Q16" i="6" s="1"/>
  <c r="N17" i="6"/>
  <c r="O17" i="6" s="1"/>
  <c r="Q17" i="6" s="1"/>
  <c r="N18" i="6"/>
  <c r="O18" i="6" s="1"/>
  <c r="Q18" i="6" s="1"/>
  <c r="N19" i="6"/>
  <c r="O19" i="6" s="1"/>
  <c r="Q19" i="6" s="1"/>
  <c r="N20" i="6"/>
  <c r="O20" i="6" s="1"/>
  <c r="Q20" i="6" s="1"/>
  <c r="N21" i="6"/>
  <c r="O21" i="6" s="1"/>
  <c r="Q21" i="6" s="1"/>
  <c r="N22" i="6"/>
  <c r="O22" i="6" s="1"/>
  <c r="Q22" i="6" s="1"/>
  <c r="N23" i="6"/>
  <c r="O23" i="6" s="1"/>
  <c r="Q23" i="6" s="1"/>
  <c r="N24" i="6"/>
  <c r="O24" i="6" s="1"/>
  <c r="N25" i="6"/>
  <c r="O25" i="6" s="1"/>
  <c r="N26" i="6"/>
  <c r="O26" i="6" s="1"/>
  <c r="Q26" i="6" s="1"/>
  <c r="N27" i="6"/>
  <c r="O27" i="6" s="1"/>
  <c r="Q27" i="6" s="1"/>
  <c r="N28" i="6"/>
  <c r="O28" i="6" s="1"/>
  <c r="Q28" i="6" s="1"/>
  <c r="N29" i="6"/>
  <c r="O29" i="6" s="1"/>
  <c r="Q29" i="6" s="1"/>
  <c r="N30" i="6"/>
  <c r="O30" i="6" s="1"/>
  <c r="Q30" i="6" s="1"/>
  <c r="N31" i="6"/>
  <c r="O31" i="6" s="1"/>
  <c r="Q31" i="6" s="1"/>
  <c r="N3" i="6"/>
  <c r="O3" i="6" s="1"/>
  <c r="Q3" i="6" s="1"/>
  <c r="A138" i="5"/>
  <c r="C137" i="5"/>
  <c r="A137" i="5"/>
  <c r="C109" i="5"/>
  <c r="P17" i="4" l="1"/>
  <c r="Q17" i="4"/>
  <c r="P15" i="4"/>
  <c r="Q15" i="4"/>
  <c r="P12" i="4"/>
  <c r="Q12" i="4"/>
  <c r="P10" i="4"/>
  <c r="Q10" i="4"/>
  <c r="Q3" i="4"/>
  <c r="P3" i="4"/>
  <c r="Q8" i="4"/>
  <c r="P8" i="4"/>
  <c r="P11" i="4"/>
  <c r="Q11" i="4"/>
  <c r="P7" i="4"/>
  <c r="Q7" i="4"/>
  <c r="P9" i="4"/>
  <c r="Q9" i="4"/>
  <c r="Q18" i="4"/>
  <c r="P18" i="4"/>
  <c r="P6" i="4"/>
  <c r="P5" i="4"/>
  <c r="P20" i="4"/>
  <c r="P16" i="4"/>
  <c r="Q16" i="4"/>
  <c r="Q14" i="4"/>
  <c r="Q13" i="4"/>
  <c r="P13" i="4"/>
  <c r="Q21" i="4"/>
  <c r="P21" i="4"/>
  <c r="P9" i="6"/>
  <c r="P5" i="6"/>
  <c r="P14" i="6"/>
  <c r="P12" i="6"/>
  <c r="P30" i="6"/>
  <c r="P26" i="6"/>
  <c r="P22" i="6"/>
  <c r="P18" i="6"/>
  <c r="P10" i="6"/>
  <c r="P6" i="6"/>
  <c r="P27" i="6"/>
  <c r="P23" i="6"/>
  <c r="P19" i="6"/>
  <c r="P11" i="6"/>
  <c r="P7" i="6"/>
  <c r="P28" i="6"/>
  <c r="P24" i="6"/>
  <c r="P16" i="6"/>
  <c r="P8" i="6"/>
  <c r="P4" i="6"/>
  <c r="P29" i="6"/>
  <c r="P25" i="6"/>
  <c r="P21" i="6"/>
  <c r="P3" i="6"/>
  <c r="P17" i="6"/>
  <c r="P31" i="6"/>
  <c r="P15" i="6"/>
  <c r="P13" i="6"/>
  <c r="P20" i="6"/>
  <c r="CQ143" i="5" l="1"/>
  <c r="CP143" i="5"/>
  <c r="CO143" i="5"/>
  <c r="CN143" i="5"/>
  <c r="CM143" i="5"/>
  <c r="CL143" i="5"/>
  <c r="CK143" i="5"/>
  <c r="CJ143" i="5"/>
  <c r="CI143" i="5"/>
  <c r="CH143" i="5"/>
  <c r="CG143" i="5"/>
  <c r="CE143" i="5"/>
  <c r="CB143" i="5"/>
  <c r="CA143" i="5"/>
  <c r="BZ143" i="5"/>
  <c r="BY143" i="5"/>
  <c r="BX143" i="5"/>
  <c r="BW143" i="5"/>
  <c r="BV143" i="5"/>
  <c r="BU143" i="5"/>
  <c r="BT143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I144" i="5" s="1"/>
  <c r="H143" i="5"/>
  <c r="H144" i="5" s="1"/>
  <c r="G143" i="5"/>
  <c r="G144" i="5" s="1"/>
  <c r="F143" i="5"/>
  <c r="F144" i="5" s="1"/>
  <c r="E143" i="5"/>
  <c r="E144" i="5" s="1"/>
  <c r="D143" i="5"/>
  <c r="D144" i="5" s="1"/>
  <c r="CO141" i="5"/>
  <c r="CL141" i="5"/>
  <c r="CI141" i="5"/>
  <c r="AI141" i="5"/>
  <c r="AF141" i="5"/>
  <c r="AE141" i="5"/>
  <c r="AD141" i="5"/>
  <c r="AC141" i="5"/>
  <c r="AB141" i="5"/>
  <c r="AA141" i="5"/>
  <c r="Z141" i="5"/>
  <c r="Y141" i="5"/>
  <c r="X141" i="5"/>
  <c r="W141" i="5"/>
  <c r="V141" i="5"/>
  <c r="I141" i="5"/>
  <c r="H141" i="5"/>
  <c r="G141" i="5"/>
  <c r="F141" i="5"/>
  <c r="E141" i="5"/>
  <c r="D141" i="5"/>
  <c r="C136" i="5"/>
  <c r="C135" i="5"/>
  <c r="C134" i="5"/>
  <c r="CO128" i="5"/>
  <c r="CL128" i="5"/>
  <c r="CI128" i="5"/>
  <c r="AI128" i="5"/>
  <c r="AF128" i="5"/>
  <c r="AE128" i="5"/>
  <c r="AD128" i="5"/>
  <c r="AC128" i="5"/>
  <c r="AB128" i="5"/>
  <c r="AA128" i="5"/>
  <c r="Z128" i="5"/>
  <c r="Y128" i="5"/>
  <c r="X128" i="5"/>
  <c r="W128" i="5"/>
  <c r="V128" i="5"/>
  <c r="I128" i="5"/>
  <c r="H128" i="5"/>
  <c r="G128" i="5"/>
  <c r="F128" i="5"/>
  <c r="E128" i="5"/>
  <c r="D128" i="5"/>
  <c r="C123" i="5"/>
  <c r="A123" i="5"/>
  <c r="C122" i="5"/>
  <c r="C120" i="5"/>
  <c r="CO114" i="5"/>
  <c r="CL114" i="5"/>
  <c r="CI114" i="5"/>
  <c r="AI114" i="5"/>
  <c r="AF114" i="5"/>
  <c r="AE114" i="5"/>
  <c r="AD114" i="5"/>
  <c r="AC114" i="5"/>
  <c r="AB114" i="5"/>
  <c r="AA114" i="5"/>
  <c r="Z114" i="5"/>
  <c r="Y114" i="5"/>
  <c r="X114" i="5"/>
  <c r="W114" i="5"/>
  <c r="V114" i="5"/>
  <c r="I114" i="5"/>
  <c r="H114" i="5"/>
  <c r="G114" i="5"/>
  <c r="F114" i="5"/>
  <c r="E114" i="5"/>
  <c r="D114" i="5"/>
  <c r="C111" i="5"/>
  <c r="A111" i="5"/>
  <c r="A110" i="5"/>
  <c r="C105" i="5"/>
  <c r="CO100" i="5"/>
  <c r="CL100" i="5"/>
  <c r="CI100" i="5"/>
  <c r="AI100" i="5"/>
  <c r="AF100" i="5"/>
  <c r="AE100" i="5"/>
  <c r="AD100" i="5"/>
  <c r="AC100" i="5"/>
  <c r="AB100" i="5"/>
  <c r="AA100" i="5"/>
  <c r="Z100" i="5"/>
  <c r="Y100" i="5"/>
  <c r="X100" i="5"/>
  <c r="W100" i="5"/>
  <c r="V100" i="5"/>
  <c r="I100" i="5"/>
  <c r="H100" i="5"/>
  <c r="G100" i="5"/>
  <c r="F100" i="5"/>
  <c r="E100" i="5"/>
  <c r="D100" i="5"/>
  <c r="C97" i="5"/>
  <c r="A97" i="5"/>
  <c r="C96" i="5"/>
  <c r="A96" i="5"/>
  <c r="C95" i="5"/>
  <c r="C94" i="5"/>
  <c r="C92" i="5"/>
  <c r="A92" i="5"/>
  <c r="CO87" i="5"/>
  <c r="CL87" i="5"/>
  <c r="CI87" i="5"/>
  <c r="AI87" i="5"/>
  <c r="AF87" i="5"/>
  <c r="AE87" i="5"/>
  <c r="AD87" i="5"/>
  <c r="AC87" i="5"/>
  <c r="AB87" i="5"/>
  <c r="AA87" i="5"/>
  <c r="Z87" i="5"/>
  <c r="Y87" i="5"/>
  <c r="X87" i="5"/>
  <c r="W87" i="5"/>
  <c r="V87" i="5"/>
  <c r="I87" i="5"/>
  <c r="H87" i="5"/>
  <c r="G87" i="5"/>
  <c r="F87" i="5"/>
  <c r="E87" i="5"/>
  <c r="D87" i="5"/>
  <c r="C84" i="5"/>
  <c r="A84" i="5"/>
  <c r="C83" i="5"/>
  <c r="A83" i="5"/>
  <c r="C82" i="5"/>
  <c r="A82" i="5"/>
  <c r="C81" i="5"/>
  <c r="C79" i="5"/>
  <c r="CO74" i="5"/>
  <c r="CL74" i="5"/>
  <c r="CI74" i="5"/>
  <c r="AI74" i="5"/>
  <c r="AF74" i="5"/>
  <c r="AE74" i="5"/>
  <c r="AD74" i="5"/>
  <c r="AC74" i="5"/>
  <c r="AB74" i="5"/>
  <c r="AA74" i="5"/>
  <c r="Z74" i="5"/>
  <c r="Y74" i="5"/>
  <c r="X74" i="5"/>
  <c r="W74" i="5"/>
  <c r="V74" i="5"/>
  <c r="I74" i="5"/>
  <c r="H74" i="5"/>
  <c r="G74" i="5"/>
  <c r="F74" i="5"/>
  <c r="E74" i="5"/>
  <c r="D74" i="5"/>
  <c r="C71" i="5"/>
  <c r="A71" i="5"/>
  <c r="A70" i="5"/>
  <c r="C69" i="5"/>
  <c r="C67" i="5"/>
  <c r="CO61" i="5"/>
  <c r="CL61" i="5"/>
  <c r="CI61" i="5"/>
  <c r="AI61" i="5"/>
  <c r="AF61" i="5"/>
  <c r="AE61" i="5"/>
  <c r="AD61" i="5"/>
  <c r="AC61" i="5"/>
  <c r="AB61" i="5"/>
  <c r="AA61" i="5"/>
  <c r="Z61" i="5"/>
  <c r="Y61" i="5"/>
  <c r="X61" i="5"/>
  <c r="W61" i="5"/>
  <c r="V61" i="5"/>
  <c r="I61" i="5"/>
  <c r="H61" i="5"/>
  <c r="G61" i="5"/>
  <c r="F61" i="5"/>
  <c r="E61" i="5"/>
  <c r="D61" i="5"/>
  <c r="CO46" i="5"/>
  <c r="CL46" i="5"/>
  <c r="CI46" i="5"/>
  <c r="AI46" i="5"/>
  <c r="AF46" i="5"/>
  <c r="AE46" i="5"/>
  <c r="AD46" i="5"/>
  <c r="AC46" i="5"/>
  <c r="AB46" i="5"/>
  <c r="AA46" i="5"/>
  <c r="Z46" i="5"/>
  <c r="Y46" i="5"/>
  <c r="X46" i="5"/>
  <c r="W46" i="5"/>
  <c r="V46" i="5"/>
  <c r="I46" i="5"/>
  <c r="H46" i="5"/>
  <c r="G46" i="5"/>
  <c r="F46" i="5"/>
  <c r="E46" i="5"/>
  <c r="D46" i="5"/>
  <c r="C43" i="5"/>
  <c r="A43" i="5"/>
  <c r="C42" i="5"/>
  <c r="A42" i="5"/>
  <c r="C41" i="5"/>
  <c r="A41" i="5"/>
  <c r="C40" i="5"/>
  <c r="C39" i="5"/>
  <c r="A38" i="5"/>
  <c r="CO32" i="5"/>
  <c r="CL32" i="5"/>
  <c r="CI32" i="5"/>
  <c r="AI32" i="5"/>
  <c r="AF32" i="5"/>
  <c r="AE32" i="5"/>
  <c r="AD32" i="5"/>
  <c r="AC32" i="5"/>
  <c r="AB32" i="5"/>
  <c r="AA32" i="5"/>
  <c r="Z32" i="5"/>
  <c r="Y32" i="5"/>
  <c r="X32" i="5"/>
  <c r="W32" i="5"/>
  <c r="V32" i="5"/>
  <c r="I32" i="5"/>
  <c r="H32" i="5"/>
  <c r="G32" i="5"/>
  <c r="F32" i="5"/>
  <c r="E32" i="5"/>
  <c r="D32" i="5"/>
  <c r="C29" i="5"/>
  <c r="A29" i="5"/>
  <c r="C28" i="5"/>
  <c r="A28" i="5"/>
  <c r="C27" i="5"/>
  <c r="C26" i="5"/>
  <c r="C23" i="5"/>
  <c r="A23" i="5"/>
  <c r="CO18" i="5"/>
  <c r="CL18" i="5"/>
  <c r="CI18" i="5"/>
  <c r="AI18" i="5"/>
  <c r="AF18" i="5"/>
  <c r="AE18" i="5"/>
  <c r="AD18" i="5"/>
  <c r="AC18" i="5"/>
  <c r="AB18" i="5"/>
  <c r="AA18" i="5"/>
  <c r="Z18" i="5"/>
  <c r="Y18" i="5"/>
  <c r="X18" i="5"/>
  <c r="W18" i="5"/>
  <c r="V18" i="5"/>
  <c r="I18" i="5"/>
  <c r="H18" i="5"/>
  <c r="G18" i="5"/>
  <c r="F18" i="5"/>
  <c r="E18" i="5"/>
  <c r="D18" i="5"/>
  <c r="C15" i="5"/>
  <c r="A15" i="5"/>
  <c r="C14" i="5"/>
  <c r="A14" i="5"/>
  <c r="C13" i="5"/>
  <c r="A13" i="5"/>
  <c r="C12" i="5"/>
  <c r="CQ140" i="3" l="1"/>
  <c r="CP140" i="3"/>
  <c r="CO140" i="3"/>
  <c r="CN140" i="3"/>
  <c r="CM140" i="3"/>
  <c r="CL140" i="3"/>
  <c r="CK140" i="3"/>
  <c r="CJ140" i="3"/>
  <c r="CI140" i="3"/>
  <c r="CH140" i="3"/>
  <c r="CG140" i="3"/>
  <c r="CE140" i="3"/>
  <c r="CB140" i="3"/>
  <c r="CA140" i="3"/>
  <c r="BZ140" i="3"/>
  <c r="BY140" i="3"/>
  <c r="BX140" i="3"/>
  <c r="BW140" i="3"/>
  <c r="BV140" i="3"/>
  <c r="BU140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I142" i="3" s="1"/>
  <c r="H140" i="3"/>
  <c r="H142" i="3" s="1"/>
  <c r="G140" i="3"/>
  <c r="G142" i="3" s="1"/>
  <c r="F140" i="3"/>
  <c r="F142" i="3" s="1"/>
  <c r="E140" i="3"/>
  <c r="E142" i="3" s="1"/>
  <c r="D140" i="3"/>
  <c r="D142" i="3" s="1"/>
  <c r="CO138" i="3"/>
  <c r="CL138" i="3"/>
  <c r="CI138" i="3"/>
  <c r="AI138" i="3"/>
  <c r="AF138" i="3"/>
  <c r="AE138" i="3"/>
  <c r="AD138" i="3"/>
  <c r="AC138" i="3"/>
  <c r="AB138" i="3"/>
  <c r="AA138" i="3"/>
  <c r="Z138" i="3"/>
  <c r="Y138" i="3"/>
  <c r="X138" i="3"/>
  <c r="W138" i="3"/>
  <c r="V138" i="3"/>
  <c r="I138" i="3"/>
  <c r="H138" i="3"/>
  <c r="G138" i="3"/>
  <c r="F138" i="3"/>
  <c r="E138" i="3"/>
  <c r="D138" i="3"/>
  <c r="A135" i="3"/>
  <c r="C134" i="3"/>
  <c r="A134" i="3"/>
  <c r="C132" i="3"/>
  <c r="C131" i="3"/>
  <c r="CO125" i="3"/>
  <c r="CL125" i="3"/>
  <c r="CI125" i="3"/>
  <c r="AI125" i="3"/>
  <c r="AF125" i="3"/>
  <c r="AE125" i="3"/>
  <c r="AD125" i="3"/>
  <c r="AC125" i="3"/>
  <c r="AB125" i="3"/>
  <c r="AA125" i="3"/>
  <c r="Z125" i="3"/>
  <c r="Y125" i="3"/>
  <c r="X125" i="3"/>
  <c r="W125" i="3"/>
  <c r="V125" i="3"/>
  <c r="I125" i="3"/>
  <c r="H125" i="3"/>
  <c r="G125" i="3"/>
  <c r="F125" i="3"/>
  <c r="E125" i="3"/>
  <c r="D125" i="3"/>
  <c r="C120" i="3"/>
  <c r="A120" i="3"/>
  <c r="C119" i="3"/>
  <c r="C117" i="3"/>
  <c r="CO111" i="3"/>
  <c r="CL111" i="3"/>
  <c r="CI111" i="3"/>
  <c r="AI111" i="3"/>
  <c r="AF111" i="3"/>
  <c r="AE111" i="3"/>
  <c r="AD111" i="3"/>
  <c r="AC111" i="3"/>
  <c r="AB111" i="3"/>
  <c r="AA111" i="3"/>
  <c r="Z111" i="3"/>
  <c r="Y111" i="3"/>
  <c r="X111" i="3"/>
  <c r="W111" i="3"/>
  <c r="V111" i="3"/>
  <c r="I111" i="3"/>
  <c r="H111" i="3"/>
  <c r="G111" i="3"/>
  <c r="F111" i="3"/>
  <c r="E111" i="3"/>
  <c r="D111" i="3"/>
  <c r="C108" i="3"/>
  <c r="A108" i="3"/>
  <c r="A107" i="3"/>
  <c r="C106" i="3"/>
  <c r="CO98" i="3"/>
  <c r="CL98" i="3"/>
  <c r="CI98" i="3"/>
  <c r="AI98" i="3"/>
  <c r="AF98" i="3"/>
  <c r="AE98" i="3"/>
  <c r="AD98" i="3"/>
  <c r="AC98" i="3"/>
  <c r="AB98" i="3"/>
  <c r="AA98" i="3"/>
  <c r="Z98" i="3"/>
  <c r="Y98" i="3"/>
  <c r="X98" i="3"/>
  <c r="W98" i="3"/>
  <c r="V98" i="3"/>
  <c r="I98" i="3"/>
  <c r="H98" i="3"/>
  <c r="G98" i="3"/>
  <c r="F98" i="3"/>
  <c r="E98" i="3"/>
  <c r="D98" i="3"/>
  <c r="C95" i="3"/>
  <c r="A95" i="3"/>
  <c r="C94" i="3"/>
  <c r="A94" i="3"/>
  <c r="C93" i="3"/>
  <c r="C92" i="3"/>
  <c r="C90" i="3"/>
  <c r="A90" i="3"/>
  <c r="CO85" i="3"/>
  <c r="CL85" i="3"/>
  <c r="CI85" i="3"/>
  <c r="AI85" i="3"/>
  <c r="AF85" i="3"/>
  <c r="AE85" i="3"/>
  <c r="AD85" i="3"/>
  <c r="AC85" i="3"/>
  <c r="AB85" i="3"/>
  <c r="AA85" i="3"/>
  <c r="Z85" i="3"/>
  <c r="Y85" i="3"/>
  <c r="X85" i="3"/>
  <c r="W85" i="3"/>
  <c r="V85" i="3"/>
  <c r="I85" i="3"/>
  <c r="H85" i="3"/>
  <c r="G85" i="3"/>
  <c r="F85" i="3"/>
  <c r="E85" i="3"/>
  <c r="D85" i="3"/>
  <c r="C82" i="3"/>
  <c r="A82" i="3"/>
  <c r="A81" i="3"/>
  <c r="A80" i="3"/>
  <c r="C79" i="3"/>
  <c r="CO72" i="3"/>
  <c r="CL72" i="3"/>
  <c r="CI72" i="3"/>
  <c r="AI72" i="3"/>
  <c r="AF72" i="3"/>
  <c r="AE72" i="3"/>
  <c r="AD72" i="3"/>
  <c r="AC72" i="3"/>
  <c r="AB72" i="3"/>
  <c r="AA72" i="3"/>
  <c r="Z72" i="3"/>
  <c r="Y72" i="3"/>
  <c r="X72" i="3"/>
  <c r="W72" i="3"/>
  <c r="V72" i="3"/>
  <c r="I72" i="3"/>
  <c r="H72" i="3"/>
  <c r="G72" i="3"/>
  <c r="F72" i="3"/>
  <c r="E72" i="3"/>
  <c r="D72" i="3"/>
  <c r="A69" i="3"/>
  <c r="A68" i="3"/>
  <c r="C67" i="3"/>
  <c r="CO58" i="3"/>
  <c r="CL58" i="3"/>
  <c r="CI58" i="3"/>
  <c r="AI58" i="3"/>
  <c r="AF58" i="3"/>
  <c r="AE58" i="3"/>
  <c r="AD58" i="3"/>
  <c r="AC58" i="3"/>
  <c r="AB58" i="3"/>
  <c r="AA58" i="3"/>
  <c r="Z58" i="3"/>
  <c r="Y58" i="3"/>
  <c r="X58" i="3"/>
  <c r="W58" i="3"/>
  <c r="V58" i="3"/>
  <c r="I58" i="3"/>
  <c r="H58" i="3"/>
  <c r="G58" i="3"/>
  <c r="F58" i="3"/>
  <c r="E58" i="3"/>
  <c r="D58" i="3"/>
  <c r="C54" i="3"/>
  <c r="A54" i="3"/>
  <c r="C53" i="3"/>
  <c r="C52" i="3"/>
  <c r="C51" i="3"/>
  <c r="CO45" i="3"/>
  <c r="CL45" i="3"/>
  <c r="CI45" i="3"/>
  <c r="AI45" i="3"/>
  <c r="AF45" i="3"/>
  <c r="AE45" i="3"/>
  <c r="AD45" i="3"/>
  <c r="AC45" i="3"/>
  <c r="AB45" i="3"/>
  <c r="AA45" i="3"/>
  <c r="Z45" i="3"/>
  <c r="Y45" i="3"/>
  <c r="X45" i="3"/>
  <c r="W45" i="3"/>
  <c r="V45" i="3"/>
  <c r="I45" i="3"/>
  <c r="H45" i="3"/>
  <c r="G45" i="3"/>
  <c r="F45" i="3"/>
  <c r="E45" i="3"/>
  <c r="D45" i="3"/>
  <c r="A41" i="3"/>
  <c r="A40" i="3"/>
  <c r="C39" i="3"/>
  <c r="C38" i="3"/>
  <c r="A37" i="3"/>
  <c r="CO31" i="3"/>
  <c r="CL31" i="3"/>
  <c r="CI31" i="3"/>
  <c r="AI31" i="3"/>
  <c r="AF31" i="3"/>
  <c r="AE31" i="3"/>
  <c r="AD31" i="3"/>
  <c r="AC31" i="3"/>
  <c r="AB31" i="3"/>
  <c r="AA31" i="3"/>
  <c r="Z31" i="3"/>
  <c r="Y31" i="3"/>
  <c r="X31" i="3"/>
  <c r="W31" i="3"/>
  <c r="V31" i="3"/>
  <c r="I31" i="3"/>
  <c r="H31" i="3"/>
  <c r="G31" i="3"/>
  <c r="F31" i="3"/>
  <c r="E31" i="3"/>
  <c r="D31" i="3"/>
  <c r="C28" i="3"/>
  <c r="A28" i="3"/>
  <c r="C27" i="3"/>
  <c r="A27" i="3"/>
  <c r="C26" i="3"/>
  <c r="C25" i="3"/>
  <c r="C24" i="3"/>
  <c r="C22" i="3"/>
  <c r="A22" i="3"/>
  <c r="CO17" i="3"/>
  <c r="CL17" i="3"/>
  <c r="CI17" i="3"/>
  <c r="AI17" i="3"/>
  <c r="AF17" i="3"/>
  <c r="AE17" i="3"/>
  <c r="AD17" i="3"/>
  <c r="AC17" i="3"/>
  <c r="AB17" i="3"/>
  <c r="AA17" i="3"/>
  <c r="Z17" i="3"/>
  <c r="Y17" i="3"/>
  <c r="X17" i="3"/>
  <c r="W17" i="3"/>
  <c r="V17" i="3"/>
  <c r="I17" i="3"/>
  <c r="H17" i="3"/>
  <c r="G17" i="3"/>
  <c r="F17" i="3"/>
  <c r="E17" i="3"/>
  <c r="D17" i="3"/>
  <c r="C14" i="3"/>
  <c r="A14" i="3"/>
  <c r="A13" i="3"/>
  <c r="C12" i="3"/>
  <c r="A12" i="3"/>
  <c r="C11" i="3"/>
  <c r="C9" i="3"/>
  <c r="N25" i="2"/>
  <c r="O25" i="2" s="1"/>
  <c r="C25" i="2"/>
  <c r="N24" i="2"/>
  <c r="O24" i="2" s="1"/>
  <c r="C24" i="2"/>
  <c r="N23" i="2"/>
  <c r="O23" i="2" s="1"/>
  <c r="C23" i="2"/>
  <c r="N22" i="2"/>
  <c r="O22" i="2" s="1"/>
  <c r="C22" i="2"/>
  <c r="N21" i="2"/>
  <c r="O21" i="2" s="1"/>
  <c r="C21" i="2"/>
  <c r="N20" i="2"/>
  <c r="O20" i="2" s="1"/>
  <c r="C20" i="2"/>
  <c r="N19" i="2"/>
  <c r="O19" i="2" s="1"/>
  <c r="C19" i="2"/>
  <c r="N18" i="2"/>
  <c r="O18" i="2" s="1"/>
  <c r="C18" i="2"/>
  <c r="N17" i="2"/>
  <c r="O17" i="2" s="1"/>
  <c r="C17" i="2"/>
  <c r="N16" i="2"/>
  <c r="O16" i="2" s="1"/>
  <c r="C16" i="2"/>
  <c r="N15" i="2"/>
  <c r="O15" i="2" s="1"/>
  <c r="C15" i="2"/>
  <c r="N14" i="2"/>
  <c r="O14" i="2" s="1"/>
  <c r="C14" i="2"/>
  <c r="N13" i="2"/>
  <c r="O13" i="2" s="1"/>
  <c r="C13" i="2"/>
  <c r="N12" i="2"/>
  <c r="O12" i="2" s="1"/>
  <c r="C12" i="2"/>
  <c r="N11" i="2"/>
  <c r="O11" i="2" s="1"/>
  <c r="C11" i="2"/>
  <c r="N10" i="2"/>
  <c r="O10" i="2" s="1"/>
  <c r="C10" i="2"/>
  <c r="N9" i="2"/>
  <c r="O9" i="2" s="1"/>
  <c r="C9" i="2"/>
  <c r="N8" i="2"/>
  <c r="O8" i="2" s="1"/>
  <c r="C8" i="2"/>
  <c r="N7" i="2"/>
  <c r="O7" i="2" s="1"/>
  <c r="C7" i="2"/>
  <c r="N6" i="2"/>
  <c r="O6" i="2" s="1"/>
  <c r="C6" i="2"/>
  <c r="N5" i="2"/>
  <c r="O5" i="2" s="1"/>
  <c r="C5" i="2"/>
  <c r="N4" i="2"/>
  <c r="O4" i="2" s="1"/>
  <c r="C4" i="2"/>
  <c r="N3" i="2"/>
  <c r="O3" i="2" s="1"/>
  <c r="C3" i="2"/>
  <c r="P23" i="2" l="1"/>
  <c r="P11" i="2"/>
  <c r="P19" i="2"/>
  <c r="P3" i="2"/>
  <c r="P7" i="2"/>
  <c r="P15" i="2"/>
  <c r="Q14" i="2"/>
  <c r="P14" i="2"/>
  <c r="Q10" i="2"/>
  <c r="P10" i="2"/>
  <c r="Q18" i="2"/>
  <c r="P18" i="2"/>
  <c r="Q6" i="2"/>
  <c r="P6" i="2"/>
  <c r="Q22" i="2"/>
  <c r="P22" i="2"/>
  <c r="P5" i="2"/>
  <c r="P9" i="2"/>
  <c r="P13" i="2"/>
  <c r="P17" i="2"/>
  <c r="P21" i="2"/>
  <c r="P25" i="2"/>
  <c r="F141" i="3"/>
  <c r="D141" i="3"/>
  <c r="H141" i="3"/>
  <c r="P4" i="2"/>
  <c r="Q4" i="2"/>
  <c r="P8" i="2"/>
  <c r="Q8" i="2"/>
  <c r="P12" i="2"/>
  <c r="Q12" i="2"/>
  <c r="P16" i="2"/>
  <c r="Q16" i="2"/>
  <c r="P20" i="2"/>
  <c r="Q20" i="2"/>
  <c r="P24" i="2"/>
  <c r="Q24" i="2"/>
  <c r="Q5" i="2"/>
  <c r="Q9" i="2"/>
  <c r="Q13" i="2"/>
  <c r="Q17" i="2"/>
  <c r="Q21" i="2"/>
  <c r="Q25" i="2"/>
  <c r="Q3" i="2"/>
  <c r="Q7" i="2"/>
  <c r="Q11" i="2"/>
  <c r="Q15" i="2"/>
  <c r="Q19" i="2"/>
  <c r="Q23" i="2"/>
  <c r="CQ128" i="1" l="1"/>
  <c r="CP128" i="1"/>
  <c r="CO128" i="1"/>
  <c r="CN128" i="1"/>
  <c r="CM128" i="1"/>
  <c r="CL128" i="1"/>
  <c r="CK128" i="1"/>
  <c r="CJ128" i="1"/>
  <c r="CI128" i="1"/>
  <c r="CH128" i="1"/>
  <c r="CG128" i="1"/>
  <c r="CE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I130" i="1" s="1"/>
  <c r="H128" i="1"/>
  <c r="H130" i="1" s="1"/>
  <c r="G128" i="1"/>
  <c r="G130" i="1" s="1"/>
  <c r="F128" i="1"/>
  <c r="F130" i="1" s="1"/>
  <c r="E128" i="1"/>
  <c r="E130" i="1" s="1"/>
  <c r="D128" i="1"/>
  <c r="D130" i="1" s="1"/>
  <c r="CO126" i="1"/>
  <c r="CL126" i="1"/>
  <c r="CI126" i="1"/>
  <c r="AI126" i="1"/>
  <c r="AF126" i="1"/>
  <c r="AE126" i="1"/>
  <c r="AD126" i="1"/>
  <c r="AC126" i="1"/>
  <c r="AB126" i="1"/>
  <c r="AA126" i="1"/>
  <c r="Z126" i="1"/>
  <c r="Y126" i="1"/>
  <c r="X126" i="1"/>
  <c r="W126" i="1"/>
  <c r="V126" i="1"/>
  <c r="I126" i="1"/>
  <c r="H126" i="1"/>
  <c r="G126" i="1"/>
  <c r="F126" i="1"/>
  <c r="E126" i="1"/>
  <c r="D126" i="1"/>
  <c r="C123" i="1"/>
  <c r="A123" i="1"/>
  <c r="C122" i="1"/>
  <c r="A122" i="1"/>
  <c r="C121" i="1"/>
  <c r="C120" i="1"/>
  <c r="CO114" i="1"/>
  <c r="CL114" i="1"/>
  <c r="CI114" i="1"/>
  <c r="AI114" i="1"/>
  <c r="AF114" i="1"/>
  <c r="AE114" i="1"/>
  <c r="AD114" i="1"/>
  <c r="AC114" i="1"/>
  <c r="AB114" i="1"/>
  <c r="AA114" i="1"/>
  <c r="Z114" i="1"/>
  <c r="Y114" i="1"/>
  <c r="X114" i="1"/>
  <c r="W114" i="1"/>
  <c r="V114" i="1"/>
  <c r="I114" i="1"/>
  <c r="H114" i="1"/>
  <c r="G114" i="1"/>
  <c r="F114" i="1"/>
  <c r="E114" i="1"/>
  <c r="D114" i="1"/>
  <c r="CO102" i="1"/>
  <c r="CL102" i="1"/>
  <c r="CI102" i="1"/>
  <c r="AI102" i="1"/>
  <c r="AF102" i="1"/>
  <c r="AE102" i="1"/>
  <c r="AD102" i="1"/>
  <c r="AC102" i="1"/>
  <c r="AB102" i="1"/>
  <c r="AA102" i="1"/>
  <c r="Z102" i="1"/>
  <c r="Y102" i="1"/>
  <c r="X102" i="1"/>
  <c r="W102" i="1"/>
  <c r="V102" i="1"/>
  <c r="I102" i="1"/>
  <c r="H102" i="1"/>
  <c r="G102" i="1"/>
  <c r="F102" i="1"/>
  <c r="E102" i="1"/>
  <c r="D102" i="1"/>
  <c r="C98" i="1"/>
  <c r="C97" i="1"/>
  <c r="C96" i="1"/>
  <c r="C95" i="1"/>
  <c r="CO90" i="1"/>
  <c r="CL90" i="1"/>
  <c r="CI90" i="1"/>
  <c r="AI90" i="1"/>
  <c r="AF90" i="1"/>
  <c r="AE90" i="1"/>
  <c r="AD90" i="1"/>
  <c r="AC90" i="1"/>
  <c r="AB90" i="1"/>
  <c r="AA90" i="1"/>
  <c r="Z90" i="1"/>
  <c r="Y90" i="1"/>
  <c r="X90" i="1"/>
  <c r="W90" i="1"/>
  <c r="V90" i="1"/>
  <c r="I90" i="1"/>
  <c r="H90" i="1"/>
  <c r="G90" i="1"/>
  <c r="F90" i="1"/>
  <c r="E90" i="1"/>
  <c r="D90" i="1"/>
  <c r="C87" i="1"/>
  <c r="A87" i="1"/>
  <c r="C86" i="1"/>
  <c r="A86" i="1"/>
  <c r="C85" i="1"/>
  <c r="C84" i="1"/>
  <c r="C83" i="1"/>
  <c r="C82" i="1"/>
  <c r="CO77" i="1"/>
  <c r="CL77" i="1"/>
  <c r="CI77" i="1"/>
  <c r="AI77" i="1"/>
  <c r="AF77" i="1"/>
  <c r="AE77" i="1"/>
  <c r="AD77" i="1"/>
  <c r="AC77" i="1"/>
  <c r="AB77" i="1"/>
  <c r="AA77" i="1"/>
  <c r="Z77" i="1"/>
  <c r="Y77" i="1"/>
  <c r="X77" i="1"/>
  <c r="W77" i="1"/>
  <c r="V77" i="1"/>
  <c r="I77" i="1"/>
  <c r="H77" i="1"/>
  <c r="G77" i="1"/>
  <c r="F77" i="1"/>
  <c r="E77" i="1"/>
  <c r="D77" i="1"/>
  <c r="C74" i="1"/>
  <c r="A74" i="1"/>
  <c r="C73" i="1"/>
  <c r="A73" i="1"/>
  <c r="C72" i="1"/>
  <c r="CO65" i="1"/>
  <c r="CL65" i="1"/>
  <c r="CI65" i="1"/>
  <c r="AI65" i="1"/>
  <c r="AF65" i="1"/>
  <c r="AE65" i="1"/>
  <c r="AD65" i="1"/>
  <c r="AC65" i="1"/>
  <c r="AB65" i="1"/>
  <c r="AA65" i="1"/>
  <c r="Z65" i="1"/>
  <c r="Y65" i="1"/>
  <c r="X65" i="1"/>
  <c r="W65" i="1"/>
  <c r="V65" i="1"/>
  <c r="I65" i="1"/>
  <c r="H65" i="1"/>
  <c r="G65" i="1"/>
  <c r="F65" i="1"/>
  <c r="E65" i="1"/>
  <c r="D65" i="1"/>
  <c r="C62" i="1"/>
  <c r="A62" i="1"/>
  <c r="C61" i="1"/>
  <c r="A61" i="1"/>
  <c r="C60" i="1"/>
  <c r="A60" i="1"/>
  <c r="C59" i="1"/>
  <c r="C58" i="1"/>
  <c r="A58" i="1"/>
  <c r="CO53" i="1"/>
  <c r="CL53" i="1"/>
  <c r="CI53" i="1"/>
  <c r="AI53" i="1"/>
  <c r="AF53" i="1"/>
  <c r="AE53" i="1"/>
  <c r="AD53" i="1"/>
  <c r="AC53" i="1"/>
  <c r="AB53" i="1"/>
  <c r="AA53" i="1"/>
  <c r="Z53" i="1"/>
  <c r="Y53" i="1"/>
  <c r="X53" i="1"/>
  <c r="W53" i="1"/>
  <c r="V53" i="1"/>
  <c r="I53" i="1"/>
  <c r="H53" i="1"/>
  <c r="G53" i="1"/>
  <c r="F53" i="1"/>
  <c r="E53" i="1"/>
  <c r="D53" i="1"/>
  <c r="A50" i="1"/>
  <c r="C49" i="1"/>
  <c r="A49" i="1"/>
  <c r="A47" i="1"/>
  <c r="CO42" i="1"/>
  <c r="CL42" i="1"/>
  <c r="CI42" i="1"/>
  <c r="AI42" i="1"/>
  <c r="AF42" i="1"/>
  <c r="AE42" i="1"/>
  <c r="AD42" i="1"/>
  <c r="AC42" i="1"/>
  <c r="AB42" i="1"/>
  <c r="AA42" i="1"/>
  <c r="Z42" i="1"/>
  <c r="Y42" i="1"/>
  <c r="X42" i="1"/>
  <c r="W42" i="1"/>
  <c r="V42" i="1"/>
  <c r="I42" i="1"/>
  <c r="H42" i="1"/>
  <c r="G42" i="1"/>
  <c r="F42" i="1"/>
  <c r="E42" i="1"/>
  <c r="D42" i="1"/>
  <c r="C39" i="1"/>
  <c r="A39" i="1"/>
  <c r="C38" i="1"/>
  <c r="A38" i="1"/>
  <c r="C37" i="1"/>
  <c r="C36" i="1"/>
  <c r="CO30" i="1"/>
  <c r="CL30" i="1"/>
  <c r="CI30" i="1"/>
  <c r="AI30" i="1"/>
  <c r="AF30" i="1"/>
  <c r="AE30" i="1"/>
  <c r="AD30" i="1"/>
  <c r="AC30" i="1"/>
  <c r="AB30" i="1"/>
  <c r="AA30" i="1"/>
  <c r="Z30" i="1"/>
  <c r="Y30" i="1"/>
  <c r="X30" i="1"/>
  <c r="W30" i="1"/>
  <c r="V30" i="1"/>
  <c r="I30" i="1"/>
  <c r="H30" i="1"/>
  <c r="G30" i="1"/>
  <c r="F30" i="1"/>
  <c r="E30" i="1"/>
  <c r="D30" i="1"/>
  <c r="C27" i="1"/>
  <c r="A27" i="1"/>
  <c r="C26" i="1"/>
  <c r="C25" i="1"/>
  <c r="C23" i="1"/>
  <c r="CO17" i="1"/>
  <c r="CL17" i="1"/>
  <c r="CI17" i="1"/>
  <c r="AI17" i="1"/>
  <c r="AF17" i="1"/>
  <c r="AE17" i="1"/>
  <c r="AD17" i="1"/>
  <c r="AC17" i="1"/>
  <c r="AB17" i="1"/>
  <c r="AA17" i="1"/>
  <c r="Z17" i="1"/>
  <c r="Y17" i="1"/>
  <c r="X17" i="1"/>
  <c r="W17" i="1"/>
  <c r="V17" i="1"/>
  <c r="I17" i="1"/>
  <c r="H17" i="1"/>
  <c r="G17" i="1"/>
  <c r="F17" i="1"/>
  <c r="E17" i="1"/>
  <c r="D17" i="1"/>
  <c r="A14" i="1"/>
  <c r="C13" i="1"/>
  <c r="A13" i="1"/>
  <c r="C12" i="1"/>
  <c r="F129" i="1" l="1"/>
  <c r="H129" i="1"/>
  <c r="D129" i="1"/>
</calcChain>
</file>

<file path=xl/sharedStrings.xml><?xml version="1.0" encoding="utf-8"?>
<sst xmlns="http://schemas.openxmlformats.org/spreadsheetml/2006/main" count="4856" uniqueCount="375">
  <si>
    <t>Но-мер рец.</t>
  </si>
  <si>
    <t>Прием пищи, наименование изделий (блюд)</t>
  </si>
  <si>
    <t>Белки, г</t>
  </si>
  <si>
    <t>Жиры, г</t>
  </si>
  <si>
    <t>Угле-воды,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</si>
  <si>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</si>
  <si>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</si>
  <si>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</si>
  <si>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</si>
  <si>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</si>
  <si>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</si>
  <si>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</si>
  <si>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</si>
  <si>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</si>
  <si>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</si>
  <si>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</si>
  <si>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</si>
  <si>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</si>
  <si>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</si>
  <si>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элементы, мг</t>
  </si>
  <si>
    <t>Витамины, мг</t>
  </si>
  <si>
    <t>Вита-мин С, мг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</si>
  <si>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</si>
  <si>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</si>
  <si>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</si>
  <si>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</si>
  <si>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</si>
  <si>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</si>
  <si>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</si>
  <si>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</si>
  <si>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</si>
  <si>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</si>
  <si>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</si>
  <si>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</si>
  <si>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</si>
  <si>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</si>
  <si>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</si>
  <si>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</si>
  <si>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</si>
  <si>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</si>
  <si>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</si>
  <si>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</si>
  <si>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</si>
  <si>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</si>
  <si>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</si>
  <si>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</si>
  <si>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</si>
  <si>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</si>
  <si>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</si>
  <si>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</si>
  <si>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</si>
  <si>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</si>
  <si>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</si>
  <si>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</si>
  <si>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</si>
  <si>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</si>
  <si>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</si>
  <si>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</si>
  <si>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</si>
  <si>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</si>
  <si>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</si>
  <si>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</si>
  <si>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</si>
  <si>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</si>
  <si>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</si>
  <si>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</si>
  <si>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Цена, руб</t>
  </si>
  <si>
    <t>Доля, %</t>
  </si>
  <si>
    <t>I (макс.), мкг</t>
  </si>
  <si>
    <t>I (мин.), мкг</t>
  </si>
  <si>
    <t>I (сред.), мкг</t>
  </si>
  <si>
    <t>Zn (макс.), мкг</t>
  </si>
  <si>
    <t>Zn (мин.), мкг</t>
  </si>
  <si>
    <t>Zn (сред.), мкг</t>
  </si>
  <si>
    <t>Se (макс.), мкг</t>
  </si>
  <si>
    <t>Se (мин.), мкг</t>
  </si>
  <si>
    <t>Se (сред.), мкг</t>
  </si>
  <si>
    <t>Вложен-ный сахар, г</t>
  </si>
  <si>
    <t>Вложен-ная соль, г</t>
  </si>
  <si>
    <t>всего</t>
  </si>
  <si>
    <t>в т.ч. жив.</t>
  </si>
  <si>
    <t>в т.ч. раст.</t>
  </si>
  <si>
    <t>Ca</t>
  </si>
  <si>
    <t>Mg</t>
  </si>
  <si>
    <t>P</t>
  </si>
  <si>
    <t>Fe</t>
  </si>
  <si>
    <t>А,мг</t>
  </si>
  <si>
    <t>B</t>
  </si>
  <si>
    <t>РЭ,мкг</t>
  </si>
  <si>
    <t>ТЭ,мг</t>
  </si>
  <si>
    <t>РР</t>
  </si>
  <si>
    <t>НЭ</t>
  </si>
  <si>
    <t>Завтрак</t>
  </si>
  <si>
    <t>3/2004</t>
  </si>
  <si>
    <t>Хлеб с маслом и сыром</t>
  </si>
  <si>
    <t>30/10/15</t>
  </si>
  <si>
    <t>35/2003</t>
  </si>
  <si>
    <t>Каша молочная "Дружба" с маслом сл</t>
  </si>
  <si>
    <t>ттк 264</t>
  </si>
  <si>
    <t>Кофейный напиток с молоком</t>
  </si>
  <si>
    <t>Хлеб ржаной</t>
  </si>
  <si>
    <t>Итого за 'Завтрак'</t>
  </si>
  <si>
    <t>Норма (СанПиН 2.3/2.4.3590-20  7-11 лет)</t>
  </si>
  <si>
    <t>Отклонение</t>
  </si>
  <si>
    <t>Содержание, % от калорийности</t>
  </si>
  <si>
    <t>ттк 410</t>
  </si>
  <si>
    <t>Тефтели из мяса с отрубями в молочном соусе</t>
  </si>
  <si>
    <t>100/30</t>
  </si>
  <si>
    <t>469/1994</t>
  </si>
  <si>
    <t>Макаронные изделия отварные</t>
  </si>
  <si>
    <t>705/2004</t>
  </si>
  <si>
    <t>Напиток из шиповника</t>
  </si>
  <si>
    <t>Батон с отрубями</t>
  </si>
  <si>
    <t>492/2004</t>
  </si>
  <si>
    <t>Плов из мяса кур</t>
  </si>
  <si>
    <t>628/1994</t>
  </si>
  <si>
    <t>Чай</t>
  </si>
  <si>
    <t>Хлеб пшеничный</t>
  </si>
  <si>
    <t>Масло сливочное порционно</t>
  </si>
  <si>
    <t>Пудинг из творога с рисом со сгущ мол.</t>
  </si>
  <si>
    <t>648/2004</t>
  </si>
  <si>
    <t>Рагу из мяса с овощами</t>
  </si>
  <si>
    <t>Кисель плодово-ягодный</t>
  </si>
  <si>
    <t>257/1994</t>
  </si>
  <si>
    <t>Каша ячневая молочная с маслом сл</t>
  </si>
  <si>
    <t>ттк 420</t>
  </si>
  <si>
    <t>Чай лимонный</t>
  </si>
  <si>
    <t>401/1994</t>
  </si>
  <si>
    <t xml:space="preserve">Гуляш из мяса </t>
  </si>
  <si>
    <t>463/1994</t>
  </si>
  <si>
    <t>Каша гречневая рассыпчатая</t>
  </si>
  <si>
    <t>ттк 413</t>
  </si>
  <si>
    <t>Котлета из мяса кур с отрубями</t>
  </si>
  <si>
    <t>284/1994</t>
  </si>
  <si>
    <t>Омлет натуральный</t>
  </si>
  <si>
    <t>Йогурт</t>
  </si>
  <si>
    <t>100</t>
  </si>
  <si>
    <t>472/1994</t>
  </si>
  <si>
    <t>Картофельное пюре</t>
  </si>
  <si>
    <t>Утверждаю: Директор ООО "ШБС № 11"</t>
  </si>
  <si>
    <t xml:space="preserve">Согласовано: Директор </t>
  </si>
  <si>
    <t>Т.И.Зубрицкая</t>
  </si>
  <si>
    <t>Неделя 1 день 1</t>
  </si>
  <si>
    <t>Неделя 1 день 2</t>
  </si>
  <si>
    <t>Неделя 1 день 3</t>
  </si>
  <si>
    <t>Неделя 1 день 4</t>
  </si>
  <si>
    <t>Неделя 2 день 1</t>
  </si>
  <si>
    <t>Неделя 1 день 5</t>
  </si>
  <si>
    <t>Неделя 2 день 2</t>
  </si>
  <si>
    <t>Неделя 2 день 3</t>
  </si>
  <si>
    <t>Неделя 2 день 4</t>
  </si>
  <si>
    <t>Неделя 2 день 5</t>
  </si>
  <si>
    <t>Итого за период (10 дней)</t>
  </si>
  <si>
    <r>
      <t>В</t>
    </r>
    <r>
      <rPr>
        <vertAlign val="subscript"/>
        <sz val="11"/>
        <rFont val="Times New Roman"/>
        <family val="1"/>
        <charset val="204"/>
      </rPr>
      <t>1</t>
    </r>
  </si>
  <si>
    <r>
      <t>В</t>
    </r>
    <r>
      <rPr>
        <vertAlign val="subscript"/>
        <sz val="11"/>
        <rFont val="Times New Roman"/>
        <family val="1"/>
        <charset val="204"/>
      </rPr>
      <t>2</t>
    </r>
  </si>
  <si>
    <t>Фрукт</t>
  </si>
  <si>
    <t>выход</t>
  </si>
  <si>
    <t>Б</t>
  </si>
  <si>
    <t>Ж</t>
  </si>
  <si>
    <t>У</t>
  </si>
  <si>
    <t>ЭЦ</t>
  </si>
  <si>
    <t>Выход, г</t>
  </si>
  <si>
    <t>Наименование группы пищевой продукции</t>
  </si>
  <si>
    <t>Наименование продукта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</si>
  <si>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</si>
  <si>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</si>
  <si>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</si>
  <si>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</si>
  <si>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</si>
  <si>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</si>
  <si>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</si>
  <si>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</si>
  <si>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</si>
  <si>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</si>
  <si>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Факт. за 10 дн.</t>
  </si>
  <si>
    <t>Среднее в день</t>
  </si>
  <si>
    <t>Выполнение, отклонение в г</t>
  </si>
  <si>
    <t>Мука пшеничная</t>
  </si>
  <si>
    <t>Крупы, бобовые</t>
  </si>
  <si>
    <t>Макаронные изделия</t>
  </si>
  <si>
    <t>Картофель</t>
  </si>
  <si>
    <t>Фрукты свежие, ягоды</t>
  </si>
  <si>
    <t>Сухофрукты</t>
  </si>
  <si>
    <t>Мясо 1-й категории</t>
  </si>
  <si>
    <t xml:space="preserve">Птица 1-й категории </t>
  </si>
  <si>
    <t>Рыба-филе</t>
  </si>
  <si>
    <t>Молоко</t>
  </si>
  <si>
    <t>Кисломолочная прод</t>
  </si>
  <si>
    <t>Творог (5%-9% м.д.ж.)</t>
  </si>
  <si>
    <t>Сыр</t>
  </si>
  <si>
    <t>Масло сливочное</t>
  </si>
  <si>
    <t>Масло растительное</t>
  </si>
  <si>
    <t>Яйца</t>
  </si>
  <si>
    <t xml:space="preserve">Сахар </t>
  </si>
  <si>
    <t>Кофейный напиток</t>
  </si>
  <si>
    <t>Соль пищевая поваренная йодированная</t>
  </si>
  <si>
    <t>Вы-ход, 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</si>
  <si>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</si>
  <si>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</si>
  <si>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Обед</t>
  </si>
  <si>
    <t>Суп картофельный с бобовыми</t>
  </si>
  <si>
    <t>Биточки из мяса  с отрубями</t>
  </si>
  <si>
    <t>Булгур отварной</t>
  </si>
  <si>
    <t>Компот из кураги и изюма</t>
  </si>
  <si>
    <t>Фрукты</t>
  </si>
  <si>
    <t>Итого за 'Обед'</t>
  </si>
  <si>
    <t>Борщ с картофелем со сметаной</t>
  </si>
  <si>
    <t>Рыба, запеченная в молочном соусе</t>
  </si>
  <si>
    <t>Рассольник "Ленинградский" со сметаной</t>
  </si>
  <si>
    <t>200/5</t>
  </si>
  <si>
    <t xml:space="preserve">Чиполлети из мяса Пикантные </t>
  </si>
  <si>
    <t>Макаронные изделия отварные с сыром</t>
  </si>
  <si>
    <t>Щи из свежей капусты со сметаной</t>
  </si>
  <si>
    <t>Мясо птицы тушенное в томатном соусе</t>
  </si>
  <si>
    <t>Рис "Золотистый" (с куркумой)</t>
  </si>
  <si>
    <t>Мучное изделие</t>
  </si>
  <si>
    <t>Суп картофельный с макаронными изделиями</t>
  </si>
  <si>
    <t>Каша гречневая вязкая гарнирная</t>
  </si>
  <si>
    <t>Напиток с витаминами Витошка</t>
  </si>
  <si>
    <t>ттк 511</t>
  </si>
  <si>
    <t>Митболы из мяса с отрубями с соусом молочным</t>
  </si>
  <si>
    <t>467/1994</t>
  </si>
  <si>
    <t>Рис припущенный с томатом</t>
  </si>
  <si>
    <t>ттк 302</t>
  </si>
  <si>
    <t>Компот из ягод "Ассорти"</t>
  </si>
  <si>
    <t>250/5</t>
  </si>
  <si>
    <t>138/1994</t>
  </si>
  <si>
    <t>245/1</t>
  </si>
  <si>
    <t>ттк 523</t>
  </si>
  <si>
    <t>ттк 289</t>
  </si>
  <si>
    <t>110/1994</t>
  </si>
  <si>
    <t>Компот из ягод</t>
  </si>
  <si>
    <t>ттк 263</t>
  </si>
  <si>
    <t>129/1994</t>
  </si>
  <si>
    <t>Компот из яблок с сухофруктами</t>
  </si>
  <si>
    <t>ттк 418</t>
  </si>
  <si>
    <t>120/1994</t>
  </si>
  <si>
    <t>ттк 408</t>
  </si>
  <si>
    <t>ттк 358</t>
  </si>
  <si>
    <t>Компот из кураги</t>
  </si>
  <si>
    <t>638/1994</t>
  </si>
  <si>
    <t>139/1994</t>
  </si>
  <si>
    <t>ттк 417</t>
  </si>
  <si>
    <t xml:space="preserve"> 6/8</t>
  </si>
  <si>
    <t>132/1994</t>
  </si>
  <si>
    <t>Плов из мяса с томатом с куркумой</t>
  </si>
  <si>
    <t>167/1994</t>
  </si>
  <si>
    <t>Норма (СанПиН 2.3/2.4.3590-20  12 лет и старше)</t>
  </si>
  <si>
    <t>Сметана</t>
  </si>
  <si>
    <t>Рассольник с крупой и сметаной</t>
  </si>
  <si>
    <t>Согласовано: Директор</t>
  </si>
  <si>
    <t xml:space="preserve">Неделя 1 день1 </t>
  </si>
  <si>
    <t xml:space="preserve">Неделя 1 день 2 </t>
  </si>
  <si>
    <t>Примерное двухнедельное меню с 01.09.2025 "завтрак" для детей 7-11 лет 1 смена                       на I полуг. 2025 - 2026 учебный год ( дотация 108 руб 64 коп)</t>
  </si>
  <si>
    <t>Хлеб пшеничный витаминизированный</t>
  </si>
  <si>
    <t xml:space="preserve">Компот из кураги </t>
  </si>
  <si>
    <t>257/1194</t>
  </si>
  <si>
    <t>ВЕДОМОСТЬ ВЫПОЛНЕНИЯ НОРМ ПРОДУКТОВОГО НАБОРА,СанПиН 2.3/2.4.3590-20  12 лет и старше "обед"</t>
  </si>
  <si>
    <t xml:space="preserve">суточная норма </t>
  </si>
  <si>
    <t xml:space="preserve">Хлеб пшеничный </t>
  </si>
  <si>
    <t xml:space="preserve">Овощи </t>
  </si>
  <si>
    <t>Кисломолочная пищевая продукция</t>
  </si>
  <si>
    <t>Сахар</t>
  </si>
  <si>
    <t>Кондитерские изделия</t>
  </si>
  <si>
    <t>Какао-порошок</t>
  </si>
  <si>
    <t>Дрожжи хлебопекарные</t>
  </si>
  <si>
    <t>Соль йодированная</t>
  </si>
  <si>
    <t>Напитки витамин</t>
  </si>
  <si>
    <t>Выполнение от нормы, %</t>
  </si>
  <si>
    <t>ВЕДОМОСТЬ ВЫПОЛНЕНИЯ НОРМ ПРОДУКТОВОГО НАБОРА, СанПиН 2.3/2.4.3590-20  7-11 лет "завтрак"</t>
  </si>
  <si>
    <t>ВЕДОМОСТЬ ВЫПОЛНЕНИЯ НОРМ ПРОДУКТОВОГО НАБОРА, СанПиН 2.3/2.4.3590-20  7-11 лет "обед"</t>
  </si>
  <si>
    <t>Суточная норма</t>
  </si>
  <si>
    <t xml:space="preserve">Мясо </t>
  </si>
  <si>
    <t xml:space="preserve">Птица </t>
  </si>
  <si>
    <t>Рыба</t>
  </si>
  <si>
    <t>Овощи</t>
  </si>
  <si>
    <t>Суп картофельный с бобовыми с гренками</t>
  </si>
  <si>
    <t>250/20</t>
  </si>
  <si>
    <t>Суп-пюре из разных овощей с гренками</t>
  </si>
  <si>
    <t>200/10</t>
  </si>
  <si>
    <t>Номер рец.</t>
  </si>
  <si>
    <t>ВЕДОМОСТЬ ВЫПОЛНЕНИЯ НОРМ ПРОДУКТОВОГО НАБОРА, СанПиН 2.3/2.4.3590-20  12 лет и старше "Завтрак"</t>
  </si>
  <si>
    <t>Суточная норма продуктов</t>
  </si>
  <si>
    <t>Соки плодоовощные, напитки витаминизированные, в т.ч. инстантные</t>
  </si>
  <si>
    <t>Птица</t>
  </si>
  <si>
    <t>Итого за (1 день)</t>
  </si>
  <si>
    <t>Итого за (10 дней)</t>
  </si>
  <si>
    <t>Итого</t>
  </si>
  <si>
    <t>ттк 393</t>
  </si>
  <si>
    <t>Капуста тушеная с куркумой</t>
  </si>
  <si>
    <t>180</t>
  </si>
  <si>
    <t>ттк 529</t>
  </si>
  <si>
    <t>Фрикадельки из мяса птицы</t>
  </si>
  <si>
    <t>Каша молочная "Дружба" с маслом сл без сахара</t>
  </si>
  <si>
    <t>Компот из кураги и изюма без сахара</t>
  </si>
  <si>
    <t>Компот из ягод без сахара</t>
  </si>
  <si>
    <t>Напиток из шиповника без сахара</t>
  </si>
  <si>
    <t>Чай без сахара</t>
  </si>
  <si>
    <t>Компот из яблок с сухофруктами без сахара</t>
  </si>
  <si>
    <t xml:space="preserve">Пудинг из творога с рисом </t>
  </si>
  <si>
    <t>Компот из кураги без сахара</t>
  </si>
  <si>
    <t>Каша ячневая молочная с маслом сл без сахара</t>
  </si>
  <si>
    <t>Чай лимонный без сахара</t>
  </si>
  <si>
    <t>Компот из ягод "Ассорти" без сахара</t>
  </si>
  <si>
    <t>Фрикадельки из мяса птицы с маслом сливочным</t>
  </si>
  <si>
    <t>100/5</t>
  </si>
  <si>
    <t>390/1994</t>
  </si>
  <si>
    <t>Гуляш из мяса</t>
  </si>
  <si>
    <t>ттк 286</t>
  </si>
  <si>
    <t>Овощи припущенные со смесью замор овощ.</t>
  </si>
  <si>
    <t>50/2003</t>
  </si>
  <si>
    <t>Котлета мясная  Детская</t>
  </si>
  <si>
    <t>Картофель отварной</t>
  </si>
  <si>
    <t>431/1994</t>
  </si>
  <si>
    <t>Макаронник с мясом</t>
  </si>
  <si>
    <t>250</t>
  </si>
  <si>
    <t>200</t>
  </si>
  <si>
    <t>394/94</t>
  </si>
  <si>
    <t>Жаркое из мяса с овощами с куркумой</t>
  </si>
  <si>
    <t xml:space="preserve">Котлета из мяса с отрубями </t>
  </si>
  <si>
    <t>487/1994</t>
  </si>
  <si>
    <t xml:space="preserve">Рагу из овощей </t>
  </si>
  <si>
    <t>430/1994</t>
  </si>
  <si>
    <t>Запеканка картофельная с мясом с маслом сл</t>
  </si>
  <si>
    <t>Рыба запеченная в сметанном соусе</t>
  </si>
  <si>
    <t>Шницель из мяса  с отрубями</t>
  </si>
  <si>
    <t>Полдник</t>
  </si>
  <si>
    <t>Выпечка</t>
  </si>
  <si>
    <t>Сок фруктовый</t>
  </si>
  <si>
    <t xml:space="preserve">Фрукт </t>
  </si>
  <si>
    <t>Итого за 'Полдник '</t>
  </si>
  <si>
    <t xml:space="preserve">Итого </t>
  </si>
  <si>
    <t>Утверждаю: ООО "ШБС № 11"</t>
  </si>
  <si>
    <t xml:space="preserve"> Б</t>
  </si>
  <si>
    <t>эн ц ккал</t>
  </si>
  <si>
    <t>г/п</t>
  </si>
  <si>
    <t>за десять дней</t>
  </si>
  <si>
    <t>за один день</t>
  </si>
  <si>
    <t xml:space="preserve">          Примерное двухнедельное меню Второй завтрак/Полдник                                                                                                          ГПД  1-4 кл на  2025-2026 уч. год (род.плата)</t>
  </si>
  <si>
    <t>ВЕДОМОСТЬ ВЫПОЛНЕНИЯ НОРМ ПРОДУКТОВОГО НАБОРА, СанПиН 2.3/2.4.3590-20  12 лет и старше "Усиленный полдник"</t>
  </si>
  <si>
    <t>136/1994</t>
  </si>
  <si>
    <t>Суп картофельный с крупой с рыбой</t>
  </si>
  <si>
    <t>136/1994003</t>
  </si>
  <si>
    <t>250/10</t>
  </si>
  <si>
    <t>Овощная подгарнировка (овощи "пикантные")</t>
  </si>
  <si>
    <t>276/1994</t>
  </si>
  <si>
    <t>Колобки рыбные тушенные в молочном соусе</t>
  </si>
  <si>
    <t>ттк 455</t>
  </si>
  <si>
    <t>Колбаска "Школьная с отрубями"</t>
  </si>
  <si>
    <t xml:space="preserve">Колбаска "Школьная с отрубями" </t>
  </si>
  <si>
    <t>ттк 414</t>
  </si>
  <si>
    <t>320/1994</t>
  </si>
  <si>
    <t>Суп из овощей с зеленым горошком со сметаной</t>
  </si>
  <si>
    <t>130/20</t>
  </si>
  <si>
    <t>150/20</t>
  </si>
  <si>
    <t>403/1994</t>
  </si>
  <si>
    <t>383/2004</t>
  </si>
  <si>
    <t>470/1994</t>
  </si>
  <si>
    <t>Соль  йодированная</t>
  </si>
  <si>
    <t>Примерное двухнедельное меню с 01.09.2025  "Усиленный полдник" для детей 12 лет и старше                                   2 смена на I полуг. 2025-2026 уч. год (родительская оплата 128 руб. 56 коп.)</t>
  </si>
  <si>
    <t>Примерное 2-х недельное меню с 01.09.2025  "завтрак + обед" для детей ОВЗ 12 лет и                       старше на II полуг. 2025-2026 уч год ( дотация 321 руб.40 коп)</t>
  </si>
  <si>
    <t>Примерное 2-х недельное меню с 01.09.2025  "обед+полдник" для детей ОВЗ 12 лет и                       старше на II полуг. 2025-2026 уч год ( дотация 321 руб.40 коп)</t>
  </si>
  <si>
    <t>Мясо тушенное</t>
  </si>
  <si>
    <t>ттк 456</t>
  </si>
  <si>
    <t>Каша "Царская" (греча, мясо)</t>
  </si>
  <si>
    <t>ттк 532</t>
  </si>
  <si>
    <t>Булгур с мясом и овощами</t>
  </si>
  <si>
    <t xml:space="preserve">Примерное двухнедельное меню  с 05.11.2025 "обед" для детей 7-11 лет  2 смена                             на I полуг. 2025 - 2026 учебный год ( дотация 162 руб 95 коп) </t>
  </si>
  <si>
    <t>Примерное 2-х недельное меню с 05.11.2025  "завтрак + обед" для детей ОВЗ 7-11 лет                      на I полуг. 2025-2026 уч год ( дотация 271 руб.59 коп)</t>
  </si>
  <si>
    <t>Примерное 2-х недельное меню с 05.10.2025  "завтрак + обед" для детей ОВЗ 7-11 лет                      (сахарный диабет) на I полуг. 2025-2026 уч год ( дотация 271 руб.59 коп)</t>
  </si>
  <si>
    <t>Примерное двухнедельное меню с 05.10.2025  "Завтрак" для детей 12 лет и старше I смена                                    на I полуг. 2025-2026 уч. год ( дотация, родительская оплата 128 руб. 56 коп.)</t>
  </si>
  <si>
    <t>Примерное двухнедельное меню с 05.10.2025  "Обед"  для детей 12 лет и старше 2 смена                                    на I полуг. 2025-2026 уч. год ( дотация, родительская оплата 192 руб. 84 коп.)</t>
  </si>
  <si>
    <t>Примерное 2-х недельное меню с 05.10.2025  "завтрак + обед" для детей ОВЗ 12 лет и                       старше на I полуг. 2025-2026 уч год ( дотация 321 руб.40 коп)</t>
  </si>
  <si>
    <t>Примерное 2-х недельное меню с 05.10.2025  "завтрак + обед" для детей ОВЗ 12 лет и                       старше (сахарный диабет) на I полуг. 2025-2026 уч год ( дотация 321 руб.40 коп)</t>
  </si>
  <si>
    <t xml:space="preserve">Примерное двухнедельное меню  с 05.10.2025 "обед" для детей 7-11 лет ГПД                             на I полуг. 2025 - 2026 учебный год ( родительская плата)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</si>
</sst>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2"/>
      <name val="Arial Cyr"/>
      <charset val="204"/>
    </font>
    <font>
      <b/>
      <u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0" xfId="0" applyNumberFormat="1" applyFont="1" applyAlignment="1">
      <alignment vertical="top"/>
    </xf>
    <xf numFmtId="0" fontId="5" fillId="0" borderId="0" xfId="0" applyFont="1"/>
    <xf numFmtId="2" fontId="5" fillId="0" borderId="0" xfId="0" applyNumberFormat="1" applyFont="1"/>
    <xf numFmtId="2" fontId="4" fillId="0" borderId="0" xfId="0" applyNumberFormat="1" applyFont="1"/>
    <xf numFmtId="0" fontId="5" fillId="0" borderId="4" xfId="0" applyNumberFormat="1" applyFont="1" applyBorder="1" applyAlignment="1">
      <alignment vertical="top"/>
    </xf>
    <xf numFmtId="0" fontId="5" fillId="0" borderId="4" xfId="0" applyFont="1" applyBorder="1"/>
    <xf numFmtId="2" fontId="5" fillId="0" borderId="4" xfId="0" applyNumberFormat="1" applyFont="1" applyBorder="1"/>
    <xf numFmtId="49" fontId="5" fillId="0" borderId="2" xfId="0" applyNumberFormat="1" applyFont="1" applyBorder="1" applyAlignment="1">
      <alignment vertical="top" wrapText="1"/>
    </xf>
    <xf numFmtId="0" fontId="5" fillId="0" borderId="2" xfId="0" applyNumberFormat="1" applyFont="1" applyBorder="1" applyAlignment="1">
      <alignment vertical="top"/>
    </xf>
    <xf numFmtId="2" fontId="5" fillId="0" borderId="2" xfId="0" applyNumberFormat="1" applyFont="1" applyBorder="1"/>
    <xf numFmtId="0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49" fontId="8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3" fontId="0" fillId="0" borderId="2" xfId="0" applyNumberFormat="1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14" fontId="2" fillId="0" borderId="0" xfId="0" applyNumberFormat="1" applyFont="1" applyAlignment="1">
      <alignment horizontal="left"/>
    </xf>
    <xf numFmtId="0" fontId="11" fillId="0" borderId="0" xfId="0" applyNumberFormat="1" applyFont="1" applyAlignment="1">
      <alignment vertical="top"/>
    </xf>
    <xf numFmtId="0" fontId="11" fillId="0" borderId="0" xfId="0" applyFont="1"/>
    <xf numFmtId="2" fontId="11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/>
    <xf numFmtId="0" fontId="1" fillId="0" borderId="2" xfId="0" applyNumberFormat="1" applyFont="1" applyBorder="1" applyAlignment="1">
      <alignment horizontal="left" vertical="top"/>
    </xf>
    <xf numFmtId="0" fontId="11" fillId="0" borderId="2" xfId="0" applyNumberFormat="1" applyFont="1" applyBorder="1" applyAlignment="1">
      <alignment vertical="top"/>
    </xf>
    <xf numFmtId="2" fontId="11" fillId="0" borderId="2" xfId="0" applyNumberFormat="1" applyFont="1" applyBorder="1"/>
    <xf numFmtId="2" fontId="2" fillId="0" borderId="2" xfId="0" applyNumberFormat="1" applyFont="1" applyBorder="1"/>
    <xf numFmtId="0" fontId="11" fillId="0" borderId="4" xfId="0" applyNumberFormat="1" applyFont="1" applyBorder="1" applyAlignment="1">
      <alignment vertical="top"/>
    </xf>
    <xf numFmtId="0" fontId="11" fillId="0" borderId="4" xfId="0" applyFont="1" applyBorder="1"/>
    <xf numFmtId="2" fontId="11" fillId="0" borderId="4" xfId="0" applyNumberFormat="1" applyFont="1" applyBorder="1"/>
    <xf numFmtId="0" fontId="2" fillId="0" borderId="0" xfId="0" applyNumberFormat="1" applyFont="1" applyAlignment="1">
      <alignment vertical="top"/>
    </xf>
    <xf numFmtId="2" fontId="2" fillId="0" borderId="0" xfId="0" applyNumberFormat="1" applyFont="1"/>
    <xf numFmtId="0" fontId="1" fillId="0" borderId="0" xfId="0" applyNumberFormat="1" applyFont="1" applyAlignment="1">
      <alignment horizontal="lef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49" fontId="13" fillId="0" borderId="2" xfId="0" quotePrefix="1" applyNumberFormat="1" applyFont="1" applyBorder="1" applyAlignment="1">
      <alignment horizontal="right" vertical="top" wrapText="1"/>
    </xf>
    <xf numFmtId="14" fontId="3" fillId="0" borderId="0" xfId="0" applyNumberFormat="1" applyFont="1" applyAlignment="1">
      <alignment horizontal="left"/>
    </xf>
    <xf numFmtId="0" fontId="14" fillId="0" borderId="0" xfId="0" applyFont="1"/>
    <xf numFmtId="0" fontId="3" fillId="0" borderId="2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2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16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11" fillId="0" borderId="1" xfId="0" applyNumberFormat="1" applyFont="1" applyBorder="1" applyAlignment="1">
      <alignment vertical="top"/>
    </xf>
    <xf numFmtId="0" fontId="11" fillId="0" borderId="5" xfId="0" applyNumberFormat="1" applyFont="1" applyBorder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vertical="top"/>
    </xf>
    <xf numFmtId="2" fontId="5" fillId="0" borderId="0" xfId="0" applyNumberFormat="1" applyFont="1" applyAlignment="1">
      <alignment vertical="top"/>
    </xf>
    <xf numFmtId="0" fontId="15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NumberFormat="1" applyFont="1" applyBorder="1" applyAlignment="1">
      <alignment vertical="top"/>
    </xf>
    <xf numFmtId="0" fontId="11" fillId="0" borderId="0" xfId="0" applyFont="1" applyBorder="1"/>
    <xf numFmtId="2" fontId="11" fillId="0" borderId="0" xfId="0" applyNumberFormat="1" applyFont="1" applyBorder="1"/>
    <xf numFmtId="2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/>
    </xf>
    <xf numFmtId="49" fontId="13" fillId="2" borderId="2" xfId="0" quotePrefix="1" applyNumberFormat="1" applyFont="1" applyFill="1" applyBorder="1" applyAlignment="1">
      <alignment horizontal="right" vertical="top" wrapText="1"/>
    </xf>
    <xf numFmtId="0" fontId="5" fillId="2" borderId="2" xfId="0" applyNumberFormat="1" applyFont="1" applyFill="1" applyBorder="1" applyAlignment="1">
      <alignment horizontal="center" vertical="top"/>
    </xf>
    <xf numFmtId="0" fontId="5" fillId="2" borderId="2" xfId="0" applyNumberFormat="1" applyFont="1" applyFill="1" applyBorder="1" applyAlignment="1">
      <alignment vertical="top"/>
    </xf>
    <xf numFmtId="2" fontId="5" fillId="2" borderId="2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left" vertical="top"/>
    </xf>
    <xf numFmtId="0" fontId="4" fillId="2" borderId="2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vertical="top"/>
    </xf>
    <xf numFmtId="2" fontId="4" fillId="2" borderId="2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top"/>
    </xf>
    <xf numFmtId="0" fontId="5" fillId="0" borderId="5" xfId="0" applyNumberFormat="1" applyFont="1" applyBorder="1" applyAlignment="1">
      <alignment vertical="top"/>
    </xf>
    <xf numFmtId="0" fontId="4" fillId="0" borderId="5" xfId="0" applyNumberFormat="1" applyFont="1" applyBorder="1" applyAlignment="1">
      <alignment vertical="top"/>
    </xf>
    <xf numFmtId="49" fontId="1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vertical="top"/>
    </xf>
    <xf numFmtId="0" fontId="1" fillId="2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vertical="top"/>
    </xf>
    <xf numFmtId="2" fontId="5" fillId="0" borderId="0" xfId="0" applyNumberFormat="1" applyFont="1" applyBorder="1"/>
    <xf numFmtId="14" fontId="2" fillId="0" borderId="0" xfId="0" applyNumberFormat="1" applyFont="1" applyAlignment="1">
      <alignment horizontal="center"/>
    </xf>
    <xf numFmtId="49" fontId="13" fillId="2" borderId="2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5" fillId="2" borderId="2" xfId="0" applyFont="1" applyFill="1" applyBorder="1"/>
    <xf numFmtId="49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right"/>
    </xf>
    <xf numFmtId="2" fontId="5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2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right"/>
    </xf>
    <xf numFmtId="0" fontId="18" fillId="0" borderId="0" xfId="0" applyFont="1"/>
    <xf numFmtId="0" fontId="18" fillId="0" borderId="0" xfId="0" applyFont="1" applyBorder="1" applyAlignment="1"/>
    <xf numFmtId="2" fontId="4" fillId="0" borderId="0" xfId="0" applyNumberFormat="1" applyFont="1" applyAlignment="1"/>
    <xf numFmtId="2" fontId="5" fillId="0" borderId="2" xfId="0" applyNumberFormat="1" applyFont="1" applyBorder="1" applyAlignment="1">
      <alignment vertical="center" wrapText="1"/>
    </xf>
    <xf numFmtId="2" fontId="5" fillId="2" borderId="4" xfId="0" applyNumberFormat="1" applyFont="1" applyFill="1" applyBorder="1" applyAlignment="1"/>
    <xf numFmtId="2" fontId="5" fillId="2" borderId="2" xfId="0" applyNumberFormat="1" applyFont="1" applyFill="1" applyBorder="1" applyAlignment="1"/>
    <xf numFmtId="2" fontId="5" fillId="2" borderId="2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0" fontId="5" fillId="4" borderId="4" xfId="0" applyFont="1" applyFill="1" applyBorder="1"/>
    <xf numFmtId="49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/>
    <xf numFmtId="0" fontId="5" fillId="5" borderId="2" xfId="0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/>
    </xf>
    <xf numFmtId="0" fontId="11" fillId="3" borderId="0" xfId="0" applyNumberFormat="1" applyFont="1" applyFill="1" applyAlignment="1">
      <alignment vertical="top"/>
    </xf>
    <xf numFmtId="0" fontId="11" fillId="3" borderId="0" xfId="0" applyFont="1" applyFill="1"/>
    <xf numFmtId="2" fontId="11" fillId="3" borderId="0" xfId="0" applyNumberFormat="1" applyFont="1" applyFill="1"/>
    <xf numFmtId="0" fontId="0" fillId="3" borderId="0" xfId="0" applyFill="1"/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13" fillId="2" borderId="2" xfId="0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0" fontId="5" fillId="2" borderId="4" xfId="0" applyFont="1" applyFill="1" applyBorder="1"/>
    <xf numFmtId="49" fontId="5" fillId="2" borderId="4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2" xfId="0" applyFont="1" applyBorder="1" applyAlignment="1"/>
    <xf numFmtId="0" fontId="8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 vertical="top"/>
    </xf>
    <xf numFmtId="0" fontId="1" fillId="2" borderId="2" xfId="0" applyFont="1" applyFill="1" applyBorder="1" applyAlignment="1"/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/>
    <xf numFmtId="0" fontId="4" fillId="0" borderId="2" xfId="0" applyFont="1" applyFill="1" applyBorder="1" applyAlignment="1">
      <alignment horizontal="right" vertical="top"/>
    </xf>
    <xf numFmtId="0" fontId="5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2" fontId="5" fillId="0" borderId="2" xfId="0" applyNumberFormat="1" applyFont="1" applyBorder="1" applyAlignment="1">
      <alignment vertical="center"/>
    </xf>
    <xf numFmtId="0" fontId="5" fillId="0" borderId="8" xfId="0" applyFont="1" applyBorder="1" applyAlignment="1"/>
    <xf numFmtId="1" fontId="5" fillId="0" borderId="2" xfId="0" applyNumberFormat="1" applyFont="1" applyBorder="1" applyAlignment="1">
      <alignment horizontal="center"/>
    </xf>
    <xf numFmtId="0" fontId="17" fillId="6" borderId="2" xfId="0" applyFont="1" applyFill="1" applyBorder="1"/>
    <xf numFmtId="0" fontId="20" fillId="6" borderId="2" xfId="0" applyFont="1" applyFill="1" applyBorder="1" applyAlignment="1">
      <alignment horizontal="right"/>
    </xf>
    <xf numFmtId="2" fontId="4" fillId="6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2" fontId="5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1" fontId="3" fillId="2" borderId="2" xfId="0" applyNumberFormat="1" applyFont="1" applyFill="1" applyBorder="1" applyAlignment="1">
      <alignment horizontal="left" vertical="top"/>
    </xf>
    <xf numFmtId="1" fontId="4" fillId="2" borderId="2" xfId="0" applyNumberFormat="1" applyFont="1" applyFill="1" applyBorder="1" applyAlignment="1">
      <alignment horizontal="right" vertical="top" wrapText="1"/>
    </xf>
    <xf numFmtId="1" fontId="4" fillId="2" borderId="2" xfId="0" applyNumberFormat="1" applyFont="1" applyFill="1" applyBorder="1" applyAlignment="1">
      <alignment horizontal="center" vertical="top"/>
    </xf>
    <xf numFmtId="1" fontId="4" fillId="0" borderId="5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eynikova_A_Y\Downloads\&#1052;&#1077;&#1085;&#1102;%20&#1086;&#1073;&#1077;&#1076;%2012%20&#1083;&#1077;&#1090;%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06.2025"/>
      <sheetName val="Dop"/>
    </sheetNames>
    <sheetDataSet>
      <sheetData sheetId="0" refreshError="1"/>
      <sheetData sheetId="1">
        <row r="1">
          <cell r="B1">
            <v>45824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130"/>
  <sheetViews>
    <sheetView workbookViewId="0">
      <selection activeCell="C35" sqref="C35:I35"/>
    </sheetView>
  </sheetViews>
  <sheetFormatPr defaultRowHeight="14.4" x14ac:dyDescent="0.3"/>
  <cols>
    <col min="1" max="1" width="6.33203125" style="65" customWidth="1"/>
    <col min="2" max="2" width="41.77734375" style="20" customWidth="1"/>
    <col min="3" max="3" width="8.5546875" style="76" customWidth="1"/>
    <col min="4" max="4" width="7.44140625" style="76" customWidth="1"/>
    <col min="5" max="5" width="6.6640625" style="76" hidden="1" customWidth="1"/>
    <col min="6" max="6" width="8.6640625" style="76" customWidth="1"/>
    <col min="7" max="7" width="6.6640625" style="76" hidden="1" customWidth="1"/>
    <col min="8" max="8" width="8.109375" style="76" customWidth="1"/>
    <col min="9" max="9" width="7.44140625" style="246" customWidth="1"/>
    <col min="10" max="22" width="8.88671875" style="9" hidden="1" customWidth="1"/>
    <col min="23" max="23" width="7.109375" style="9" hidden="1" customWidth="1"/>
    <col min="24" max="25" width="5.6640625" style="9" hidden="1" customWidth="1"/>
    <col min="26" max="26" width="7.33203125" style="9" hidden="1" customWidth="1"/>
    <col min="27" max="28" width="5.6640625" style="9" hidden="1" customWidth="1"/>
    <col min="29" max="29" width="7" style="9" hidden="1" customWidth="1"/>
    <col min="30" max="31" width="5.6640625" style="9" hidden="1" customWidth="1"/>
    <col min="32" max="32" width="5" style="9" hidden="1" customWidth="1"/>
    <col min="33" max="33" width="5.6640625" style="9" hidden="1" customWidth="1"/>
    <col min="34" max="34" width="4" style="9" hidden="1" customWidth="1"/>
    <col min="35" max="35" width="8.109375" style="9" hidden="1" customWidth="1"/>
    <col min="36" max="80" width="8.88671875" style="10" hidden="1" customWidth="1"/>
    <col min="81" max="81" width="6.6640625" style="11" hidden="1" customWidth="1"/>
    <col min="82" max="82" width="7" style="11" hidden="1" customWidth="1"/>
    <col min="83" max="93" width="9.109375" style="10" hidden="1" customWidth="1"/>
    <col min="94" max="94" width="6.5546875" style="10" hidden="1" customWidth="1"/>
    <col min="95" max="95" width="7.21875" style="10" hidden="1" customWidth="1"/>
  </cols>
  <sheetData>
    <row r="1" spans="1:95" s="21" customFormat="1" ht="15.6" x14ac:dyDescent="0.3">
      <c r="A1" s="270" t="s">
        <v>139</v>
      </c>
      <c r="B1" s="270"/>
      <c r="C1" s="270" t="s">
        <v>140</v>
      </c>
      <c r="D1" s="270"/>
      <c r="E1" s="270"/>
      <c r="F1" s="270"/>
      <c r="G1" s="270"/>
      <c r="H1" s="270"/>
      <c r="I1" s="27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95" s="21" customFormat="1" ht="15.6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5" s="21" customFormat="1" ht="15.6" x14ac:dyDescent="0.3">
      <c r="A3" s="73"/>
      <c r="B3" s="1"/>
      <c r="C3" s="3"/>
      <c r="D3" s="240"/>
      <c r="E3" s="240"/>
      <c r="F3" s="240"/>
      <c r="G3" s="240"/>
      <c r="H3" s="240"/>
      <c r="I3" s="2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5" s="22" customFormat="1" ht="28.2" customHeight="1" x14ac:dyDescent="0.3">
      <c r="A4" s="272" t="s">
        <v>253</v>
      </c>
      <c r="B4" s="272"/>
      <c r="C4" s="272"/>
      <c r="D4" s="272"/>
      <c r="E4" s="272"/>
      <c r="F4" s="272"/>
      <c r="G4" s="272"/>
      <c r="H4" s="272"/>
      <c r="I4" s="27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95" s="22" customFormat="1" ht="18" customHeight="1" x14ac:dyDescent="0.3">
      <c r="A5" s="77"/>
      <c r="B5" s="77"/>
      <c r="C5" s="77"/>
      <c r="D5" s="236"/>
      <c r="E5" s="236"/>
      <c r="F5" s="236"/>
      <c r="G5" s="236"/>
      <c r="H5" s="236"/>
      <c r="I5" s="1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95" x14ac:dyDescent="0.3">
      <c r="A6" s="269" t="s">
        <v>0</v>
      </c>
      <c r="B6" s="267" t="s">
        <v>1</v>
      </c>
      <c r="C6" s="267" t="s">
        <v>161</v>
      </c>
      <c r="D6" s="267" t="s">
        <v>2</v>
      </c>
      <c r="E6" s="267"/>
      <c r="F6" s="267" t="s">
        <v>3</v>
      </c>
      <c r="G6" s="267"/>
      <c r="H6" s="267" t="s">
        <v>4</v>
      </c>
      <c r="I6" s="268" t="s">
        <v>5</v>
      </c>
      <c r="J6" s="133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267" t="s">
        <v>19</v>
      </c>
      <c r="X6" s="267"/>
      <c r="Y6" s="267"/>
      <c r="Z6" s="267"/>
      <c r="AA6" s="7" t="s">
        <v>20</v>
      </c>
      <c r="AB6" s="7"/>
      <c r="AC6" s="7"/>
      <c r="AD6" s="7"/>
      <c r="AE6" s="7"/>
      <c r="AF6" s="7"/>
      <c r="AG6" s="7"/>
      <c r="AH6" s="7"/>
      <c r="AI6" s="267" t="s">
        <v>21</v>
      </c>
      <c r="AJ6" s="8" t="s">
        <v>22</v>
      </c>
      <c r="AK6" s="8" t="s">
        <v>23</v>
      </c>
      <c r="AL6" s="8" t="s">
        <v>24</v>
      </c>
      <c r="AM6" s="8" t="s">
        <v>25</v>
      </c>
      <c r="AN6" s="8" t="s">
        <v>26</v>
      </c>
      <c r="AO6" s="8" t="s">
        <v>27</v>
      </c>
      <c r="AP6" s="8" t="s">
        <v>28</v>
      </c>
      <c r="AQ6" s="8" t="s">
        <v>29</v>
      </c>
      <c r="AR6" s="8" t="s">
        <v>30</v>
      </c>
      <c r="AS6" s="8" t="s">
        <v>31</v>
      </c>
      <c r="AT6" s="8" t="s">
        <v>32</v>
      </c>
      <c r="AU6" s="8" t="s">
        <v>33</v>
      </c>
      <c r="AV6" s="8" t="s">
        <v>34</v>
      </c>
      <c r="AW6" s="8" t="s">
        <v>35</v>
      </c>
      <c r="AX6" s="8" t="s">
        <v>36</v>
      </c>
      <c r="AY6" s="8" t="s">
        <v>37</v>
      </c>
      <c r="AZ6" s="8" t="s">
        <v>38</v>
      </c>
      <c r="BA6" s="8" t="s">
        <v>39</v>
      </c>
      <c r="BB6" s="8" t="s">
        <v>40</v>
      </c>
      <c r="BC6" s="8" t="s">
        <v>41</v>
      </c>
      <c r="BD6" s="8" t="s">
        <v>42</v>
      </c>
      <c r="BE6" s="8" t="s">
        <v>43</v>
      </c>
      <c r="BF6" s="8" t="s">
        <v>44</v>
      </c>
      <c r="BG6" s="8" t="s">
        <v>45</v>
      </c>
      <c r="BH6" s="8" t="s">
        <v>46</v>
      </c>
      <c r="BI6" s="8" t="s">
        <v>47</v>
      </c>
      <c r="BJ6" s="8" t="s">
        <v>48</v>
      </c>
      <c r="BK6" s="8" t="s">
        <v>49</v>
      </c>
      <c r="BL6" s="8" t="s">
        <v>50</v>
      </c>
      <c r="BM6" s="8" t="s">
        <v>51</v>
      </c>
      <c r="BN6" s="8" t="s">
        <v>52</v>
      </c>
      <c r="BO6" s="8" t="s">
        <v>53</v>
      </c>
      <c r="BP6" s="8" t="s">
        <v>54</v>
      </c>
      <c r="BQ6" s="8" t="s">
        <v>55</v>
      </c>
      <c r="BR6" s="8" t="s">
        <v>56</v>
      </c>
      <c r="BS6" s="8" t="s">
        <v>57</v>
      </c>
      <c r="BT6" s="8" t="s">
        <v>58</v>
      </c>
      <c r="BU6" s="8" t="s">
        <v>59</v>
      </c>
      <c r="BV6" s="8" t="s">
        <v>60</v>
      </c>
      <c r="BW6" s="8" t="s">
        <v>61</v>
      </c>
      <c r="BX6" s="8" t="s">
        <v>62</v>
      </c>
      <c r="BY6" s="8" t="s">
        <v>63</v>
      </c>
      <c r="BZ6" s="8" t="s">
        <v>64</v>
      </c>
      <c r="CA6" s="8" t="s">
        <v>65</v>
      </c>
      <c r="CB6" s="8"/>
      <c r="CC6" s="267" t="s">
        <v>66</v>
      </c>
      <c r="CD6" s="267" t="s">
        <v>67</v>
      </c>
      <c r="CE6" s="267"/>
      <c r="CF6" s="267"/>
      <c r="CG6" s="267" t="s">
        <v>68</v>
      </c>
      <c r="CH6" s="267" t="s">
        <v>69</v>
      </c>
      <c r="CI6" s="267" t="s">
        <v>70</v>
      </c>
      <c r="CJ6" s="267" t="s">
        <v>71</v>
      </c>
      <c r="CK6" s="267" t="s">
        <v>72</v>
      </c>
      <c r="CL6" s="267" t="s">
        <v>73</v>
      </c>
      <c r="CM6" s="267" t="s">
        <v>74</v>
      </c>
      <c r="CN6" s="267" t="s">
        <v>75</v>
      </c>
      <c r="CO6" s="267" t="s">
        <v>76</v>
      </c>
      <c r="CP6" s="267" t="s">
        <v>77</v>
      </c>
      <c r="CQ6" s="267" t="s">
        <v>78</v>
      </c>
    </row>
    <row r="7" spans="1:95" ht="27.6" x14ac:dyDescent="0.3">
      <c r="A7" s="269"/>
      <c r="B7" s="267"/>
      <c r="C7" s="267"/>
      <c r="D7" s="234" t="s">
        <v>79</v>
      </c>
      <c r="E7" s="234" t="s">
        <v>80</v>
      </c>
      <c r="F7" s="234" t="s">
        <v>79</v>
      </c>
      <c r="G7" s="234" t="s">
        <v>81</v>
      </c>
      <c r="H7" s="267"/>
      <c r="I7" s="268"/>
      <c r="J7" s="13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" t="s">
        <v>88</v>
      </c>
      <c r="AD7" s="6" t="s">
        <v>89</v>
      </c>
      <c r="AE7" s="6" t="s">
        <v>153</v>
      </c>
      <c r="AF7" s="6" t="s">
        <v>154</v>
      </c>
      <c r="AG7" s="6" t="s">
        <v>90</v>
      </c>
      <c r="AH7" s="6" t="s">
        <v>91</v>
      </c>
      <c r="AI7" s="267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</row>
    <row r="8" spans="1:95" x14ac:dyDescent="0.3">
      <c r="A8" s="56"/>
      <c r="B8" s="23" t="s">
        <v>142</v>
      </c>
      <c r="C8" s="74"/>
      <c r="D8" s="74"/>
      <c r="E8" s="74"/>
      <c r="F8" s="74"/>
      <c r="G8" s="74"/>
      <c r="H8" s="74"/>
      <c r="I8" s="242"/>
      <c r="CD8" s="12"/>
    </row>
    <row r="9" spans="1:95" x14ac:dyDescent="0.3">
      <c r="A9" s="121"/>
      <c r="B9" s="122" t="s">
        <v>92</v>
      </c>
      <c r="C9" s="123"/>
      <c r="D9" s="123"/>
      <c r="E9" s="123"/>
      <c r="F9" s="123"/>
      <c r="G9" s="123"/>
      <c r="H9" s="123"/>
      <c r="I9" s="243"/>
    </row>
    <row r="10" spans="1:95" x14ac:dyDescent="0.3">
      <c r="A10" s="137" t="s">
        <v>93</v>
      </c>
      <c r="B10" s="126" t="s">
        <v>94</v>
      </c>
      <c r="C10" s="138" t="s">
        <v>95</v>
      </c>
      <c r="D10" s="123">
        <v>6.05</v>
      </c>
      <c r="E10" s="123">
        <v>3.26</v>
      </c>
      <c r="F10" s="123">
        <v>8.01</v>
      </c>
      <c r="G10" s="123">
        <v>0.33</v>
      </c>
      <c r="H10" s="123">
        <v>17.28</v>
      </c>
      <c r="I10" s="243">
        <v>167.57155555555559</v>
      </c>
      <c r="J10" s="134">
        <v>4.75</v>
      </c>
      <c r="K10" s="13">
        <v>0.13</v>
      </c>
      <c r="L10" s="13">
        <v>0</v>
      </c>
      <c r="M10" s="13">
        <v>0</v>
      </c>
      <c r="N10" s="13">
        <v>0.48</v>
      </c>
      <c r="O10" s="13">
        <v>16.72</v>
      </c>
      <c r="P10" s="13">
        <v>7.0000000000000007E-2</v>
      </c>
      <c r="Q10" s="13">
        <v>0</v>
      </c>
      <c r="R10" s="13">
        <v>0</v>
      </c>
      <c r="S10" s="13">
        <v>0.24</v>
      </c>
      <c r="T10" s="13">
        <v>1.27</v>
      </c>
      <c r="U10" s="13">
        <v>135.36000000000001</v>
      </c>
      <c r="V10" s="13">
        <v>14.06</v>
      </c>
      <c r="W10" s="13">
        <v>123.69</v>
      </c>
      <c r="X10" s="13">
        <v>6.72</v>
      </c>
      <c r="Y10" s="13">
        <v>75.17</v>
      </c>
      <c r="Z10" s="13">
        <v>0.1</v>
      </c>
      <c r="AA10" s="13">
        <v>50.11</v>
      </c>
      <c r="AB10" s="13">
        <v>39.11</v>
      </c>
      <c r="AC10" s="13">
        <v>56.59</v>
      </c>
      <c r="AD10" s="13">
        <v>0.11</v>
      </c>
      <c r="AE10" s="13">
        <v>0</v>
      </c>
      <c r="AF10" s="13">
        <v>0.05</v>
      </c>
      <c r="AG10" s="13">
        <v>0.03</v>
      </c>
      <c r="AH10" s="13">
        <v>0.84</v>
      </c>
      <c r="AI10" s="13">
        <v>0.09</v>
      </c>
      <c r="AJ10" s="14">
        <v>0</v>
      </c>
      <c r="AK10" s="14">
        <v>329.02</v>
      </c>
      <c r="AL10" s="14">
        <v>285.57</v>
      </c>
      <c r="AM10" s="14">
        <v>500.26</v>
      </c>
      <c r="AN10" s="14">
        <v>266.99</v>
      </c>
      <c r="AO10" s="14">
        <v>111.65</v>
      </c>
      <c r="AP10" s="14">
        <v>203.32</v>
      </c>
      <c r="AQ10" s="14">
        <v>120.08</v>
      </c>
      <c r="AR10" s="14">
        <v>318.88</v>
      </c>
      <c r="AS10" s="14">
        <v>189.69</v>
      </c>
      <c r="AT10" s="14">
        <v>239.92</v>
      </c>
      <c r="AU10" s="14">
        <v>303.05</v>
      </c>
      <c r="AV10" s="14">
        <v>144.88999999999999</v>
      </c>
      <c r="AW10" s="14">
        <v>165</v>
      </c>
      <c r="AX10" s="14">
        <v>1486.83</v>
      </c>
      <c r="AY10" s="14">
        <v>0</v>
      </c>
      <c r="AZ10" s="14">
        <v>612.33000000000004</v>
      </c>
      <c r="BA10" s="14">
        <v>280.87</v>
      </c>
      <c r="BB10" s="14">
        <v>252.02</v>
      </c>
      <c r="BC10" s="14">
        <v>89.96</v>
      </c>
      <c r="BD10" s="14">
        <v>0.16</v>
      </c>
      <c r="BE10" s="14">
        <v>0.09</v>
      </c>
      <c r="BF10" s="14">
        <v>0.09</v>
      </c>
      <c r="BG10" s="14">
        <v>0.22</v>
      </c>
      <c r="BH10" s="14">
        <v>0.26</v>
      </c>
      <c r="BI10" s="14">
        <v>0.89</v>
      </c>
      <c r="BJ10" s="14">
        <v>0.05</v>
      </c>
      <c r="BK10" s="14">
        <v>2.2400000000000002</v>
      </c>
      <c r="BL10" s="14">
        <v>0.01</v>
      </c>
      <c r="BM10" s="14">
        <v>0.61</v>
      </c>
      <c r="BN10" s="14">
        <v>0.01</v>
      </c>
      <c r="BO10" s="14">
        <v>0</v>
      </c>
      <c r="BP10" s="14">
        <v>0</v>
      </c>
      <c r="BQ10" s="14">
        <v>0.15</v>
      </c>
      <c r="BR10" s="14">
        <v>0.23</v>
      </c>
      <c r="BS10" s="14">
        <v>1.77</v>
      </c>
      <c r="BT10" s="14">
        <v>0</v>
      </c>
      <c r="BU10" s="14">
        <v>0</v>
      </c>
      <c r="BV10" s="14">
        <v>0.28000000000000003</v>
      </c>
      <c r="BW10" s="14">
        <v>0.01</v>
      </c>
      <c r="BX10" s="14">
        <v>0</v>
      </c>
      <c r="BY10" s="14">
        <v>0</v>
      </c>
      <c r="BZ10" s="14">
        <v>0</v>
      </c>
      <c r="CA10" s="14">
        <v>0</v>
      </c>
      <c r="CB10" s="14">
        <v>20.85</v>
      </c>
      <c r="CC10" s="15"/>
      <c r="CD10" s="15"/>
      <c r="CE10" s="14">
        <v>56.63</v>
      </c>
      <c r="CF10" s="14"/>
      <c r="CG10" s="14">
        <v>0.7</v>
      </c>
      <c r="CH10" s="14">
        <v>0.55000000000000004</v>
      </c>
      <c r="CI10" s="14">
        <v>0.63</v>
      </c>
      <c r="CJ10" s="14">
        <v>1080</v>
      </c>
      <c r="CK10" s="14">
        <v>593.70000000000005</v>
      </c>
      <c r="CL10" s="14">
        <v>836.85</v>
      </c>
      <c r="CM10" s="14">
        <v>6.95</v>
      </c>
      <c r="CN10" s="14">
        <v>5.97</v>
      </c>
      <c r="CO10" s="14">
        <v>6.46</v>
      </c>
      <c r="CP10" s="14">
        <v>0</v>
      </c>
      <c r="CQ10" s="14">
        <v>0</v>
      </c>
    </row>
    <row r="11" spans="1:95" x14ac:dyDescent="0.3">
      <c r="A11" s="121" t="s">
        <v>96</v>
      </c>
      <c r="B11" s="126" t="s">
        <v>97</v>
      </c>
      <c r="C11" s="123" t="s">
        <v>209</v>
      </c>
      <c r="D11" s="123">
        <v>5.12</v>
      </c>
      <c r="E11" s="123">
        <v>3.07</v>
      </c>
      <c r="F11" s="123">
        <v>6.68</v>
      </c>
      <c r="G11" s="123">
        <v>0.53</v>
      </c>
      <c r="H11" s="123">
        <v>27.08</v>
      </c>
      <c r="I11" s="243">
        <v>187.39561372499998</v>
      </c>
      <c r="J11" s="134">
        <v>4.58</v>
      </c>
      <c r="K11" s="13">
        <v>0.11</v>
      </c>
      <c r="L11" s="13">
        <v>0</v>
      </c>
      <c r="M11" s="13">
        <v>0</v>
      </c>
      <c r="N11" s="13">
        <v>9.4600000000000009</v>
      </c>
      <c r="O11" s="13">
        <v>16.829999999999998</v>
      </c>
      <c r="P11" s="13">
        <v>0.79</v>
      </c>
      <c r="Q11" s="13">
        <v>0</v>
      </c>
      <c r="R11" s="13">
        <v>0</v>
      </c>
      <c r="S11" s="13">
        <v>0.1</v>
      </c>
      <c r="T11" s="13">
        <v>1.55</v>
      </c>
      <c r="U11" s="13">
        <v>254.46</v>
      </c>
      <c r="V11" s="13">
        <v>170.32</v>
      </c>
      <c r="W11" s="13">
        <v>117.04</v>
      </c>
      <c r="X11" s="13">
        <v>27.66</v>
      </c>
      <c r="Y11" s="13">
        <v>126.45</v>
      </c>
      <c r="Z11" s="13">
        <v>0.52</v>
      </c>
      <c r="AA11" s="13">
        <v>24.85</v>
      </c>
      <c r="AB11" s="13">
        <v>22.47</v>
      </c>
      <c r="AC11" s="13">
        <v>46.4</v>
      </c>
      <c r="AD11" s="13">
        <v>0.15</v>
      </c>
      <c r="AE11" s="13">
        <v>7.0000000000000007E-2</v>
      </c>
      <c r="AF11" s="13">
        <v>0.14000000000000001</v>
      </c>
      <c r="AG11" s="13">
        <v>0.43</v>
      </c>
      <c r="AH11" s="13">
        <v>1.87</v>
      </c>
      <c r="AI11" s="13">
        <v>0.54</v>
      </c>
      <c r="AJ11" s="14">
        <v>0</v>
      </c>
      <c r="AK11" s="14">
        <v>272.73</v>
      </c>
      <c r="AL11" s="14">
        <v>253.47</v>
      </c>
      <c r="AM11" s="14">
        <v>527.09</v>
      </c>
      <c r="AN11" s="14">
        <v>288.44</v>
      </c>
      <c r="AO11" s="14">
        <v>128.04</v>
      </c>
      <c r="AP11" s="14">
        <v>207.1</v>
      </c>
      <c r="AQ11" s="14">
        <v>77.86</v>
      </c>
      <c r="AR11" s="14">
        <v>260.45</v>
      </c>
      <c r="AS11" s="14">
        <v>172.03</v>
      </c>
      <c r="AT11" s="14">
        <v>120</v>
      </c>
      <c r="AU11" s="14">
        <v>149.68</v>
      </c>
      <c r="AV11" s="14">
        <v>53.81</v>
      </c>
      <c r="AW11" s="14">
        <v>79.2</v>
      </c>
      <c r="AX11" s="14">
        <v>415.56</v>
      </c>
      <c r="AY11" s="14">
        <v>0</v>
      </c>
      <c r="AZ11" s="14">
        <v>135.85</v>
      </c>
      <c r="BA11" s="14">
        <v>124.48</v>
      </c>
      <c r="BB11" s="14">
        <v>268.22000000000003</v>
      </c>
      <c r="BC11" s="14">
        <v>64.91</v>
      </c>
      <c r="BD11" s="14">
        <v>0.12</v>
      </c>
      <c r="BE11" s="14">
        <v>0.06</v>
      </c>
      <c r="BF11" s="14">
        <v>0.03</v>
      </c>
      <c r="BG11" s="14">
        <v>7.0000000000000007E-2</v>
      </c>
      <c r="BH11" s="14">
        <v>0.08</v>
      </c>
      <c r="BI11" s="14">
        <v>0.36</v>
      </c>
      <c r="BJ11" s="14">
        <v>0</v>
      </c>
      <c r="BK11" s="14">
        <v>1.04</v>
      </c>
      <c r="BL11" s="14">
        <v>0</v>
      </c>
      <c r="BM11" s="14">
        <v>0.32</v>
      </c>
      <c r="BN11" s="14">
        <v>0</v>
      </c>
      <c r="BO11" s="14">
        <v>0</v>
      </c>
      <c r="BP11" s="14">
        <v>0</v>
      </c>
      <c r="BQ11" s="14">
        <v>7.0000000000000007E-2</v>
      </c>
      <c r="BR11" s="14">
        <v>0.11</v>
      </c>
      <c r="BS11" s="14">
        <v>0.91</v>
      </c>
      <c r="BT11" s="14">
        <v>0</v>
      </c>
      <c r="BU11" s="14">
        <v>0</v>
      </c>
      <c r="BV11" s="14">
        <v>0.28000000000000003</v>
      </c>
      <c r="BW11" s="14">
        <v>0.01</v>
      </c>
      <c r="BX11" s="14">
        <v>0</v>
      </c>
      <c r="BY11" s="14">
        <v>0</v>
      </c>
      <c r="BZ11" s="14">
        <v>0</v>
      </c>
      <c r="CA11" s="14">
        <v>0</v>
      </c>
      <c r="CB11" s="14">
        <v>169.19</v>
      </c>
      <c r="CC11" s="15"/>
      <c r="CD11" s="15"/>
      <c r="CE11" s="14">
        <v>28.59</v>
      </c>
      <c r="CF11" s="14"/>
      <c r="CG11" s="14">
        <v>32.51</v>
      </c>
      <c r="CH11" s="14">
        <v>14.79</v>
      </c>
      <c r="CI11" s="14">
        <v>23.65</v>
      </c>
      <c r="CJ11" s="14">
        <v>1762.25</v>
      </c>
      <c r="CK11" s="14">
        <v>774.25</v>
      </c>
      <c r="CL11" s="14">
        <v>1268.25</v>
      </c>
      <c r="CM11" s="14">
        <v>33.53</v>
      </c>
      <c r="CN11" s="14">
        <v>14.77</v>
      </c>
      <c r="CO11" s="14">
        <v>24.15</v>
      </c>
      <c r="CP11" s="14">
        <v>5.13</v>
      </c>
      <c r="CQ11" s="14">
        <v>0.51</v>
      </c>
    </row>
    <row r="12" spans="1:95" x14ac:dyDescent="0.3">
      <c r="A12" s="121" t="s">
        <v>98</v>
      </c>
      <c r="B12" s="126" t="s">
        <v>99</v>
      </c>
      <c r="C12" s="123" t="str">
        <f>"200"</f>
        <v>200</v>
      </c>
      <c r="D12" s="123">
        <v>3.14</v>
      </c>
      <c r="E12" s="123">
        <v>2.84</v>
      </c>
      <c r="F12" s="123">
        <v>3.21</v>
      </c>
      <c r="G12" s="123">
        <v>7.0000000000000007E-2</v>
      </c>
      <c r="H12" s="123">
        <v>14.39</v>
      </c>
      <c r="I12" s="243">
        <v>96.371359999999981</v>
      </c>
      <c r="J12" s="134">
        <v>2</v>
      </c>
      <c r="K12" s="13">
        <v>0</v>
      </c>
      <c r="L12" s="13">
        <v>0</v>
      </c>
      <c r="M12" s="13">
        <v>0</v>
      </c>
      <c r="N12" s="13">
        <v>14.39</v>
      </c>
      <c r="O12" s="13">
        <v>0</v>
      </c>
      <c r="P12" s="13">
        <v>0</v>
      </c>
      <c r="Q12" s="13">
        <v>0</v>
      </c>
      <c r="R12" s="13">
        <v>0</v>
      </c>
      <c r="S12" s="13">
        <v>0.1</v>
      </c>
      <c r="T12" s="13">
        <v>0.71</v>
      </c>
      <c r="U12" s="13">
        <v>49.6</v>
      </c>
      <c r="V12" s="13">
        <v>144.84</v>
      </c>
      <c r="W12" s="13">
        <v>116.69</v>
      </c>
      <c r="X12" s="13">
        <v>13.3</v>
      </c>
      <c r="Y12" s="13">
        <v>83.7</v>
      </c>
      <c r="Z12" s="13">
        <v>0.13</v>
      </c>
      <c r="AA12" s="13">
        <v>20</v>
      </c>
      <c r="AB12" s="13">
        <v>9</v>
      </c>
      <c r="AC12" s="13">
        <v>22</v>
      </c>
      <c r="AD12" s="13">
        <v>0</v>
      </c>
      <c r="AE12" s="13">
        <v>0.03</v>
      </c>
      <c r="AF12" s="13">
        <v>0.14000000000000001</v>
      </c>
      <c r="AG12" s="13">
        <v>0.09</v>
      </c>
      <c r="AH12" s="13">
        <v>0.8</v>
      </c>
      <c r="AI12" s="13">
        <v>0.52</v>
      </c>
      <c r="AJ12" s="14">
        <v>0</v>
      </c>
      <c r="AK12" s="14">
        <v>159.74</v>
      </c>
      <c r="AL12" s="14">
        <v>157.78</v>
      </c>
      <c r="AM12" s="14">
        <v>270.48</v>
      </c>
      <c r="AN12" s="14">
        <v>217.56</v>
      </c>
      <c r="AO12" s="14">
        <v>72.52</v>
      </c>
      <c r="AP12" s="14">
        <v>127.4</v>
      </c>
      <c r="AQ12" s="14">
        <v>42.14</v>
      </c>
      <c r="AR12" s="14">
        <v>143.08000000000001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180.32</v>
      </c>
      <c r="BC12" s="14">
        <v>25.48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198.55</v>
      </c>
      <c r="CC12" s="15"/>
      <c r="CD12" s="15"/>
      <c r="CE12" s="14">
        <v>21.5</v>
      </c>
      <c r="CF12" s="14"/>
      <c r="CG12" s="14">
        <v>11.52</v>
      </c>
      <c r="CH12" s="14">
        <v>4.5199999999999996</v>
      </c>
      <c r="CI12" s="14">
        <v>8.02</v>
      </c>
      <c r="CJ12" s="14">
        <v>944.8</v>
      </c>
      <c r="CK12" s="14">
        <v>361.6</v>
      </c>
      <c r="CL12" s="14">
        <v>653.20000000000005</v>
      </c>
      <c r="CM12" s="14">
        <v>38.19</v>
      </c>
      <c r="CN12" s="14">
        <v>18.170000000000002</v>
      </c>
      <c r="CO12" s="14">
        <v>28.18</v>
      </c>
      <c r="CP12" s="14">
        <v>10</v>
      </c>
      <c r="CQ12" s="14">
        <v>0</v>
      </c>
    </row>
    <row r="13" spans="1:95" x14ac:dyDescent="0.3">
      <c r="A13" s="121" t="str">
        <f>"-"</f>
        <v>-</v>
      </c>
      <c r="B13" s="126" t="s">
        <v>100</v>
      </c>
      <c r="C13" s="123" t="str">
        <f>"20"</f>
        <v>20</v>
      </c>
      <c r="D13" s="123">
        <v>1.32</v>
      </c>
      <c r="E13" s="123">
        <v>0</v>
      </c>
      <c r="F13" s="123">
        <v>0.24</v>
      </c>
      <c r="G13" s="123">
        <v>0.24</v>
      </c>
      <c r="H13" s="123">
        <v>8.34</v>
      </c>
      <c r="I13" s="243">
        <v>38.676000000000002</v>
      </c>
      <c r="J13" s="134">
        <v>0.04</v>
      </c>
      <c r="K13" s="13">
        <v>0</v>
      </c>
      <c r="L13" s="13">
        <v>0</v>
      </c>
      <c r="M13" s="13">
        <v>0</v>
      </c>
      <c r="N13" s="13">
        <v>0.24</v>
      </c>
      <c r="O13" s="13">
        <v>6.44</v>
      </c>
      <c r="P13" s="13">
        <v>1.66</v>
      </c>
      <c r="Q13" s="13">
        <v>0</v>
      </c>
      <c r="R13" s="13">
        <v>0</v>
      </c>
      <c r="S13" s="13">
        <v>0.2</v>
      </c>
      <c r="T13" s="13">
        <v>0.5</v>
      </c>
      <c r="U13" s="13">
        <v>122</v>
      </c>
      <c r="V13" s="13">
        <v>49</v>
      </c>
      <c r="W13" s="13">
        <v>7</v>
      </c>
      <c r="X13" s="13">
        <v>9.4</v>
      </c>
      <c r="Y13" s="13">
        <v>31.6</v>
      </c>
      <c r="Z13" s="13">
        <v>0.78</v>
      </c>
      <c r="AA13" s="13">
        <v>0</v>
      </c>
      <c r="AB13" s="13">
        <v>1</v>
      </c>
      <c r="AC13" s="13">
        <v>0.2</v>
      </c>
      <c r="AD13" s="13">
        <v>0.28000000000000003</v>
      </c>
      <c r="AE13" s="13">
        <v>0.04</v>
      </c>
      <c r="AF13" s="13">
        <v>0.02</v>
      </c>
      <c r="AG13" s="13">
        <v>0.14000000000000001</v>
      </c>
      <c r="AH13" s="13">
        <v>0.4</v>
      </c>
      <c r="AI13" s="13">
        <v>0</v>
      </c>
      <c r="AJ13" s="14">
        <v>0</v>
      </c>
      <c r="AK13" s="14">
        <v>64.400000000000006</v>
      </c>
      <c r="AL13" s="14">
        <v>49.6</v>
      </c>
      <c r="AM13" s="14">
        <v>85.4</v>
      </c>
      <c r="AN13" s="14">
        <v>44.6</v>
      </c>
      <c r="AO13" s="14">
        <v>18.600000000000001</v>
      </c>
      <c r="AP13" s="14">
        <v>39.6</v>
      </c>
      <c r="AQ13" s="14">
        <v>16</v>
      </c>
      <c r="AR13" s="14">
        <v>74.2</v>
      </c>
      <c r="AS13" s="14">
        <v>59.4</v>
      </c>
      <c r="AT13" s="14">
        <v>58.2</v>
      </c>
      <c r="AU13" s="14">
        <v>92.8</v>
      </c>
      <c r="AV13" s="14">
        <v>24.8</v>
      </c>
      <c r="AW13" s="14">
        <v>62</v>
      </c>
      <c r="AX13" s="14">
        <v>311.8</v>
      </c>
      <c r="AY13" s="14">
        <v>0</v>
      </c>
      <c r="AZ13" s="14">
        <v>105.2</v>
      </c>
      <c r="BA13" s="14">
        <v>58.2</v>
      </c>
      <c r="BB13" s="14">
        <v>36</v>
      </c>
      <c r="BC13" s="14">
        <v>26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0.03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0.02</v>
      </c>
      <c r="BT13" s="14">
        <v>0</v>
      </c>
      <c r="BU13" s="14">
        <v>0</v>
      </c>
      <c r="BV13" s="14">
        <v>0.1</v>
      </c>
      <c r="BW13" s="14">
        <v>0.02</v>
      </c>
      <c r="BX13" s="14">
        <v>0</v>
      </c>
      <c r="BY13" s="14">
        <v>0</v>
      </c>
      <c r="BZ13" s="14">
        <v>0</v>
      </c>
      <c r="CA13" s="14">
        <v>0</v>
      </c>
      <c r="CB13" s="14">
        <v>9.4</v>
      </c>
      <c r="CC13" s="15"/>
      <c r="CD13" s="15"/>
      <c r="CE13" s="14">
        <v>0.17</v>
      </c>
      <c r="CF13" s="14"/>
      <c r="CG13" s="14">
        <v>2</v>
      </c>
      <c r="CH13" s="14">
        <v>2</v>
      </c>
      <c r="CI13" s="14">
        <v>2</v>
      </c>
      <c r="CJ13" s="14">
        <v>380</v>
      </c>
      <c r="CK13" s="14">
        <v>146.4</v>
      </c>
      <c r="CL13" s="14">
        <v>263.2</v>
      </c>
      <c r="CM13" s="14">
        <v>3.8</v>
      </c>
      <c r="CN13" s="14">
        <v>3.16</v>
      </c>
      <c r="CO13" s="14">
        <v>3.48</v>
      </c>
      <c r="CP13" s="14">
        <v>0</v>
      </c>
      <c r="CQ13" s="14">
        <v>0</v>
      </c>
    </row>
    <row r="14" spans="1:95" x14ac:dyDescent="0.3">
      <c r="A14" s="121" t="str">
        <f>"-"</f>
        <v>-</v>
      </c>
      <c r="B14" s="126" t="s">
        <v>155</v>
      </c>
      <c r="C14" s="123" t="str">
        <f>"100"</f>
        <v>100</v>
      </c>
      <c r="D14" s="123">
        <v>0.4</v>
      </c>
      <c r="E14" s="123">
        <v>0</v>
      </c>
      <c r="F14" s="123">
        <v>0.4</v>
      </c>
      <c r="G14" s="123">
        <v>0.4</v>
      </c>
      <c r="H14" s="123">
        <v>11.6</v>
      </c>
      <c r="I14" s="243">
        <v>48.68</v>
      </c>
      <c r="J14" s="135">
        <v>0.1</v>
      </c>
      <c r="K14" s="17">
        <v>0</v>
      </c>
      <c r="L14" s="17">
        <v>0</v>
      </c>
      <c r="M14" s="17">
        <v>0</v>
      </c>
      <c r="N14" s="17">
        <v>9</v>
      </c>
      <c r="O14" s="17">
        <v>0.8</v>
      </c>
      <c r="P14" s="17">
        <v>1.8</v>
      </c>
      <c r="Q14" s="17">
        <v>0</v>
      </c>
      <c r="R14" s="17">
        <v>0</v>
      </c>
      <c r="S14" s="17">
        <v>0.8</v>
      </c>
      <c r="T14" s="17">
        <v>0.5</v>
      </c>
      <c r="U14" s="17">
        <v>26</v>
      </c>
      <c r="V14" s="17">
        <v>278</v>
      </c>
      <c r="W14" s="17">
        <v>16</v>
      </c>
      <c r="X14" s="17">
        <v>9</v>
      </c>
      <c r="Y14" s="17">
        <v>11</v>
      </c>
      <c r="Z14" s="17">
        <v>2.2000000000000002</v>
      </c>
      <c r="AA14" s="17">
        <v>0</v>
      </c>
      <c r="AB14" s="17">
        <v>30</v>
      </c>
      <c r="AC14" s="17">
        <v>5</v>
      </c>
      <c r="AD14" s="17">
        <v>0.2</v>
      </c>
      <c r="AE14" s="17">
        <v>0.03</v>
      </c>
      <c r="AF14" s="17">
        <v>0.02</v>
      </c>
      <c r="AG14" s="17">
        <v>0.3</v>
      </c>
      <c r="AH14" s="17">
        <v>0.4</v>
      </c>
      <c r="AI14" s="17">
        <v>10</v>
      </c>
      <c r="AJ14" s="8">
        <v>0</v>
      </c>
      <c r="AK14" s="8">
        <v>12</v>
      </c>
      <c r="AL14" s="8">
        <v>13</v>
      </c>
      <c r="AM14" s="8">
        <v>19</v>
      </c>
      <c r="AN14" s="8">
        <v>18</v>
      </c>
      <c r="AO14" s="8">
        <v>3</v>
      </c>
      <c r="AP14" s="8">
        <v>11</v>
      </c>
      <c r="AQ14" s="8">
        <v>3</v>
      </c>
      <c r="AR14" s="8">
        <v>9</v>
      </c>
      <c r="AS14" s="8">
        <v>17</v>
      </c>
      <c r="AT14" s="8">
        <v>10</v>
      </c>
      <c r="AU14" s="8">
        <v>78</v>
      </c>
      <c r="AV14" s="8">
        <v>7</v>
      </c>
      <c r="AW14" s="8">
        <v>14</v>
      </c>
      <c r="AX14" s="8">
        <v>42</v>
      </c>
      <c r="AY14" s="8">
        <v>0</v>
      </c>
      <c r="AZ14" s="8">
        <v>13</v>
      </c>
      <c r="BA14" s="8">
        <v>16</v>
      </c>
      <c r="BB14" s="8">
        <v>6</v>
      </c>
      <c r="BC14" s="8">
        <v>5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86.3</v>
      </c>
      <c r="CC14" s="18"/>
      <c r="CD14" s="18"/>
      <c r="CE14" s="8">
        <v>5</v>
      </c>
      <c r="CF14" s="8"/>
      <c r="CG14" s="8">
        <v>2</v>
      </c>
      <c r="CH14" s="8">
        <v>2</v>
      </c>
      <c r="CI14" s="8">
        <v>2</v>
      </c>
      <c r="CJ14" s="8">
        <v>150</v>
      </c>
      <c r="CK14" s="8">
        <v>150</v>
      </c>
      <c r="CL14" s="8">
        <v>150</v>
      </c>
      <c r="CM14" s="8">
        <v>46.8</v>
      </c>
      <c r="CN14" s="8">
        <v>46.8</v>
      </c>
      <c r="CO14" s="8">
        <v>46.8</v>
      </c>
      <c r="CP14" s="8">
        <v>0</v>
      </c>
      <c r="CQ14" s="8">
        <v>0</v>
      </c>
    </row>
    <row r="15" spans="1:95" x14ac:dyDescent="0.3">
      <c r="A15" s="127"/>
      <c r="B15" s="142" t="s">
        <v>101</v>
      </c>
      <c r="C15" s="128"/>
      <c r="D15" s="128">
        <f>SUM(D10:D14)</f>
        <v>16.03</v>
      </c>
      <c r="E15" s="128">
        <f t="shared" ref="E15:I15" si="0">SUM(E10:E14)</f>
        <v>9.17</v>
      </c>
      <c r="F15" s="128">
        <f t="shared" si="0"/>
        <v>18.539999999999996</v>
      </c>
      <c r="G15" s="128">
        <f t="shared" si="0"/>
        <v>1.5700000000000003</v>
      </c>
      <c r="H15" s="128">
        <f t="shared" si="0"/>
        <v>78.69</v>
      </c>
      <c r="I15" s="244">
        <f t="shared" si="0"/>
        <v>538.69452928055557</v>
      </c>
      <c r="J15" s="19">
        <v>11.47</v>
      </c>
      <c r="K15" s="19">
        <v>0.25</v>
      </c>
      <c r="L15" s="19">
        <v>0</v>
      </c>
      <c r="M15" s="19">
        <v>0</v>
      </c>
      <c r="N15" s="19">
        <v>33.57</v>
      </c>
      <c r="O15" s="19">
        <v>40.79</v>
      </c>
      <c r="P15" s="19">
        <v>4.32</v>
      </c>
      <c r="Q15" s="19">
        <v>0</v>
      </c>
      <c r="R15" s="19">
        <v>0</v>
      </c>
      <c r="S15" s="19">
        <v>1.45</v>
      </c>
      <c r="T15" s="19">
        <v>4.53</v>
      </c>
      <c r="U15" s="19">
        <v>587.41999999999996</v>
      </c>
      <c r="V15" s="19">
        <v>656.21</v>
      </c>
      <c r="W15" s="19">
        <v>380.42</v>
      </c>
      <c r="X15" s="19">
        <v>66.08</v>
      </c>
      <c r="Y15" s="19">
        <v>327.92</v>
      </c>
      <c r="Z15" s="19">
        <v>3.73</v>
      </c>
      <c r="AA15" s="19">
        <v>94.96</v>
      </c>
      <c r="AB15" s="19">
        <v>101.58</v>
      </c>
      <c r="AC15" s="19">
        <v>130.19</v>
      </c>
      <c r="AD15" s="19">
        <v>0.74</v>
      </c>
      <c r="AE15" s="19">
        <v>0.18</v>
      </c>
      <c r="AF15" s="19">
        <v>0.36</v>
      </c>
      <c r="AG15" s="19">
        <v>0.98</v>
      </c>
      <c r="AH15" s="19">
        <v>4.32</v>
      </c>
      <c r="AI15" s="19">
        <v>11.15</v>
      </c>
      <c r="AJ15" s="5">
        <v>0</v>
      </c>
      <c r="AK15" s="5">
        <v>837.89</v>
      </c>
      <c r="AL15" s="5">
        <v>759.42</v>
      </c>
      <c r="AM15" s="5">
        <v>1402.23</v>
      </c>
      <c r="AN15" s="5">
        <v>835.6</v>
      </c>
      <c r="AO15" s="5">
        <v>333.81</v>
      </c>
      <c r="AP15" s="5">
        <v>588.41999999999996</v>
      </c>
      <c r="AQ15" s="5">
        <v>259.08</v>
      </c>
      <c r="AR15" s="5">
        <v>805.61</v>
      </c>
      <c r="AS15" s="5">
        <v>438.12</v>
      </c>
      <c r="AT15" s="5">
        <v>428.13</v>
      </c>
      <c r="AU15" s="5">
        <v>623.53</v>
      </c>
      <c r="AV15" s="5">
        <v>230.51</v>
      </c>
      <c r="AW15" s="5">
        <v>320.2</v>
      </c>
      <c r="AX15" s="5">
        <v>2256.19</v>
      </c>
      <c r="AY15" s="5">
        <v>0</v>
      </c>
      <c r="AZ15" s="5">
        <v>866.39</v>
      </c>
      <c r="BA15" s="5">
        <v>479.55</v>
      </c>
      <c r="BB15" s="5">
        <v>742.56</v>
      </c>
      <c r="BC15" s="5">
        <v>211.35</v>
      </c>
      <c r="BD15" s="5">
        <v>0.28999999999999998</v>
      </c>
      <c r="BE15" s="5">
        <v>0.14000000000000001</v>
      </c>
      <c r="BF15" s="5">
        <v>0.12</v>
      </c>
      <c r="BG15" s="5">
        <v>0.28999999999999998</v>
      </c>
      <c r="BH15" s="5">
        <v>0.34</v>
      </c>
      <c r="BI15" s="5">
        <v>1.25</v>
      </c>
      <c r="BJ15" s="5">
        <v>0.05</v>
      </c>
      <c r="BK15" s="5">
        <v>3.31</v>
      </c>
      <c r="BL15" s="5">
        <v>0.01</v>
      </c>
      <c r="BM15" s="5">
        <v>0.93</v>
      </c>
      <c r="BN15" s="5">
        <v>0.02</v>
      </c>
      <c r="BO15" s="5">
        <v>0</v>
      </c>
      <c r="BP15" s="5">
        <v>0</v>
      </c>
      <c r="BQ15" s="5">
        <v>0.22</v>
      </c>
      <c r="BR15" s="5">
        <v>0.34</v>
      </c>
      <c r="BS15" s="5">
        <v>2.7</v>
      </c>
      <c r="BT15" s="5">
        <v>0</v>
      </c>
      <c r="BU15" s="5">
        <v>0</v>
      </c>
      <c r="BV15" s="5">
        <v>0.66</v>
      </c>
      <c r="BW15" s="5">
        <v>0.03</v>
      </c>
      <c r="BX15" s="5">
        <v>0</v>
      </c>
      <c r="BY15" s="5">
        <v>0</v>
      </c>
      <c r="BZ15" s="5">
        <v>0</v>
      </c>
      <c r="CA15" s="5">
        <v>0</v>
      </c>
      <c r="CB15" s="5">
        <v>484.29</v>
      </c>
      <c r="CC15" s="12"/>
      <c r="CD15" s="12"/>
      <c r="CE15" s="5">
        <v>111.89</v>
      </c>
      <c r="CF15" s="5"/>
      <c r="CG15" s="5">
        <v>48.73</v>
      </c>
      <c r="CH15" s="5">
        <v>23.86</v>
      </c>
      <c r="CI15" s="5">
        <v>36.29</v>
      </c>
      <c r="CJ15" s="5">
        <v>4317.05</v>
      </c>
      <c r="CK15" s="5">
        <v>2025.95</v>
      </c>
      <c r="CL15" s="5">
        <v>3171.5</v>
      </c>
      <c r="CM15" s="5">
        <v>129.27000000000001</v>
      </c>
      <c r="CN15" s="5">
        <v>88.86</v>
      </c>
      <c r="CO15" s="5">
        <v>109.07</v>
      </c>
      <c r="CP15" s="5">
        <v>15.13</v>
      </c>
      <c r="CQ15" s="5">
        <v>0.51</v>
      </c>
    </row>
    <row r="16" spans="1:95" hidden="1" x14ac:dyDescent="0.3">
      <c r="A16" s="56"/>
      <c r="B16" s="16" t="s">
        <v>102</v>
      </c>
      <c r="C16" s="74"/>
      <c r="D16" s="74">
        <v>19.25</v>
      </c>
      <c r="E16" s="74">
        <v>0</v>
      </c>
      <c r="F16" s="74">
        <v>19.75</v>
      </c>
      <c r="G16" s="74">
        <v>0</v>
      </c>
      <c r="H16" s="74">
        <v>83.75</v>
      </c>
      <c r="I16" s="242">
        <v>587.5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175</v>
      </c>
      <c r="AD16" s="9">
        <v>0</v>
      </c>
      <c r="AE16" s="9">
        <v>0.3</v>
      </c>
      <c r="AF16" s="9">
        <v>0.35</v>
      </c>
      <c r="AI16" s="9">
        <v>15</v>
      </c>
      <c r="CI16" s="10">
        <v>0</v>
      </c>
      <c r="CL16" s="10">
        <v>0</v>
      </c>
      <c r="CO16" s="10">
        <v>0</v>
      </c>
    </row>
    <row r="17" spans="1:95" hidden="1" x14ac:dyDescent="0.3">
      <c r="A17" s="56"/>
      <c r="B17" s="16" t="s">
        <v>103</v>
      </c>
      <c r="C17" s="74"/>
      <c r="D17" s="74">
        <f t="shared" ref="D17:I17" si="1">D15-D16</f>
        <v>-3.2199999999999989</v>
      </c>
      <c r="E17" s="74">
        <f t="shared" si="1"/>
        <v>9.17</v>
      </c>
      <c r="F17" s="74">
        <f t="shared" si="1"/>
        <v>-1.2100000000000044</v>
      </c>
      <c r="G17" s="74">
        <f t="shared" si="1"/>
        <v>1.5700000000000003</v>
      </c>
      <c r="H17" s="74">
        <f t="shared" si="1"/>
        <v>-5.0600000000000023</v>
      </c>
      <c r="I17" s="242">
        <f t="shared" si="1"/>
        <v>-48.805470719444429</v>
      </c>
      <c r="V17" s="9">
        <f t="shared" ref="V17:AF17" si="2">V15-V16</f>
        <v>656.21</v>
      </c>
      <c r="W17" s="9">
        <f t="shared" si="2"/>
        <v>380.42</v>
      </c>
      <c r="X17" s="9">
        <f t="shared" si="2"/>
        <v>66.08</v>
      </c>
      <c r="Y17" s="9">
        <f t="shared" si="2"/>
        <v>327.92</v>
      </c>
      <c r="Z17" s="9">
        <f t="shared" si="2"/>
        <v>3.73</v>
      </c>
      <c r="AA17" s="9">
        <f t="shared" si="2"/>
        <v>94.96</v>
      </c>
      <c r="AB17" s="9">
        <f t="shared" si="2"/>
        <v>101.58</v>
      </c>
      <c r="AC17" s="9">
        <f t="shared" si="2"/>
        <v>-44.81</v>
      </c>
      <c r="AD17" s="9">
        <f t="shared" si="2"/>
        <v>0.74</v>
      </c>
      <c r="AE17" s="9">
        <f t="shared" si="2"/>
        <v>-0.12</v>
      </c>
      <c r="AF17" s="9">
        <f t="shared" si="2"/>
        <v>1.0000000000000009E-2</v>
      </c>
      <c r="AI17" s="9">
        <f>AI15-AI16</f>
        <v>-3.8499999999999996</v>
      </c>
      <c r="CI17" s="10">
        <f>CI15-CI16</f>
        <v>36.29</v>
      </c>
      <c r="CL17" s="10">
        <f>CL15-CL16</f>
        <v>3171.5</v>
      </c>
      <c r="CO17" s="10">
        <f>CO15-CO16</f>
        <v>109.07</v>
      </c>
    </row>
    <row r="18" spans="1:95" hidden="1" x14ac:dyDescent="0.3">
      <c r="A18" s="56"/>
      <c r="B18" s="16" t="s">
        <v>104</v>
      </c>
      <c r="C18" s="74"/>
      <c r="D18" s="74">
        <v>12</v>
      </c>
      <c r="E18" s="74"/>
      <c r="F18" s="74">
        <v>32</v>
      </c>
      <c r="G18" s="74"/>
      <c r="H18" s="74">
        <v>56</v>
      </c>
      <c r="I18" s="242"/>
    </row>
    <row r="19" spans="1:95" hidden="1" x14ac:dyDescent="0.3">
      <c r="A19" s="56"/>
      <c r="B19" s="16"/>
      <c r="C19" s="74"/>
      <c r="D19" s="74"/>
      <c r="E19" s="74"/>
      <c r="F19" s="74"/>
      <c r="G19" s="74"/>
      <c r="H19" s="74"/>
      <c r="I19" s="242"/>
    </row>
    <row r="20" spans="1:95" ht="7.8" customHeight="1" x14ac:dyDescent="0.3">
      <c r="A20" s="56"/>
      <c r="B20" s="16"/>
      <c r="C20" s="74"/>
      <c r="D20" s="74"/>
      <c r="E20" s="74"/>
      <c r="F20" s="74"/>
      <c r="G20" s="74"/>
      <c r="H20" s="74"/>
      <c r="I20" s="242"/>
    </row>
    <row r="21" spans="1:95" x14ac:dyDescent="0.3">
      <c r="A21" s="56"/>
      <c r="B21" s="23" t="s">
        <v>143</v>
      </c>
      <c r="C21" s="24" t="s">
        <v>156</v>
      </c>
      <c r="D21" s="234" t="s">
        <v>157</v>
      </c>
      <c r="E21" s="234"/>
      <c r="F21" s="267" t="s">
        <v>158</v>
      </c>
      <c r="G21" s="267"/>
      <c r="H21" s="25" t="s">
        <v>159</v>
      </c>
      <c r="I21" s="25" t="s">
        <v>160</v>
      </c>
    </row>
    <row r="22" spans="1:95" x14ac:dyDescent="0.3">
      <c r="A22" s="121"/>
      <c r="B22" s="122" t="s">
        <v>92</v>
      </c>
      <c r="C22" s="131"/>
      <c r="D22" s="237"/>
      <c r="E22" s="237"/>
      <c r="F22" s="273"/>
      <c r="G22" s="273"/>
      <c r="H22" s="132"/>
      <c r="I22" s="132"/>
    </row>
    <row r="23" spans="1:95" ht="13.2" customHeight="1" x14ac:dyDescent="0.3">
      <c r="A23" s="121" t="s">
        <v>227</v>
      </c>
      <c r="B23" s="126" t="s">
        <v>344</v>
      </c>
      <c r="C23" s="123" t="str">
        <f>"30"</f>
        <v>30</v>
      </c>
      <c r="D23" s="123">
        <v>0.32</v>
      </c>
      <c r="E23" s="123">
        <v>0</v>
      </c>
      <c r="F23" s="123">
        <v>0.27</v>
      </c>
      <c r="G23" s="123">
        <v>0.31</v>
      </c>
      <c r="H23" s="123">
        <v>1.44</v>
      </c>
      <c r="I23" s="243">
        <v>9.2465317499999991</v>
      </c>
      <c r="J23" s="134">
        <v>0.03</v>
      </c>
      <c r="K23" s="13">
        <v>0.16</v>
      </c>
      <c r="L23" s="13">
        <v>0</v>
      </c>
      <c r="M23" s="13">
        <v>0</v>
      </c>
      <c r="N23" s="13">
        <v>0.97</v>
      </c>
      <c r="O23" s="13">
        <v>0.08</v>
      </c>
      <c r="P23" s="13">
        <v>0.39</v>
      </c>
      <c r="Q23" s="13">
        <v>0</v>
      </c>
      <c r="R23" s="13">
        <v>0</v>
      </c>
      <c r="S23" s="13">
        <v>0.24</v>
      </c>
      <c r="T23" s="13">
        <v>0.37</v>
      </c>
      <c r="U23" s="13">
        <v>59.07</v>
      </c>
      <c r="V23" s="13">
        <v>77.31</v>
      </c>
      <c r="W23" s="13">
        <v>4.67</v>
      </c>
      <c r="X23" s="13">
        <v>5.4</v>
      </c>
      <c r="Y23" s="13">
        <v>7.09</v>
      </c>
      <c r="Z23" s="13">
        <v>0.24</v>
      </c>
      <c r="AA23" s="13">
        <v>0</v>
      </c>
      <c r="AB23" s="13">
        <v>201</v>
      </c>
      <c r="AC23" s="13">
        <v>41.78</v>
      </c>
      <c r="AD23" s="13">
        <v>0.32</v>
      </c>
      <c r="AE23" s="13">
        <v>0.01</v>
      </c>
      <c r="AF23" s="13">
        <v>0.01</v>
      </c>
      <c r="AG23" s="13">
        <v>0.12</v>
      </c>
      <c r="AH23" s="13">
        <v>0.21</v>
      </c>
      <c r="AI23" s="13">
        <v>3.1</v>
      </c>
      <c r="AJ23" s="14">
        <v>0</v>
      </c>
      <c r="AK23" s="14">
        <v>6.77</v>
      </c>
      <c r="AL23" s="14">
        <v>7.33</v>
      </c>
      <c r="AM23" s="14">
        <v>10.15</v>
      </c>
      <c r="AN23" s="14">
        <v>11.28</v>
      </c>
      <c r="AO23" s="14">
        <v>1.97</v>
      </c>
      <c r="AP23" s="14">
        <v>8.18</v>
      </c>
      <c r="AQ23" s="14">
        <v>2.2599999999999998</v>
      </c>
      <c r="AR23" s="14">
        <v>7.05</v>
      </c>
      <c r="AS23" s="14">
        <v>7.62</v>
      </c>
      <c r="AT23" s="14">
        <v>6.49</v>
      </c>
      <c r="AU23" s="14">
        <v>38.92</v>
      </c>
      <c r="AV23" s="14">
        <v>4.51</v>
      </c>
      <c r="AW23" s="14">
        <v>5.64</v>
      </c>
      <c r="AX23" s="14">
        <v>144.94999999999999</v>
      </c>
      <c r="AY23" s="14">
        <v>0</v>
      </c>
      <c r="AZ23" s="14">
        <v>5.36</v>
      </c>
      <c r="BA23" s="14">
        <v>7.33</v>
      </c>
      <c r="BB23" s="14">
        <v>7.05</v>
      </c>
      <c r="BC23" s="14">
        <v>1.41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0.01</v>
      </c>
      <c r="BL23" s="14">
        <v>0</v>
      </c>
      <c r="BM23" s="14">
        <v>0.01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7.0000000000000007E-2</v>
      </c>
      <c r="BT23" s="14">
        <v>0</v>
      </c>
      <c r="BU23" s="14">
        <v>0</v>
      </c>
      <c r="BV23" s="14">
        <v>0.15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27.81</v>
      </c>
      <c r="CC23" s="15"/>
      <c r="CD23" s="15"/>
      <c r="CE23" s="14">
        <v>33.5</v>
      </c>
      <c r="CF23" s="14"/>
      <c r="CG23" s="14">
        <v>6.62</v>
      </c>
      <c r="CH23" s="14">
        <v>3.62</v>
      </c>
      <c r="CI23" s="14">
        <v>5.12</v>
      </c>
      <c r="CJ23" s="14">
        <v>255.5</v>
      </c>
      <c r="CK23" s="14">
        <v>60.5</v>
      </c>
      <c r="CL23" s="14">
        <v>158</v>
      </c>
      <c r="CM23" s="14">
        <v>0.21</v>
      </c>
      <c r="CN23" s="14">
        <v>0.08</v>
      </c>
      <c r="CO23" s="14">
        <v>0.14000000000000001</v>
      </c>
      <c r="CP23" s="14">
        <v>0</v>
      </c>
      <c r="CQ23" s="14">
        <v>0.15</v>
      </c>
    </row>
    <row r="24" spans="1:95" ht="13.8" customHeight="1" x14ac:dyDescent="0.3">
      <c r="A24" s="121" t="s">
        <v>105</v>
      </c>
      <c r="B24" s="126" t="s">
        <v>106</v>
      </c>
      <c r="C24" s="123" t="s">
        <v>107</v>
      </c>
      <c r="D24" s="123">
        <v>11.24</v>
      </c>
      <c r="E24" s="123">
        <v>9.9499999999999993</v>
      </c>
      <c r="F24" s="123">
        <v>12.18</v>
      </c>
      <c r="G24" s="123">
        <v>0.15</v>
      </c>
      <c r="H24" s="123">
        <v>11.62</v>
      </c>
      <c r="I24" s="243">
        <v>199.13121235294122</v>
      </c>
      <c r="J24" s="134">
        <v>6.9</v>
      </c>
      <c r="K24" s="13">
        <v>0.12</v>
      </c>
      <c r="L24" s="13">
        <v>0</v>
      </c>
      <c r="M24" s="13">
        <v>0</v>
      </c>
      <c r="N24" s="13">
        <v>4.09</v>
      </c>
      <c r="O24" s="13">
        <v>6.49</v>
      </c>
      <c r="P24" s="13">
        <v>1.05</v>
      </c>
      <c r="Q24" s="13">
        <v>0</v>
      </c>
      <c r="R24" s="13">
        <v>0</v>
      </c>
      <c r="S24" s="13">
        <v>0.12</v>
      </c>
      <c r="T24" s="13">
        <v>2.06</v>
      </c>
      <c r="U24" s="13">
        <v>348.93</v>
      </c>
      <c r="V24" s="13">
        <v>209.51</v>
      </c>
      <c r="W24" s="13">
        <v>68.87</v>
      </c>
      <c r="X24" s="13">
        <v>21.34</v>
      </c>
      <c r="Y24" s="13">
        <v>148.29</v>
      </c>
      <c r="Z24" s="13">
        <v>1.7</v>
      </c>
      <c r="AA24" s="13">
        <v>29.88</v>
      </c>
      <c r="AB24" s="13">
        <v>19.059999999999999</v>
      </c>
      <c r="AC24" s="13">
        <v>33.4</v>
      </c>
      <c r="AD24" s="13">
        <v>0.45</v>
      </c>
      <c r="AE24" s="13">
        <v>7.0000000000000007E-2</v>
      </c>
      <c r="AF24" s="13">
        <v>0.15</v>
      </c>
      <c r="AG24" s="13">
        <v>2.4300000000000002</v>
      </c>
      <c r="AH24" s="13">
        <v>4.82</v>
      </c>
      <c r="AI24" s="13">
        <v>2.69</v>
      </c>
      <c r="AJ24" s="14">
        <v>0</v>
      </c>
      <c r="AK24" s="14">
        <v>598.44000000000005</v>
      </c>
      <c r="AL24" s="14">
        <v>475.01</v>
      </c>
      <c r="AM24" s="14">
        <v>885.35</v>
      </c>
      <c r="AN24" s="14">
        <v>1331.86</v>
      </c>
      <c r="AO24" s="14">
        <v>254.31</v>
      </c>
      <c r="AP24" s="14">
        <v>461.48</v>
      </c>
      <c r="AQ24" s="14">
        <v>127.62</v>
      </c>
      <c r="AR24" s="14">
        <v>481.43</v>
      </c>
      <c r="AS24" s="14">
        <v>542.34</v>
      </c>
      <c r="AT24" s="14">
        <v>528.25</v>
      </c>
      <c r="AU24" s="14">
        <v>866.02</v>
      </c>
      <c r="AV24" s="14">
        <v>353.77</v>
      </c>
      <c r="AW24" s="14">
        <v>473.7</v>
      </c>
      <c r="AX24" s="14">
        <v>1735.48</v>
      </c>
      <c r="AY24" s="14">
        <v>136.13</v>
      </c>
      <c r="AZ24" s="14">
        <v>413.9</v>
      </c>
      <c r="BA24" s="14">
        <v>415.43</v>
      </c>
      <c r="BB24" s="14">
        <v>409.6</v>
      </c>
      <c r="BC24" s="14">
        <v>151.31</v>
      </c>
      <c r="BD24" s="14">
        <v>0.13</v>
      </c>
      <c r="BE24" s="14">
        <v>0.06</v>
      </c>
      <c r="BF24" s="14">
        <v>0.03</v>
      </c>
      <c r="BG24" s="14">
        <v>7.0000000000000007E-2</v>
      </c>
      <c r="BH24" s="14">
        <v>0.08</v>
      </c>
      <c r="BI24" s="14">
        <v>0.39</v>
      </c>
      <c r="BJ24" s="14">
        <v>0</v>
      </c>
      <c r="BK24" s="14">
        <v>1.07</v>
      </c>
      <c r="BL24" s="14">
        <v>0</v>
      </c>
      <c r="BM24" s="14">
        <v>0.33</v>
      </c>
      <c r="BN24" s="14">
        <v>0.01</v>
      </c>
      <c r="BO24" s="14">
        <v>0</v>
      </c>
      <c r="BP24" s="14">
        <v>0</v>
      </c>
      <c r="BQ24" s="14">
        <v>7.0000000000000007E-2</v>
      </c>
      <c r="BR24" s="14">
        <v>0.11</v>
      </c>
      <c r="BS24" s="14">
        <v>0.88</v>
      </c>
      <c r="BT24" s="14">
        <v>0</v>
      </c>
      <c r="BU24" s="14">
        <v>0</v>
      </c>
      <c r="BV24" s="14">
        <v>0.1</v>
      </c>
      <c r="BW24" s="14">
        <v>0.01</v>
      </c>
      <c r="BX24" s="14">
        <v>0</v>
      </c>
      <c r="BY24" s="14">
        <v>0</v>
      </c>
      <c r="BZ24" s="14">
        <v>0</v>
      </c>
      <c r="CA24" s="14">
        <v>0</v>
      </c>
      <c r="CB24" s="14">
        <v>95.88</v>
      </c>
      <c r="CC24" s="15"/>
      <c r="CD24" s="15"/>
      <c r="CE24" s="14">
        <v>33.06</v>
      </c>
      <c r="CF24" s="14"/>
      <c r="CG24" s="14">
        <v>41.38</v>
      </c>
      <c r="CH24" s="14">
        <v>21.7</v>
      </c>
      <c r="CI24" s="14">
        <v>31.54</v>
      </c>
      <c r="CJ24" s="14">
        <v>2302.21</v>
      </c>
      <c r="CK24" s="14">
        <v>1257.8599999999999</v>
      </c>
      <c r="CL24" s="14">
        <v>1780.04</v>
      </c>
      <c r="CM24" s="14">
        <v>23.11</v>
      </c>
      <c r="CN24" s="14">
        <v>11.75</v>
      </c>
      <c r="CO24" s="14">
        <v>17.46</v>
      </c>
      <c r="CP24" s="14">
        <v>0</v>
      </c>
      <c r="CQ24" s="14">
        <v>0.82</v>
      </c>
    </row>
    <row r="25" spans="1:95" x14ac:dyDescent="0.3">
      <c r="A25" s="121" t="s">
        <v>108</v>
      </c>
      <c r="B25" s="126" t="s">
        <v>109</v>
      </c>
      <c r="C25" s="123" t="str">
        <f>"150"</f>
        <v>150</v>
      </c>
      <c r="D25" s="123">
        <v>5.3</v>
      </c>
      <c r="E25" s="123">
        <v>0.03</v>
      </c>
      <c r="F25" s="123">
        <v>2.98</v>
      </c>
      <c r="G25" s="123">
        <v>0.66</v>
      </c>
      <c r="H25" s="123">
        <v>34.11</v>
      </c>
      <c r="I25" s="243">
        <v>183.94017449999998</v>
      </c>
      <c r="J25" s="134">
        <v>1.87</v>
      </c>
      <c r="K25" s="13">
        <v>0.08</v>
      </c>
      <c r="L25" s="13">
        <v>0</v>
      </c>
      <c r="M25" s="13">
        <v>0</v>
      </c>
      <c r="N25" s="13">
        <v>0.97</v>
      </c>
      <c r="O25" s="13">
        <v>31.42</v>
      </c>
      <c r="P25" s="13">
        <v>1.72</v>
      </c>
      <c r="Q25" s="13">
        <v>0</v>
      </c>
      <c r="R25" s="13">
        <v>0</v>
      </c>
      <c r="S25" s="13">
        <v>0</v>
      </c>
      <c r="T25" s="13">
        <v>0.68</v>
      </c>
      <c r="U25" s="13">
        <v>147.26</v>
      </c>
      <c r="V25" s="13">
        <v>56.22</v>
      </c>
      <c r="W25" s="13">
        <v>10.53</v>
      </c>
      <c r="X25" s="13">
        <v>7.17</v>
      </c>
      <c r="Y25" s="13">
        <v>39.83</v>
      </c>
      <c r="Z25" s="13">
        <v>0.73</v>
      </c>
      <c r="AA25" s="13">
        <v>9</v>
      </c>
      <c r="AB25" s="13">
        <v>9</v>
      </c>
      <c r="AC25" s="13">
        <v>16.88</v>
      </c>
      <c r="AD25" s="13">
        <v>0.8</v>
      </c>
      <c r="AE25" s="13">
        <v>0.06</v>
      </c>
      <c r="AF25" s="13">
        <v>0.02</v>
      </c>
      <c r="AG25" s="13">
        <v>0.49</v>
      </c>
      <c r="AH25" s="13">
        <v>1.49</v>
      </c>
      <c r="AI25" s="13">
        <v>0</v>
      </c>
      <c r="AJ25" s="14">
        <v>0</v>
      </c>
      <c r="AK25" s="14">
        <v>229.67</v>
      </c>
      <c r="AL25" s="14">
        <v>209.98</v>
      </c>
      <c r="AM25" s="14">
        <v>393.39</v>
      </c>
      <c r="AN25" s="14">
        <v>122.87</v>
      </c>
      <c r="AO25" s="14">
        <v>74.91</v>
      </c>
      <c r="AP25" s="14">
        <v>152.19</v>
      </c>
      <c r="AQ25" s="14">
        <v>49.94</v>
      </c>
      <c r="AR25" s="14">
        <v>244.06</v>
      </c>
      <c r="AS25" s="14">
        <v>161.38999999999999</v>
      </c>
      <c r="AT25" s="14">
        <v>194.59</v>
      </c>
      <c r="AU25" s="14">
        <v>166.92</v>
      </c>
      <c r="AV25" s="14">
        <v>98.07</v>
      </c>
      <c r="AW25" s="14">
        <v>170.55</v>
      </c>
      <c r="AX25" s="14">
        <v>1497.86</v>
      </c>
      <c r="AY25" s="14">
        <v>0</v>
      </c>
      <c r="AZ25" s="14">
        <v>471.98</v>
      </c>
      <c r="BA25" s="14">
        <v>244.48</v>
      </c>
      <c r="BB25" s="14">
        <v>122.77</v>
      </c>
      <c r="BC25" s="14">
        <v>97.19</v>
      </c>
      <c r="BD25" s="14">
        <v>0.09</v>
      </c>
      <c r="BE25" s="14">
        <v>0.04</v>
      </c>
      <c r="BF25" s="14">
        <v>0.02</v>
      </c>
      <c r="BG25" s="14">
        <v>0.05</v>
      </c>
      <c r="BH25" s="14">
        <v>0.06</v>
      </c>
      <c r="BI25" s="14">
        <v>0.26</v>
      </c>
      <c r="BJ25" s="14">
        <v>0</v>
      </c>
      <c r="BK25" s="14">
        <v>0.81</v>
      </c>
      <c r="BL25" s="14">
        <v>0</v>
      </c>
      <c r="BM25" s="14">
        <v>0.23</v>
      </c>
      <c r="BN25" s="14">
        <v>0</v>
      </c>
      <c r="BO25" s="14">
        <v>0</v>
      </c>
      <c r="BP25" s="14">
        <v>0</v>
      </c>
      <c r="BQ25" s="14">
        <v>0.05</v>
      </c>
      <c r="BR25" s="14">
        <v>0.08</v>
      </c>
      <c r="BS25" s="14">
        <v>0.6</v>
      </c>
      <c r="BT25" s="14">
        <v>0</v>
      </c>
      <c r="BU25" s="14">
        <v>0</v>
      </c>
      <c r="BV25" s="14">
        <v>0.24</v>
      </c>
      <c r="BW25" s="14">
        <v>0.01</v>
      </c>
      <c r="BX25" s="14">
        <v>0</v>
      </c>
      <c r="BY25" s="14">
        <v>0</v>
      </c>
      <c r="BZ25" s="14">
        <v>0</v>
      </c>
      <c r="CA25" s="14">
        <v>0</v>
      </c>
      <c r="CB25" s="14">
        <v>7.57</v>
      </c>
      <c r="CC25" s="15"/>
      <c r="CD25" s="15"/>
      <c r="CE25" s="14">
        <v>10.5</v>
      </c>
      <c r="CF25" s="14"/>
      <c r="CG25" s="14">
        <v>15.92</v>
      </c>
      <c r="CH25" s="14">
        <v>8.3000000000000007</v>
      </c>
      <c r="CI25" s="14">
        <v>12.11</v>
      </c>
      <c r="CJ25" s="14">
        <v>369.83</v>
      </c>
      <c r="CK25" s="14">
        <v>365.4</v>
      </c>
      <c r="CL25" s="14">
        <v>367.62</v>
      </c>
      <c r="CM25" s="14">
        <v>9.36</v>
      </c>
      <c r="CN25" s="14">
        <v>4.76</v>
      </c>
      <c r="CO25" s="14">
        <v>7.06</v>
      </c>
      <c r="CP25" s="14">
        <v>0</v>
      </c>
      <c r="CQ25" s="14">
        <v>0.38</v>
      </c>
    </row>
    <row r="26" spans="1:95" x14ac:dyDescent="0.3">
      <c r="A26" s="121" t="s">
        <v>110</v>
      </c>
      <c r="B26" s="126" t="s">
        <v>111</v>
      </c>
      <c r="C26" s="123" t="str">
        <f>"200"</f>
        <v>200</v>
      </c>
      <c r="D26" s="123">
        <v>0.24</v>
      </c>
      <c r="E26" s="123">
        <v>0</v>
      </c>
      <c r="F26" s="123">
        <v>0.1</v>
      </c>
      <c r="G26" s="123">
        <v>0.1</v>
      </c>
      <c r="H26" s="123">
        <v>14.6</v>
      </c>
      <c r="I26" s="243">
        <v>55.735010000000003</v>
      </c>
      <c r="J26" s="134">
        <v>0.02</v>
      </c>
      <c r="K26" s="13">
        <v>0</v>
      </c>
      <c r="L26" s="13">
        <v>0</v>
      </c>
      <c r="M26" s="13">
        <v>0</v>
      </c>
      <c r="N26" s="13">
        <v>12.63</v>
      </c>
      <c r="O26" s="13">
        <v>0.43</v>
      </c>
      <c r="P26" s="13">
        <v>1.54</v>
      </c>
      <c r="Q26" s="13">
        <v>0</v>
      </c>
      <c r="R26" s="13">
        <v>0</v>
      </c>
      <c r="S26" s="13">
        <v>0.35</v>
      </c>
      <c r="T26" s="13">
        <v>0.34</v>
      </c>
      <c r="U26" s="13">
        <v>0.84</v>
      </c>
      <c r="V26" s="13">
        <v>3.71</v>
      </c>
      <c r="W26" s="13">
        <v>4.37</v>
      </c>
      <c r="X26" s="13">
        <v>1.1399999999999999</v>
      </c>
      <c r="Y26" s="13">
        <v>1.1200000000000001</v>
      </c>
      <c r="Z26" s="13">
        <v>0.22</v>
      </c>
      <c r="AA26" s="13">
        <v>0</v>
      </c>
      <c r="AB26" s="13">
        <v>351</v>
      </c>
      <c r="AC26" s="13">
        <v>65.099999999999994</v>
      </c>
      <c r="AD26" s="13">
        <v>0.26</v>
      </c>
      <c r="AE26" s="13">
        <v>0.01</v>
      </c>
      <c r="AF26" s="13">
        <v>0.02</v>
      </c>
      <c r="AG26" s="13">
        <v>0.08</v>
      </c>
      <c r="AH26" s="13">
        <v>0.11</v>
      </c>
      <c r="AI26" s="13">
        <v>39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239.01</v>
      </c>
      <c r="CC26" s="15"/>
      <c r="CD26" s="15"/>
      <c r="CE26" s="14">
        <v>58.5</v>
      </c>
      <c r="CF26" s="14"/>
      <c r="CG26" s="14">
        <v>6.14</v>
      </c>
      <c r="CH26" s="14">
        <v>6.14</v>
      </c>
      <c r="CI26" s="14">
        <v>6.14</v>
      </c>
      <c r="CJ26" s="14">
        <v>575</v>
      </c>
      <c r="CK26" s="14">
        <v>220.9</v>
      </c>
      <c r="CL26" s="14">
        <v>397.95</v>
      </c>
      <c r="CM26" s="14">
        <v>51.55</v>
      </c>
      <c r="CN26" s="14">
        <v>30.58</v>
      </c>
      <c r="CO26" s="14">
        <v>41.06</v>
      </c>
      <c r="CP26" s="14">
        <v>10</v>
      </c>
      <c r="CQ26" s="14">
        <v>0</v>
      </c>
    </row>
    <row r="27" spans="1:95" x14ac:dyDescent="0.3">
      <c r="A27" s="121" t="str">
        <f>""</f>
        <v/>
      </c>
      <c r="B27" s="126" t="s">
        <v>112</v>
      </c>
      <c r="C27" s="123" t="str">
        <f>"20"</f>
        <v>20</v>
      </c>
      <c r="D27" s="123">
        <v>1.8</v>
      </c>
      <c r="E27" s="123">
        <v>0</v>
      </c>
      <c r="F27" s="123">
        <v>0.6</v>
      </c>
      <c r="G27" s="123">
        <v>0</v>
      </c>
      <c r="H27" s="123">
        <v>10.76</v>
      </c>
      <c r="I27" s="243">
        <v>53.529999999999994</v>
      </c>
      <c r="J27" s="135">
        <v>0</v>
      </c>
      <c r="K27" s="17">
        <v>0</v>
      </c>
      <c r="L27" s="17">
        <v>0</v>
      </c>
      <c r="M27" s="17">
        <v>0</v>
      </c>
      <c r="N27" s="17">
        <v>0.72</v>
      </c>
      <c r="O27" s="17">
        <v>8.5399999999999991</v>
      </c>
      <c r="P27" s="17">
        <v>1.5</v>
      </c>
      <c r="Q27" s="17">
        <v>0</v>
      </c>
      <c r="R27" s="17">
        <v>0</v>
      </c>
      <c r="S27" s="17">
        <v>0.06</v>
      </c>
      <c r="T27" s="17">
        <v>0.36</v>
      </c>
      <c r="U27" s="17">
        <v>68.599999999999994</v>
      </c>
      <c r="V27" s="17">
        <v>45</v>
      </c>
      <c r="W27" s="17">
        <v>6.8</v>
      </c>
      <c r="X27" s="17">
        <v>12.6</v>
      </c>
      <c r="Y27" s="17">
        <v>34.4</v>
      </c>
      <c r="Z27" s="17">
        <v>0.56000000000000005</v>
      </c>
      <c r="AA27" s="17">
        <v>1.8</v>
      </c>
      <c r="AB27" s="17">
        <v>0</v>
      </c>
      <c r="AC27" s="17">
        <v>1.8</v>
      </c>
      <c r="AD27" s="17">
        <v>0.34</v>
      </c>
      <c r="AE27" s="17">
        <v>0.03</v>
      </c>
      <c r="AF27" s="17">
        <v>0.01</v>
      </c>
      <c r="AG27" s="17">
        <v>0.94</v>
      </c>
      <c r="AH27" s="17">
        <v>0.94</v>
      </c>
      <c r="AI27" s="17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6.66</v>
      </c>
      <c r="CC27" s="18"/>
      <c r="CD27" s="18"/>
      <c r="CE27" s="8">
        <v>1.8</v>
      </c>
      <c r="CF27" s="8"/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</row>
    <row r="28" spans="1:95" x14ac:dyDescent="0.3">
      <c r="A28" s="127"/>
      <c r="B28" s="142" t="s">
        <v>101</v>
      </c>
      <c r="C28" s="128"/>
      <c r="D28" s="128">
        <f>SUM(D23:D27)</f>
        <v>18.899999999999999</v>
      </c>
      <c r="E28" s="128">
        <f t="shared" ref="E28:I28" si="3">SUM(E23:E27)</f>
        <v>9.9799999999999986</v>
      </c>
      <c r="F28" s="128">
        <f t="shared" si="3"/>
        <v>16.13</v>
      </c>
      <c r="G28" s="128">
        <f t="shared" si="3"/>
        <v>1.2200000000000002</v>
      </c>
      <c r="H28" s="128">
        <f t="shared" si="3"/>
        <v>72.53</v>
      </c>
      <c r="I28" s="244">
        <f t="shared" si="3"/>
        <v>501.58292860294114</v>
      </c>
      <c r="J28" s="19">
        <v>8.81</v>
      </c>
      <c r="K28" s="19">
        <v>0.36</v>
      </c>
      <c r="L28" s="19">
        <v>0</v>
      </c>
      <c r="M28" s="19">
        <v>0</v>
      </c>
      <c r="N28" s="19">
        <v>19.38</v>
      </c>
      <c r="O28" s="19">
        <v>46.95</v>
      </c>
      <c r="P28" s="19">
        <v>6.19</v>
      </c>
      <c r="Q28" s="19">
        <v>0</v>
      </c>
      <c r="R28" s="19">
        <v>0</v>
      </c>
      <c r="S28" s="19">
        <v>0.76</v>
      </c>
      <c r="T28" s="19">
        <v>3.8</v>
      </c>
      <c r="U28" s="19">
        <v>624.70000000000005</v>
      </c>
      <c r="V28" s="19">
        <v>391.75</v>
      </c>
      <c r="W28" s="19">
        <v>95.24</v>
      </c>
      <c r="X28" s="19">
        <v>47.65</v>
      </c>
      <c r="Y28" s="19">
        <v>230.72</v>
      </c>
      <c r="Z28" s="19">
        <v>3.45</v>
      </c>
      <c r="AA28" s="19">
        <v>40.68</v>
      </c>
      <c r="AB28" s="19">
        <v>580.05999999999995</v>
      </c>
      <c r="AC28" s="19">
        <v>158.94999999999999</v>
      </c>
      <c r="AD28" s="19">
        <v>2.17</v>
      </c>
      <c r="AE28" s="19">
        <v>0.18</v>
      </c>
      <c r="AF28" s="19">
        <v>0.2</v>
      </c>
      <c r="AG28" s="19">
        <v>4.0599999999999996</v>
      </c>
      <c r="AH28" s="19">
        <v>7.57</v>
      </c>
      <c r="AI28" s="19">
        <v>44.79</v>
      </c>
      <c r="AJ28" s="5">
        <v>0</v>
      </c>
      <c r="AK28" s="5">
        <v>834.89</v>
      </c>
      <c r="AL28" s="5">
        <v>692.33</v>
      </c>
      <c r="AM28" s="5">
        <v>1288.9000000000001</v>
      </c>
      <c r="AN28" s="5">
        <v>1466.02</v>
      </c>
      <c r="AO28" s="5">
        <v>331.19</v>
      </c>
      <c r="AP28" s="5">
        <v>621.85</v>
      </c>
      <c r="AQ28" s="5">
        <v>179.81</v>
      </c>
      <c r="AR28" s="5">
        <v>732.54</v>
      </c>
      <c r="AS28" s="5">
        <v>711.35</v>
      </c>
      <c r="AT28" s="5">
        <v>729.34</v>
      </c>
      <c r="AU28" s="5">
        <v>1071.8599999999999</v>
      </c>
      <c r="AV28" s="5">
        <v>456.36</v>
      </c>
      <c r="AW28" s="5">
        <v>649.89</v>
      </c>
      <c r="AX28" s="5">
        <v>3378.29</v>
      </c>
      <c r="AY28" s="5">
        <v>136.13</v>
      </c>
      <c r="AZ28" s="5">
        <v>891.24</v>
      </c>
      <c r="BA28" s="5">
        <v>667.24</v>
      </c>
      <c r="BB28" s="5">
        <v>539.41</v>
      </c>
      <c r="BC28" s="5">
        <v>249.91</v>
      </c>
      <c r="BD28" s="5">
        <v>0.22</v>
      </c>
      <c r="BE28" s="5">
        <v>0.1</v>
      </c>
      <c r="BF28" s="5">
        <v>0.05</v>
      </c>
      <c r="BG28" s="5">
        <v>0.12</v>
      </c>
      <c r="BH28" s="5">
        <v>0.14000000000000001</v>
      </c>
      <c r="BI28" s="5">
        <v>0.65</v>
      </c>
      <c r="BJ28" s="5">
        <v>0</v>
      </c>
      <c r="BK28" s="5">
        <v>1.9</v>
      </c>
      <c r="BL28" s="5">
        <v>0</v>
      </c>
      <c r="BM28" s="5">
        <v>0.56999999999999995</v>
      </c>
      <c r="BN28" s="5">
        <v>0.01</v>
      </c>
      <c r="BO28" s="5">
        <v>0</v>
      </c>
      <c r="BP28" s="5">
        <v>0</v>
      </c>
      <c r="BQ28" s="5">
        <v>0.12</v>
      </c>
      <c r="BR28" s="5">
        <v>0.19</v>
      </c>
      <c r="BS28" s="5">
        <v>1.56</v>
      </c>
      <c r="BT28" s="5">
        <v>0</v>
      </c>
      <c r="BU28" s="5">
        <v>0</v>
      </c>
      <c r="BV28" s="5">
        <v>0.49</v>
      </c>
      <c r="BW28" s="5">
        <v>0.01</v>
      </c>
      <c r="BX28" s="5">
        <v>0</v>
      </c>
      <c r="BY28" s="5">
        <v>0</v>
      </c>
      <c r="BZ28" s="5">
        <v>0</v>
      </c>
      <c r="CA28" s="5">
        <v>0</v>
      </c>
      <c r="CB28" s="5">
        <v>376.93</v>
      </c>
      <c r="CC28" s="12"/>
      <c r="CD28" s="12"/>
      <c r="CE28" s="5">
        <v>137.36000000000001</v>
      </c>
      <c r="CF28" s="5"/>
      <c r="CG28" s="5">
        <v>70.05</v>
      </c>
      <c r="CH28" s="5">
        <v>39.76</v>
      </c>
      <c r="CI28" s="5">
        <v>54.91</v>
      </c>
      <c r="CJ28" s="5">
        <v>3502.54</v>
      </c>
      <c r="CK28" s="5">
        <v>1904.66</v>
      </c>
      <c r="CL28" s="5">
        <v>2703.6</v>
      </c>
      <c r="CM28" s="5">
        <v>84.22</v>
      </c>
      <c r="CN28" s="5">
        <v>47.16</v>
      </c>
      <c r="CO28" s="5">
        <v>65.72</v>
      </c>
      <c r="CP28" s="5">
        <v>10</v>
      </c>
      <c r="CQ28" s="5">
        <v>1.35</v>
      </c>
    </row>
    <row r="29" spans="1:95" hidden="1" x14ac:dyDescent="0.3">
      <c r="A29" s="56"/>
      <c r="B29" s="16" t="s">
        <v>102</v>
      </c>
      <c r="C29" s="74"/>
      <c r="D29" s="74">
        <v>19.25</v>
      </c>
      <c r="E29" s="74">
        <v>0</v>
      </c>
      <c r="F29" s="74">
        <v>19.75</v>
      </c>
      <c r="G29" s="74">
        <v>0</v>
      </c>
      <c r="H29" s="74">
        <v>83.75</v>
      </c>
      <c r="I29" s="242">
        <v>587.5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175</v>
      </c>
      <c r="AD29" s="9">
        <v>0</v>
      </c>
      <c r="AE29" s="9">
        <v>0.3</v>
      </c>
      <c r="AF29" s="9">
        <v>0.35</v>
      </c>
      <c r="AI29" s="9">
        <v>15</v>
      </c>
      <c r="CI29" s="10">
        <v>0</v>
      </c>
      <c r="CL29" s="10">
        <v>0</v>
      </c>
      <c r="CO29" s="10">
        <v>0</v>
      </c>
    </row>
    <row r="30" spans="1:95" hidden="1" x14ac:dyDescent="0.3">
      <c r="A30" s="56"/>
      <c r="B30" s="16" t="s">
        <v>103</v>
      </c>
      <c r="C30" s="74"/>
      <c r="D30" s="74">
        <f t="shared" ref="D30:I30" si="4">D28-D29</f>
        <v>-0.35000000000000142</v>
      </c>
      <c r="E30" s="74">
        <f t="shared" si="4"/>
        <v>9.9799999999999986</v>
      </c>
      <c r="F30" s="74">
        <f t="shared" si="4"/>
        <v>-3.620000000000001</v>
      </c>
      <c r="G30" s="74">
        <f t="shared" si="4"/>
        <v>1.2200000000000002</v>
      </c>
      <c r="H30" s="74">
        <f t="shared" si="4"/>
        <v>-11.219999999999999</v>
      </c>
      <c r="I30" s="242">
        <f t="shared" si="4"/>
        <v>-85.917071397058862</v>
      </c>
      <c r="V30" s="9">
        <f t="shared" ref="V30:AF30" si="5">V28-V29</f>
        <v>391.75</v>
      </c>
      <c r="W30" s="9">
        <f t="shared" si="5"/>
        <v>95.24</v>
      </c>
      <c r="X30" s="9">
        <f t="shared" si="5"/>
        <v>47.65</v>
      </c>
      <c r="Y30" s="9">
        <f t="shared" si="5"/>
        <v>230.72</v>
      </c>
      <c r="Z30" s="9">
        <f t="shared" si="5"/>
        <v>3.45</v>
      </c>
      <c r="AA30" s="9">
        <f t="shared" si="5"/>
        <v>40.68</v>
      </c>
      <c r="AB30" s="9">
        <f t="shared" si="5"/>
        <v>580.05999999999995</v>
      </c>
      <c r="AC30" s="9">
        <f t="shared" si="5"/>
        <v>-16.050000000000011</v>
      </c>
      <c r="AD30" s="9">
        <f t="shared" si="5"/>
        <v>2.17</v>
      </c>
      <c r="AE30" s="9">
        <f t="shared" si="5"/>
        <v>-0.12</v>
      </c>
      <c r="AF30" s="9">
        <f t="shared" si="5"/>
        <v>-0.14999999999999997</v>
      </c>
      <c r="AI30" s="9">
        <f>AI28-AI29</f>
        <v>29.79</v>
      </c>
      <c r="CI30" s="10">
        <f>CI28-CI29</f>
        <v>54.91</v>
      </c>
      <c r="CL30" s="10">
        <f>CL28-CL29</f>
        <v>2703.6</v>
      </c>
      <c r="CO30" s="10">
        <f>CO28-CO29</f>
        <v>65.72</v>
      </c>
    </row>
    <row r="31" spans="1:95" hidden="1" x14ac:dyDescent="0.3">
      <c r="A31" s="56"/>
      <c r="B31" s="16" t="s">
        <v>104</v>
      </c>
      <c r="C31" s="74"/>
      <c r="D31" s="74">
        <v>16</v>
      </c>
      <c r="E31" s="74"/>
      <c r="F31" s="74">
        <v>30</v>
      </c>
      <c r="G31" s="74"/>
      <c r="H31" s="74">
        <v>55</v>
      </c>
      <c r="I31" s="242"/>
    </row>
    <row r="32" spans="1:95" ht="7.2" customHeight="1" x14ac:dyDescent="0.3">
      <c r="A32" s="56"/>
      <c r="B32" s="16"/>
      <c r="C32" s="74"/>
      <c r="D32" s="74"/>
      <c r="E32" s="74"/>
      <c r="F32" s="74"/>
      <c r="G32" s="74"/>
      <c r="H32" s="74"/>
      <c r="I32" s="242"/>
    </row>
    <row r="33" spans="1:95" x14ac:dyDescent="0.3">
      <c r="A33" s="56"/>
      <c r="B33" s="23" t="s">
        <v>144</v>
      </c>
      <c r="C33" s="24" t="s">
        <v>156</v>
      </c>
      <c r="D33" s="234" t="s">
        <v>157</v>
      </c>
      <c r="E33" s="234"/>
      <c r="F33" s="267" t="s">
        <v>158</v>
      </c>
      <c r="G33" s="267"/>
      <c r="H33" s="25" t="s">
        <v>159</v>
      </c>
      <c r="I33" s="25" t="s">
        <v>160</v>
      </c>
    </row>
    <row r="34" spans="1:95" x14ac:dyDescent="0.3">
      <c r="A34" s="121"/>
      <c r="B34" s="122" t="s">
        <v>92</v>
      </c>
      <c r="C34" s="131"/>
      <c r="D34" s="237"/>
      <c r="E34" s="237"/>
      <c r="F34" s="273"/>
      <c r="G34" s="273"/>
      <c r="H34" s="132"/>
      <c r="I34" s="132"/>
    </row>
    <row r="35" spans="1:95" ht="16.2" customHeight="1" x14ac:dyDescent="0.3">
      <c r="A35" s="121" t="s">
        <v>227</v>
      </c>
      <c r="B35" s="126" t="s">
        <v>344</v>
      </c>
      <c r="C35" s="123" t="str">
        <f>"40"</f>
        <v>40</v>
      </c>
      <c r="D35" s="123">
        <v>0.42</v>
      </c>
      <c r="E35" s="123">
        <v>0</v>
      </c>
      <c r="F35" s="123">
        <v>0.36</v>
      </c>
      <c r="G35" s="123">
        <v>0.41</v>
      </c>
      <c r="H35" s="123">
        <v>1.92</v>
      </c>
      <c r="I35" s="123">
        <v>12.328709</v>
      </c>
      <c r="J35" s="134">
        <v>0.03</v>
      </c>
      <c r="K35" s="13">
        <v>0.16</v>
      </c>
      <c r="L35" s="13">
        <v>0</v>
      </c>
      <c r="M35" s="13">
        <v>0</v>
      </c>
      <c r="N35" s="13">
        <v>0.67</v>
      </c>
      <c r="O35" s="13">
        <v>0.03</v>
      </c>
      <c r="P35" s="13">
        <v>0.28000000000000003</v>
      </c>
      <c r="Q35" s="13">
        <v>0</v>
      </c>
      <c r="R35" s="13">
        <v>0</v>
      </c>
      <c r="S35" s="13">
        <v>0.03</v>
      </c>
      <c r="T35" s="13">
        <v>0.31</v>
      </c>
      <c r="U35" s="13">
        <v>60.57</v>
      </c>
      <c r="V35" s="13">
        <v>37.97</v>
      </c>
      <c r="W35" s="13">
        <v>7.05</v>
      </c>
      <c r="X35" s="13">
        <v>3.83</v>
      </c>
      <c r="Y35" s="13">
        <v>11.27</v>
      </c>
      <c r="Z35" s="13">
        <v>0.16</v>
      </c>
      <c r="AA35" s="13">
        <v>0</v>
      </c>
      <c r="AB35" s="13">
        <v>23.4</v>
      </c>
      <c r="AC35" s="13">
        <v>4.88</v>
      </c>
      <c r="AD35" s="13">
        <v>0.14000000000000001</v>
      </c>
      <c r="AE35" s="13">
        <v>0.01</v>
      </c>
      <c r="AF35" s="13">
        <v>0.01</v>
      </c>
      <c r="AG35" s="13">
        <v>0.05</v>
      </c>
      <c r="AH35" s="13">
        <v>0.09</v>
      </c>
      <c r="AI35" s="13">
        <v>1.3</v>
      </c>
      <c r="AJ35" s="14">
        <v>0</v>
      </c>
      <c r="AK35" s="14">
        <v>7.62</v>
      </c>
      <c r="AL35" s="14">
        <v>5.92</v>
      </c>
      <c r="AM35" s="14">
        <v>8.4600000000000009</v>
      </c>
      <c r="AN35" s="14">
        <v>7.33</v>
      </c>
      <c r="AO35" s="14">
        <v>1.69</v>
      </c>
      <c r="AP35" s="14">
        <v>5.92</v>
      </c>
      <c r="AQ35" s="14">
        <v>1.41</v>
      </c>
      <c r="AR35" s="14">
        <v>4.8</v>
      </c>
      <c r="AS35" s="14">
        <v>7.33</v>
      </c>
      <c r="AT35" s="14">
        <v>12.69</v>
      </c>
      <c r="AU35" s="14">
        <v>14.95</v>
      </c>
      <c r="AV35" s="14">
        <v>2.82</v>
      </c>
      <c r="AW35" s="14">
        <v>7.9</v>
      </c>
      <c r="AX35" s="14">
        <v>39.49</v>
      </c>
      <c r="AY35" s="14">
        <v>0</v>
      </c>
      <c r="AZ35" s="14">
        <v>4.8</v>
      </c>
      <c r="BA35" s="14">
        <v>7.62</v>
      </c>
      <c r="BB35" s="14">
        <v>5.92</v>
      </c>
      <c r="BC35" s="14">
        <v>1.97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0.01</v>
      </c>
      <c r="BL35" s="14">
        <v>0</v>
      </c>
      <c r="BM35" s="14">
        <v>0.01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7.0000000000000007E-2</v>
      </c>
      <c r="BT35" s="14">
        <v>0</v>
      </c>
      <c r="BU35" s="14">
        <v>0</v>
      </c>
      <c r="BV35" s="14">
        <v>0.15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28.71</v>
      </c>
      <c r="CC35" s="15"/>
      <c r="CD35" s="15"/>
      <c r="CE35" s="14">
        <v>3.9</v>
      </c>
      <c r="CF35" s="14"/>
      <c r="CG35" s="14">
        <v>6.92</v>
      </c>
      <c r="CH35" s="14">
        <v>3.92</v>
      </c>
      <c r="CI35" s="14">
        <v>5.42</v>
      </c>
      <c r="CJ35" s="14">
        <v>255.5</v>
      </c>
      <c r="CK35" s="14">
        <v>60.5</v>
      </c>
      <c r="CL35" s="14">
        <v>158</v>
      </c>
      <c r="CM35" s="14">
        <v>0.09</v>
      </c>
      <c r="CN35" s="14">
        <v>0.08</v>
      </c>
      <c r="CO35" s="14">
        <v>0.08</v>
      </c>
      <c r="CP35" s="14">
        <v>0</v>
      </c>
      <c r="CQ35" s="14">
        <v>0.15</v>
      </c>
    </row>
    <row r="36" spans="1:95" x14ac:dyDescent="0.3">
      <c r="A36" s="121" t="s">
        <v>113</v>
      </c>
      <c r="B36" s="126" t="s">
        <v>114</v>
      </c>
      <c r="C36" s="123" t="str">
        <f>"200"</f>
        <v>200</v>
      </c>
      <c r="D36" s="123">
        <v>13.32</v>
      </c>
      <c r="E36" s="123">
        <v>15.07</v>
      </c>
      <c r="F36" s="123">
        <v>15.07</v>
      </c>
      <c r="G36" s="123">
        <v>2.1800000000000002</v>
      </c>
      <c r="H36" s="123">
        <v>38.33</v>
      </c>
      <c r="I36" s="243">
        <v>359.34023999999999</v>
      </c>
      <c r="J36" s="134">
        <v>4.49</v>
      </c>
      <c r="K36" s="13">
        <v>1.56</v>
      </c>
      <c r="L36" s="13">
        <v>0</v>
      </c>
      <c r="M36" s="13">
        <v>0</v>
      </c>
      <c r="N36" s="13">
        <v>2.34</v>
      </c>
      <c r="O36" s="13">
        <v>33.869999999999997</v>
      </c>
      <c r="P36" s="13">
        <v>2.13</v>
      </c>
      <c r="Q36" s="13">
        <v>0</v>
      </c>
      <c r="R36" s="13">
        <v>0</v>
      </c>
      <c r="S36" s="13">
        <v>7.0000000000000007E-2</v>
      </c>
      <c r="T36" s="13">
        <v>1.73</v>
      </c>
      <c r="U36" s="13">
        <v>136.91999999999999</v>
      </c>
      <c r="V36" s="13">
        <v>151.75</v>
      </c>
      <c r="W36" s="13">
        <v>22.23</v>
      </c>
      <c r="X36" s="13">
        <v>35.19</v>
      </c>
      <c r="Y36" s="13">
        <v>165.98</v>
      </c>
      <c r="Z36" s="13">
        <v>1.72</v>
      </c>
      <c r="AA36" s="13">
        <v>32.200000000000003</v>
      </c>
      <c r="AB36" s="13">
        <v>1641.2</v>
      </c>
      <c r="AC36" s="13">
        <v>338.24</v>
      </c>
      <c r="AD36" s="13">
        <v>1.78</v>
      </c>
      <c r="AE36" s="13">
        <v>0.06</v>
      </c>
      <c r="AF36" s="13">
        <v>0.1</v>
      </c>
      <c r="AG36" s="13">
        <v>6.39</v>
      </c>
      <c r="AH36" s="13">
        <v>13.25</v>
      </c>
      <c r="AI36" s="13">
        <v>1.1100000000000001</v>
      </c>
      <c r="AJ36" s="14">
        <v>0</v>
      </c>
      <c r="AK36" s="14">
        <v>906.81</v>
      </c>
      <c r="AL36" s="14">
        <v>715.9</v>
      </c>
      <c r="AM36" s="14">
        <v>1433.44</v>
      </c>
      <c r="AN36" s="14">
        <v>1422.3</v>
      </c>
      <c r="AO36" s="14">
        <v>457.91</v>
      </c>
      <c r="AP36" s="14">
        <v>812.08</v>
      </c>
      <c r="AQ36" s="14">
        <v>285.35000000000002</v>
      </c>
      <c r="AR36" s="14">
        <v>774.34</v>
      </c>
      <c r="AS36" s="14">
        <v>1124.26</v>
      </c>
      <c r="AT36" s="14">
        <v>1232.31</v>
      </c>
      <c r="AU36" s="14">
        <v>1592.5</v>
      </c>
      <c r="AV36" s="14">
        <v>475.14</v>
      </c>
      <c r="AW36" s="14">
        <v>1274.8599999999999</v>
      </c>
      <c r="AX36" s="14">
        <v>2666.97</v>
      </c>
      <c r="AY36" s="14">
        <v>125.03</v>
      </c>
      <c r="AZ36" s="14">
        <v>867.64</v>
      </c>
      <c r="BA36" s="14">
        <v>853.1</v>
      </c>
      <c r="BB36" s="14">
        <v>654.05999999999995</v>
      </c>
      <c r="BC36" s="14">
        <v>244.15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0.18</v>
      </c>
      <c r="BL36" s="14">
        <v>0</v>
      </c>
      <c r="BM36" s="14">
        <v>0.09</v>
      </c>
      <c r="BN36" s="14">
        <v>0.01</v>
      </c>
      <c r="BO36" s="14">
        <v>0.01</v>
      </c>
      <c r="BP36" s="14">
        <v>0</v>
      </c>
      <c r="BQ36" s="14">
        <v>0</v>
      </c>
      <c r="BR36" s="14">
        <v>0</v>
      </c>
      <c r="BS36" s="14">
        <v>0.54</v>
      </c>
      <c r="BT36" s="14">
        <v>0</v>
      </c>
      <c r="BU36" s="14">
        <v>0</v>
      </c>
      <c r="BV36" s="14">
        <v>1.1299999999999999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183.76</v>
      </c>
      <c r="CC36" s="15"/>
      <c r="CD36" s="15"/>
      <c r="CE36" s="14">
        <v>305.73</v>
      </c>
      <c r="CF36" s="14"/>
      <c r="CG36" s="14">
        <v>26.8</v>
      </c>
      <c r="CH36" s="14">
        <v>14.58</v>
      </c>
      <c r="CI36" s="14">
        <v>20.69</v>
      </c>
      <c r="CJ36" s="14">
        <v>5085.17</v>
      </c>
      <c r="CK36" s="14">
        <v>2876.02</v>
      </c>
      <c r="CL36" s="14">
        <v>3980.6</v>
      </c>
      <c r="CM36" s="14">
        <v>47.33</v>
      </c>
      <c r="CN36" s="14">
        <v>28.94</v>
      </c>
      <c r="CO36" s="14">
        <v>38.14</v>
      </c>
      <c r="CP36" s="14">
        <v>0</v>
      </c>
      <c r="CQ36" s="14">
        <v>0.4</v>
      </c>
    </row>
    <row r="37" spans="1:95" x14ac:dyDescent="0.3">
      <c r="A37" s="121" t="s">
        <v>115</v>
      </c>
      <c r="B37" s="126" t="s">
        <v>116</v>
      </c>
      <c r="C37" s="123" t="str">
        <f>"200"</f>
        <v>200</v>
      </c>
      <c r="D37" s="123">
        <v>0.08</v>
      </c>
      <c r="E37" s="123">
        <v>0</v>
      </c>
      <c r="F37" s="123">
        <v>0.02</v>
      </c>
      <c r="G37" s="123">
        <v>0.02</v>
      </c>
      <c r="H37" s="123">
        <v>9.84</v>
      </c>
      <c r="I37" s="243">
        <v>37.802231999999989</v>
      </c>
      <c r="J37" s="134">
        <v>0</v>
      </c>
      <c r="K37" s="13">
        <v>0</v>
      </c>
      <c r="L37" s="13">
        <v>0</v>
      </c>
      <c r="M37" s="13">
        <v>0</v>
      </c>
      <c r="N37" s="13">
        <v>9.8000000000000007</v>
      </c>
      <c r="O37" s="13">
        <v>0</v>
      </c>
      <c r="P37" s="13">
        <v>0.04</v>
      </c>
      <c r="Q37" s="13">
        <v>0</v>
      </c>
      <c r="R37" s="13">
        <v>0</v>
      </c>
      <c r="S37" s="13">
        <v>0</v>
      </c>
      <c r="T37" s="13">
        <v>0.03</v>
      </c>
      <c r="U37" s="13">
        <v>0.1</v>
      </c>
      <c r="V37" s="13">
        <v>0.3</v>
      </c>
      <c r="W37" s="13">
        <v>0.28999999999999998</v>
      </c>
      <c r="X37" s="13">
        <v>0</v>
      </c>
      <c r="Y37" s="13">
        <v>0</v>
      </c>
      <c r="Z37" s="13">
        <v>0.03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200.04</v>
      </c>
      <c r="CC37" s="15"/>
      <c r="CD37" s="15"/>
      <c r="CE37" s="14">
        <v>0</v>
      </c>
      <c r="CF37" s="14"/>
      <c r="CG37" s="14">
        <v>4.21</v>
      </c>
      <c r="CH37" s="14">
        <v>4.21</v>
      </c>
      <c r="CI37" s="14">
        <v>4.21</v>
      </c>
      <c r="CJ37" s="14">
        <v>497.96</v>
      </c>
      <c r="CK37" s="14">
        <v>192.28</v>
      </c>
      <c r="CL37" s="14">
        <v>345.12</v>
      </c>
      <c r="CM37" s="14">
        <v>44.51</v>
      </c>
      <c r="CN37" s="14">
        <v>26.48</v>
      </c>
      <c r="CO37" s="14">
        <v>35.49</v>
      </c>
      <c r="CP37" s="14">
        <v>10</v>
      </c>
      <c r="CQ37" s="14">
        <v>0</v>
      </c>
    </row>
    <row r="38" spans="1:95" x14ac:dyDescent="0.3">
      <c r="A38" s="121" t="str">
        <f>"-"</f>
        <v>-</v>
      </c>
      <c r="B38" s="126" t="s">
        <v>254</v>
      </c>
      <c r="C38" s="123" t="str">
        <f>"30"</f>
        <v>30</v>
      </c>
      <c r="D38" s="123">
        <v>1.98</v>
      </c>
      <c r="E38" s="123">
        <v>0</v>
      </c>
      <c r="F38" s="123">
        <v>0.2</v>
      </c>
      <c r="G38" s="123">
        <v>0.2</v>
      </c>
      <c r="H38" s="123">
        <v>14.07</v>
      </c>
      <c r="I38" s="243">
        <v>67.170299999999997</v>
      </c>
      <c r="J38" s="134">
        <v>0</v>
      </c>
      <c r="K38" s="13">
        <v>0</v>
      </c>
      <c r="L38" s="13">
        <v>0</v>
      </c>
      <c r="M38" s="13">
        <v>0</v>
      </c>
      <c r="N38" s="13">
        <v>0.33</v>
      </c>
      <c r="O38" s="13">
        <v>13.68</v>
      </c>
      <c r="P38" s="13">
        <v>0.06</v>
      </c>
      <c r="Q38" s="13">
        <v>0</v>
      </c>
      <c r="R38" s="13">
        <v>0</v>
      </c>
      <c r="S38" s="13">
        <v>0</v>
      </c>
      <c r="T38" s="13">
        <v>0.54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4">
        <v>0</v>
      </c>
      <c r="AK38" s="14">
        <v>95.79</v>
      </c>
      <c r="AL38" s="14">
        <v>99.7</v>
      </c>
      <c r="AM38" s="14">
        <v>152.69</v>
      </c>
      <c r="AN38" s="14">
        <v>50.63</v>
      </c>
      <c r="AO38" s="14">
        <v>30.02</v>
      </c>
      <c r="AP38" s="14">
        <v>60.03</v>
      </c>
      <c r="AQ38" s="14">
        <v>22.71</v>
      </c>
      <c r="AR38" s="14">
        <v>108.58</v>
      </c>
      <c r="AS38" s="14">
        <v>67.34</v>
      </c>
      <c r="AT38" s="14">
        <v>93.96</v>
      </c>
      <c r="AU38" s="14">
        <v>77.52</v>
      </c>
      <c r="AV38" s="14">
        <v>40.72</v>
      </c>
      <c r="AW38" s="14">
        <v>72.040000000000006</v>
      </c>
      <c r="AX38" s="14">
        <v>602.39</v>
      </c>
      <c r="AY38" s="14">
        <v>0</v>
      </c>
      <c r="AZ38" s="14">
        <v>196.27</v>
      </c>
      <c r="BA38" s="14">
        <v>85.35</v>
      </c>
      <c r="BB38" s="14">
        <v>56.64</v>
      </c>
      <c r="BC38" s="14">
        <v>44.89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0.02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0.02</v>
      </c>
      <c r="BT38" s="14">
        <v>0</v>
      </c>
      <c r="BU38" s="14">
        <v>0</v>
      </c>
      <c r="BV38" s="14">
        <v>0.08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11.73</v>
      </c>
      <c r="CC38" s="15"/>
      <c r="CD38" s="15"/>
      <c r="CE38" s="14">
        <v>0</v>
      </c>
      <c r="CF38" s="14"/>
      <c r="CG38" s="14">
        <v>0</v>
      </c>
      <c r="CH38" s="14">
        <v>0</v>
      </c>
      <c r="CI38" s="14">
        <v>0</v>
      </c>
      <c r="CJ38" s="14">
        <v>475</v>
      </c>
      <c r="CK38" s="14">
        <v>183</v>
      </c>
      <c r="CL38" s="14">
        <v>329</v>
      </c>
      <c r="CM38" s="14">
        <v>3.8</v>
      </c>
      <c r="CN38" s="14">
        <v>3.8</v>
      </c>
      <c r="CO38" s="14">
        <v>3.8</v>
      </c>
      <c r="CP38" s="14">
        <v>0</v>
      </c>
      <c r="CQ38" s="14">
        <v>0</v>
      </c>
    </row>
    <row r="39" spans="1:95" x14ac:dyDescent="0.3">
      <c r="A39" s="121" t="str">
        <f>"-"</f>
        <v>-</v>
      </c>
      <c r="B39" s="126" t="s">
        <v>100</v>
      </c>
      <c r="C39" s="123" t="str">
        <f>"30"</f>
        <v>30</v>
      </c>
      <c r="D39" s="123">
        <v>1.98</v>
      </c>
      <c r="E39" s="123">
        <v>0</v>
      </c>
      <c r="F39" s="123">
        <v>0.36</v>
      </c>
      <c r="G39" s="123">
        <v>0.36</v>
      </c>
      <c r="H39" s="123">
        <v>12.51</v>
      </c>
      <c r="I39" s="243">
        <v>58.013999999999996</v>
      </c>
      <c r="J39" s="135">
        <v>0.06</v>
      </c>
      <c r="K39" s="17">
        <v>0</v>
      </c>
      <c r="L39" s="17">
        <v>0</v>
      </c>
      <c r="M39" s="17">
        <v>0</v>
      </c>
      <c r="N39" s="17">
        <v>0.36</v>
      </c>
      <c r="O39" s="17">
        <v>9.66</v>
      </c>
      <c r="P39" s="17">
        <v>2.4900000000000002</v>
      </c>
      <c r="Q39" s="17">
        <v>0</v>
      </c>
      <c r="R39" s="17">
        <v>0</v>
      </c>
      <c r="S39" s="17">
        <v>0.3</v>
      </c>
      <c r="T39" s="17">
        <v>0.75</v>
      </c>
      <c r="U39" s="17">
        <v>183</v>
      </c>
      <c r="V39" s="17">
        <v>73.5</v>
      </c>
      <c r="W39" s="17">
        <v>10.5</v>
      </c>
      <c r="X39" s="17">
        <v>14.1</v>
      </c>
      <c r="Y39" s="17">
        <v>47.4</v>
      </c>
      <c r="Z39" s="17">
        <v>1.17</v>
      </c>
      <c r="AA39" s="17">
        <v>0</v>
      </c>
      <c r="AB39" s="17">
        <v>1.5</v>
      </c>
      <c r="AC39" s="17">
        <v>0.3</v>
      </c>
      <c r="AD39" s="17">
        <v>0.42</v>
      </c>
      <c r="AE39" s="17">
        <v>0.05</v>
      </c>
      <c r="AF39" s="17">
        <v>0.02</v>
      </c>
      <c r="AG39" s="17">
        <v>0.21</v>
      </c>
      <c r="AH39" s="17">
        <v>0.6</v>
      </c>
      <c r="AI39" s="17">
        <v>0</v>
      </c>
      <c r="AJ39" s="8">
        <v>0</v>
      </c>
      <c r="AK39" s="8">
        <v>96.6</v>
      </c>
      <c r="AL39" s="8">
        <v>74.400000000000006</v>
      </c>
      <c r="AM39" s="8">
        <v>128.1</v>
      </c>
      <c r="AN39" s="8">
        <v>66.900000000000006</v>
      </c>
      <c r="AO39" s="8">
        <v>27.9</v>
      </c>
      <c r="AP39" s="8">
        <v>59.4</v>
      </c>
      <c r="AQ39" s="8">
        <v>24</v>
      </c>
      <c r="AR39" s="8">
        <v>111.3</v>
      </c>
      <c r="AS39" s="8">
        <v>89.1</v>
      </c>
      <c r="AT39" s="8">
        <v>87.3</v>
      </c>
      <c r="AU39" s="8">
        <v>139.19999999999999</v>
      </c>
      <c r="AV39" s="8">
        <v>37.200000000000003</v>
      </c>
      <c r="AW39" s="8">
        <v>93</v>
      </c>
      <c r="AX39" s="8">
        <v>467.7</v>
      </c>
      <c r="AY39" s="8">
        <v>0</v>
      </c>
      <c r="AZ39" s="8">
        <v>157.80000000000001</v>
      </c>
      <c r="BA39" s="8">
        <v>87.3</v>
      </c>
      <c r="BB39" s="8">
        <v>54</v>
      </c>
      <c r="BC39" s="8">
        <v>39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0.04</v>
      </c>
      <c r="BL39" s="8">
        <v>0</v>
      </c>
      <c r="BM39" s="8">
        <v>0</v>
      </c>
      <c r="BN39" s="8">
        <v>0.01</v>
      </c>
      <c r="BO39" s="8">
        <v>0</v>
      </c>
      <c r="BP39" s="8">
        <v>0</v>
      </c>
      <c r="BQ39" s="8">
        <v>0</v>
      </c>
      <c r="BR39" s="8">
        <v>0</v>
      </c>
      <c r="BS39" s="8">
        <v>0.03</v>
      </c>
      <c r="BT39" s="8">
        <v>0</v>
      </c>
      <c r="BU39" s="8">
        <v>0</v>
      </c>
      <c r="BV39" s="8">
        <v>0.14000000000000001</v>
      </c>
      <c r="BW39" s="8">
        <v>0.02</v>
      </c>
      <c r="BX39" s="8">
        <v>0</v>
      </c>
      <c r="BY39" s="8">
        <v>0</v>
      </c>
      <c r="BZ39" s="8">
        <v>0</v>
      </c>
      <c r="CA39" s="8">
        <v>0</v>
      </c>
      <c r="CB39" s="8">
        <v>14.1</v>
      </c>
      <c r="CC39" s="18"/>
      <c r="CD39" s="18"/>
      <c r="CE39" s="8">
        <v>0.25</v>
      </c>
      <c r="CF39" s="8"/>
      <c r="CG39" s="8">
        <v>2.5</v>
      </c>
      <c r="CH39" s="8">
        <v>2.5</v>
      </c>
      <c r="CI39" s="8">
        <v>2.5</v>
      </c>
      <c r="CJ39" s="8">
        <v>475</v>
      </c>
      <c r="CK39" s="8">
        <v>183</v>
      </c>
      <c r="CL39" s="8">
        <v>329</v>
      </c>
      <c r="CM39" s="8">
        <v>4.75</v>
      </c>
      <c r="CN39" s="8">
        <v>3.95</v>
      </c>
      <c r="CO39" s="8">
        <v>4.3499999999999996</v>
      </c>
      <c r="CP39" s="8">
        <v>0</v>
      </c>
      <c r="CQ39" s="8">
        <v>0</v>
      </c>
    </row>
    <row r="40" spans="1:95" x14ac:dyDescent="0.3">
      <c r="A40" s="127"/>
      <c r="B40" s="142" t="s">
        <v>101</v>
      </c>
      <c r="C40" s="128"/>
      <c r="D40" s="128">
        <f>SUM(D35:D39)</f>
        <v>17.78</v>
      </c>
      <c r="E40" s="128">
        <f t="shared" ref="E40:I40" si="6">SUM(E35:E39)</f>
        <v>15.07</v>
      </c>
      <c r="F40" s="128">
        <f t="shared" si="6"/>
        <v>16.009999999999998</v>
      </c>
      <c r="G40" s="128">
        <f t="shared" si="6"/>
        <v>3.1700000000000004</v>
      </c>
      <c r="H40" s="128">
        <f t="shared" si="6"/>
        <v>76.67</v>
      </c>
      <c r="I40" s="244">
        <f t="shared" si="6"/>
        <v>534.65548100000001</v>
      </c>
      <c r="J40" s="19">
        <v>4.59</v>
      </c>
      <c r="K40" s="19">
        <v>1.78</v>
      </c>
      <c r="L40" s="19">
        <v>0</v>
      </c>
      <c r="M40" s="19">
        <v>0</v>
      </c>
      <c r="N40" s="19">
        <v>14.12</v>
      </c>
      <c r="O40" s="19">
        <v>57.32</v>
      </c>
      <c r="P40" s="19">
        <v>5.24</v>
      </c>
      <c r="Q40" s="19">
        <v>0</v>
      </c>
      <c r="R40" s="19">
        <v>0</v>
      </c>
      <c r="S40" s="19">
        <v>0.69</v>
      </c>
      <c r="T40" s="19">
        <v>3.54</v>
      </c>
      <c r="U40" s="19">
        <v>398.79</v>
      </c>
      <c r="V40" s="19">
        <v>328.63</v>
      </c>
      <c r="W40" s="19">
        <v>39.25</v>
      </c>
      <c r="X40" s="19">
        <v>56.49</v>
      </c>
      <c r="Y40" s="19">
        <v>222.84</v>
      </c>
      <c r="Z40" s="19">
        <v>3.24</v>
      </c>
      <c r="AA40" s="19">
        <v>32.200000000000003</v>
      </c>
      <c r="AB40" s="19">
        <v>1910.7</v>
      </c>
      <c r="AC40" s="19">
        <v>394.24</v>
      </c>
      <c r="AD40" s="19">
        <v>2.64</v>
      </c>
      <c r="AE40" s="19">
        <v>0.14000000000000001</v>
      </c>
      <c r="AF40" s="19">
        <v>0.14000000000000001</v>
      </c>
      <c r="AG40" s="19">
        <v>6.76</v>
      </c>
      <c r="AH40" s="19">
        <v>14.13</v>
      </c>
      <c r="AI40" s="19">
        <v>5.24</v>
      </c>
      <c r="AJ40" s="5">
        <v>0</v>
      </c>
      <c r="AK40" s="5">
        <v>1108.23</v>
      </c>
      <c r="AL40" s="5">
        <v>899.78</v>
      </c>
      <c r="AM40" s="5">
        <v>1727.76</v>
      </c>
      <c r="AN40" s="5">
        <v>1554.88</v>
      </c>
      <c r="AO40" s="5">
        <v>518.45000000000005</v>
      </c>
      <c r="AP40" s="5">
        <v>942.42</v>
      </c>
      <c r="AQ40" s="5">
        <v>335.06</v>
      </c>
      <c r="AR40" s="5">
        <v>1003.62</v>
      </c>
      <c r="AS40" s="5">
        <v>1290.8499999999999</v>
      </c>
      <c r="AT40" s="5">
        <v>1422.22</v>
      </c>
      <c r="AU40" s="5">
        <v>1861.11</v>
      </c>
      <c r="AV40" s="5">
        <v>559.07000000000005</v>
      </c>
      <c r="AW40" s="5">
        <v>1447.42</v>
      </c>
      <c r="AX40" s="5">
        <v>3930.34</v>
      </c>
      <c r="AY40" s="5">
        <v>125.03</v>
      </c>
      <c r="AZ40" s="5">
        <v>1228.8599999999999</v>
      </c>
      <c r="BA40" s="5">
        <v>1035.53</v>
      </c>
      <c r="BB40" s="5">
        <v>774.1</v>
      </c>
      <c r="BC40" s="5">
        <v>329.93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0.26</v>
      </c>
      <c r="BL40" s="5">
        <v>0</v>
      </c>
      <c r="BM40" s="5">
        <v>0.11</v>
      </c>
      <c r="BN40" s="5">
        <v>0.01</v>
      </c>
      <c r="BO40" s="5">
        <v>0.01</v>
      </c>
      <c r="BP40" s="5">
        <v>0</v>
      </c>
      <c r="BQ40" s="5">
        <v>0</v>
      </c>
      <c r="BR40" s="5">
        <v>0.01</v>
      </c>
      <c r="BS40" s="5">
        <v>0.69</v>
      </c>
      <c r="BT40" s="5">
        <v>0</v>
      </c>
      <c r="BU40" s="5">
        <v>0</v>
      </c>
      <c r="BV40" s="5">
        <v>1.56</v>
      </c>
      <c r="BW40" s="5">
        <v>0.03</v>
      </c>
      <c r="BX40" s="5">
        <v>0</v>
      </c>
      <c r="BY40" s="5">
        <v>0</v>
      </c>
      <c r="BZ40" s="5">
        <v>0</v>
      </c>
      <c r="CA40" s="5">
        <v>0</v>
      </c>
      <c r="CB40" s="5">
        <v>446.71</v>
      </c>
      <c r="CC40" s="12"/>
      <c r="CD40" s="12"/>
      <c r="CE40" s="5">
        <v>350.65</v>
      </c>
      <c r="CF40" s="5"/>
      <c r="CG40" s="5">
        <v>42.32</v>
      </c>
      <c r="CH40" s="5">
        <v>26.11</v>
      </c>
      <c r="CI40" s="5">
        <v>34.22</v>
      </c>
      <c r="CJ40" s="5">
        <v>6873.8</v>
      </c>
      <c r="CK40" s="5">
        <v>3514.97</v>
      </c>
      <c r="CL40" s="5">
        <v>5194.38</v>
      </c>
      <c r="CM40" s="5">
        <v>100.67</v>
      </c>
      <c r="CN40" s="5">
        <v>63.27</v>
      </c>
      <c r="CO40" s="5">
        <v>81.97</v>
      </c>
      <c r="CP40" s="5">
        <v>10</v>
      </c>
      <c r="CQ40" s="5">
        <v>0.6</v>
      </c>
    </row>
    <row r="41" spans="1:95" hidden="1" x14ac:dyDescent="0.3">
      <c r="A41" s="56"/>
      <c r="B41" s="16" t="s">
        <v>102</v>
      </c>
      <c r="C41" s="74"/>
      <c r="D41" s="74">
        <v>19.25</v>
      </c>
      <c r="E41" s="74">
        <v>0</v>
      </c>
      <c r="F41" s="74">
        <v>19.75</v>
      </c>
      <c r="G41" s="74">
        <v>0</v>
      </c>
      <c r="H41" s="74">
        <v>83.75</v>
      </c>
      <c r="I41" s="242">
        <v>587.5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175</v>
      </c>
      <c r="AD41" s="9">
        <v>0</v>
      </c>
      <c r="AE41" s="9">
        <v>0.3</v>
      </c>
      <c r="AF41" s="9">
        <v>0.35</v>
      </c>
      <c r="AI41" s="9">
        <v>15</v>
      </c>
      <c r="CI41" s="10">
        <v>0</v>
      </c>
      <c r="CL41" s="10">
        <v>0</v>
      </c>
      <c r="CO41" s="10">
        <v>0</v>
      </c>
    </row>
    <row r="42" spans="1:95" hidden="1" x14ac:dyDescent="0.3">
      <c r="A42" s="56"/>
      <c r="B42" s="16" t="s">
        <v>103</v>
      </c>
      <c r="C42" s="74"/>
      <c r="D42" s="74">
        <f t="shared" ref="D42:I42" si="7">D40-D41</f>
        <v>-1.4699999999999989</v>
      </c>
      <c r="E42" s="74">
        <f t="shared" si="7"/>
        <v>15.07</v>
      </c>
      <c r="F42" s="74">
        <f t="shared" si="7"/>
        <v>-3.740000000000002</v>
      </c>
      <c r="G42" s="74">
        <f t="shared" si="7"/>
        <v>3.1700000000000004</v>
      </c>
      <c r="H42" s="74">
        <f t="shared" si="7"/>
        <v>-7.0799999999999983</v>
      </c>
      <c r="I42" s="242">
        <f t="shared" si="7"/>
        <v>-52.844518999999991</v>
      </c>
      <c r="V42" s="9">
        <f t="shared" ref="V42:AF42" si="8">V40-V41</f>
        <v>328.63</v>
      </c>
      <c r="W42" s="9">
        <f t="shared" si="8"/>
        <v>39.25</v>
      </c>
      <c r="X42" s="9">
        <f t="shared" si="8"/>
        <v>56.49</v>
      </c>
      <c r="Y42" s="9">
        <f t="shared" si="8"/>
        <v>222.84</v>
      </c>
      <c r="Z42" s="9">
        <f t="shared" si="8"/>
        <v>3.24</v>
      </c>
      <c r="AA42" s="9">
        <f t="shared" si="8"/>
        <v>32.200000000000003</v>
      </c>
      <c r="AB42" s="9">
        <f t="shared" si="8"/>
        <v>1910.7</v>
      </c>
      <c r="AC42" s="9">
        <f t="shared" si="8"/>
        <v>219.24</v>
      </c>
      <c r="AD42" s="9">
        <f t="shared" si="8"/>
        <v>2.64</v>
      </c>
      <c r="AE42" s="9">
        <f t="shared" si="8"/>
        <v>-0.15999999999999998</v>
      </c>
      <c r="AF42" s="9">
        <f t="shared" si="8"/>
        <v>-0.20999999999999996</v>
      </c>
      <c r="AI42" s="9">
        <f>AI40-AI41</f>
        <v>-9.76</v>
      </c>
      <c r="CI42" s="10">
        <f>CI40-CI41</f>
        <v>34.22</v>
      </c>
      <c r="CL42" s="10">
        <f>CL40-CL41</f>
        <v>5194.38</v>
      </c>
      <c r="CO42" s="10">
        <f>CO40-CO41</f>
        <v>81.97</v>
      </c>
    </row>
    <row r="43" spans="1:95" hidden="1" x14ac:dyDescent="0.3">
      <c r="A43" s="56"/>
      <c r="B43" s="16" t="s">
        <v>104</v>
      </c>
      <c r="C43" s="74"/>
      <c r="D43" s="74">
        <v>17</v>
      </c>
      <c r="E43" s="74"/>
      <c r="F43" s="74">
        <v>27</v>
      </c>
      <c r="G43" s="74"/>
      <c r="H43" s="74">
        <v>55</v>
      </c>
      <c r="I43" s="242"/>
    </row>
    <row r="44" spans="1:95" ht="5.4" customHeight="1" x14ac:dyDescent="0.3">
      <c r="A44" s="56"/>
      <c r="B44" s="16"/>
      <c r="C44" s="74"/>
      <c r="D44" s="74"/>
      <c r="E44" s="74"/>
      <c r="F44" s="74"/>
      <c r="G44" s="74"/>
      <c r="H44" s="74"/>
      <c r="I44" s="242"/>
    </row>
    <row r="45" spans="1:95" x14ac:dyDescent="0.3">
      <c r="A45" s="56"/>
      <c r="B45" s="23" t="s">
        <v>145</v>
      </c>
      <c r="C45" s="24" t="s">
        <v>156</v>
      </c>
      <c r="D45" s="234" t="s">
        <v>157</v>
      </c>
      <c r="E45" s="234"/>
      <c r="F45" s="267" t="s">
        <v>158</v>
      </c>
      <c r="G45" s="267"/>
      <c r="H45" s="25" t="s">
        <v>159</v>
      </c>
      <c r="I45" s="25" t="s">
        <v>160</v>
      </c>
    </row>
    <row r="46" spans="1:95" x14ac:dyDescent="0.3">
      <c r="A46" s="121"/>
      <c r="B46" s="122" t="s">
        <v>92</v>
      </c>
      <c r="C46" s="123"/>
      <c r="D46" s="123"/>
      <c r="E46" s="123"/>
      <c r="F46" s="123"/>
      <c r="G46" s="123"/>
      <c r="H46" s="123"/>
      <c r="I46" s="243"/>
    </row>
    <row r="47" spans="1:95" x14ac:dyDescent="0.3">
      <c r="A47" s="121" t="str">
        <f>"ттк 512"</f>
        <v>ттк 512</v>
      </c>
      <c r="B47" s="126" t="s">
        <v>119</v>
      </c>
      <c r="C47" s="123" t="s">
        <v>353</v>
      </c>
      <c r="D47" s="123">
        <v>12.66</v>
      </c>
      <c r="E47" s="123">
        <v>13.64</v>
      </c>
      <c r="F47" s="123">
        <v>15.13</v>
      </c>
      <c r="G47" s="123">
        <v>1.24</v>
      </c>
      <c r="H47" s="243">
        <v>31.96</v>
      </c>
      <c r="I47" s="243">
        <v>296.29000000000002</v>
      </c>
      <c r="J47" s="134">
        <v>4.4000000000000004</v>
      </c>
      <c r="K47" s="13">
        <v>0.72</v>
      </c>
      <c r="L47" s="13">
        <v>0</v>
      </c>
      <c r="M47" s="13">
        <v>0</v>
      </c>
      <c r="N47" s="13">
        <v>8.16</v>
      </c>
      <c r="O47" s="13">
        <v>9.1199999999999992</v>
      </c>
      <c r="P47" s="13">
        <v>0.38</v>
      </c>
      <c r="Q47" s="13">
        <v>0</v>
      </c>
      <c r="R47" s="13">
        <v>0</v>
      </c>
      <c r="S47" s="13">
        <v>0.88</v>
      </c>
      <c r="T47" s="13">
        <v>1.1100000000000001</v>
      </c>
      <c r="U47" s="13">
        <v>124.56</v>
      </c>
      <c r="V47" s="13">
        <v>92.28</v>
      </c>
      <c r="W47" s="13">
        <v>109.87</v>
      </c>
      <c r="X47" s="13">
        <v>21.1</v>
      </c>
      <c r="Y47" s="13">
        <v>165.64</v>
      </c>
      <c r="Z47" s="13">
        <v>0.52</v>
      </c>
      <c r="AA47" s="13">
        <v>32.270000000000003</v>
      </c>
      <c r="AB47" s="13">
        <v>21.17</v>
      </c>
      <c r="AC47" s="13">
        <v>58.2</v>
      </c>
      <c r="AD47" s="13">
        <v>0.73</v>
      </c>
      <c r="AE47" s="13">
        <v>0.03</v>
      </c>
      <c r="AF47" s="13">
        <v>0.18</v>
      </c>
      <c r="AG47" s="13">
        <v>0.42</v>
      </c>
      <c r="AH47" s="13">
        <v>3.46</v>
      </c>
      <c r="AI47" s="13">
        <v>0.15</v>
      </c>
      <c r="AJ47" s="14">
        <v>0</v>
      </c>
      <c r="AK47" s="14">
        <v>661.53</v>
      </c>
      <c r="AL47" s="14">
        <v>541</v>
      </c>
      <c r="AM47" s="14">
        <v>1003.33</v>
      </c>
      <c r="AN47" s="14">
        <v>762.34</v>
      </c>
      <c r="AO47" s="14">
        <v>302.3</v>
      </c>
      <c r="AP47" s="14">
        <v>501.44</v>
      </c>
      <c r="AQ47" s="14">
        <v>166.79</v>
      </c>
      <c r="AR47" s="14">
        <v>596.52</v>
      </c>
      <c r="AS47" s="14">
        <v>87.11</v>
      </c>
      <c r="AT47" s="14">
        <v>106.61</v>
      </c>
      <c r="AU47" s="14">
        <v>133.33000000000001</v>
      </c>
      <c r="AV47" s="14">
        <v>339.98</v>
      </c>
      <c r="AW47" s="14">
        <v>62.87</v>
      </c>
      <c r="AX47" s="14">
        <v>246.76</v>
      </c>
      <c r="AY47" s="14">
        <v>0.72</v>
      </c>
      <c r="AZ47" s="14">
        <v>63.13</v>
      </c>
      <c r="BA47" s="14">
        <v>90.63</v>
      </c>
      <c r="BB47" s="14">
        <v>650.17999999999995</v>
      </c>
      <c r="BC47" s="14">
        <v>78.56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0.08</v>
      </c>
      <c r="BL47" s="14">
        <v>0</v>
      </c>
      <c r="BM47" s="14">
        <v>0.04</v>
      </c>
      <c r="BN47" s="14">
        <v>0</v>
      </c>
      <c r="BO47" s="14">
        <v>0.01</v>
      </c>
      <c r="BP47" s="14">
        <v>0</v>
      </c>
      <c r="BQ47" s="14">
        <v>0</v>
      </c>
      <c r="BR47" s="14">
        <v>0</v>
      </c>
      <c r="BS47" s="14">
        <v>0.27</v>
      </c>
      <c r="BT47" s="14">
        <v>0</v>
      </c>
      <c r="BU47" s="14">
        <v>0</v>
      </c>
      <c r="BV47" s="14">
        <v>0.68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56.57</v>
      </c>
      <c r="CC47" s="15"/>
      <c r="CD47" s="15"/>
      <c r="CE47" s="14">
        <v>35.799999999999997</v>
      </c>
      <c r="CF47" s="14"/>
      <c r="CG47" s="14">
        <v>19.2</v>
      </c>
      <c r="CH47" s="14">
        <v>10.84</v>
      </c>
      <c r="CI47" s="14">
        <v>15.02</v>
      </c>
      <c r="CJ47" s="14">
        <v>1377.03</v>
      </c>
      <c r="CK47" s="14">
        <v>924.53</v>
      </c>
      <c r="CL47" s="14">
        <v>1150.78</v>
      </c>
      <c r="CM47" s="14">
        <v>20.98</v>
      </c>
      <c r="CN47" s="14">
        <v>14.61</v>
      </c>
      <c r="CO47" s="14">
        <v>17.79</v>
      </c>
      <c r="CP47" s="14">
        <v>6.6</v>
      </c>
      <c r="CQ47" s="14">
        <v>0.22</v>
      </c>
    </row>
    <row r="48" spans="1:95" x14ac:dyDescent="0.3">
      <c r="A48" s="121" t="s">
        <v>115</v>
      </c>
      <c r="B48" s="126" t="s">
        <v>116</v>
      </c>
      <c r="C48" s="123" t="str">
        <f>"200"</f>
        <v>200</v>
      </c>
      <c r="D48" s="123">
        <v>0.08</v>
      </c>
      <c r="E48" s="123">
        <v>0</v>
      </c>
      <c r="F48" s="123">
        <v>0.02</v>
      </c>
      <c r="G48" s="123">
        <v>0.02</v>
      </c>
      <c r="H48" s="123">
        <v>9.84</v>
      </c>
      <c r="I48" s="243">
        <v>37.802231999999989</v>
      </c>
      <c r="J48" s="134">
        <v>0</v>
      </c>
      <c r="K48" s="13">
        <v>0</v>
      </c>
      <c r="L48" s="13">
        <v>0</v>
      </c>
      <c r="M48" s="13">
        <v>0</v>
      </c>
      <c r="N48" s="13">
        <v>9.8000000000000007</v>
      </c>
      <c r="O48" s="13">
        <v>0</v>
      </c>
      <c r="P48" s="13">
        <v>0.04</v>
      </c>
      <c r="Q48" s="13">
        <v>0</v>
      </c>
      <c r="R48" s="13">
        <v>0</v>
      </c>
      <c r="S48" s="13">
        <v>0</v>
      </c>
      <c r="T48" s="13">
        <v>0.03</v>
      </c>
      <c r="U48" s="13">
        <v>0.1</v>
      </c>
      <c r="V48" s="13">
        <v>0.3</v>
      </c>
      <c r="W48" s="13">
        <v>0.28999999999999998</v>
      </c>
      <c r="X48" s="13">
        <v>0</v>
      </c>
      <c r="Y48" s="13">
        <v>0</v>
      </c>
      <c r="Z48" s="13">
        <v>0.03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200.04</v>
      </c>
      <c r="CC48" s="15"/>
      <c r="CD48" s="15"/>
      <c r="CE48" s="14">
        <v>0</v>
      </c>
      <c r="CF48" s="14"/>
      <c r="CG48" s="14">
        <v>4.21</v>
      </c>
      <c r="CH48" s="14">
        <v>4.21</v>
      </c>
      <c r="CI48" s="14">
        <v>4.21</v>
      </c>
      <c r="CJ48" s="14">
        <v>497.96</v>
      </c>
      <c r="CK48" s="14">
        <v>192.28</v>
      </c>
      <c r="CL48" s="14">
        <v>345.12</v>
      </c>
      <c r="CM48" s="14">
        <v>44.51</v>
      </c>
      <c r="CN48" s="14">
        <v>26.48</v>
      </c>
      <c r="CO48" s="14">
        <v>35.49</v>
      </c>
      <c r="CP48" s="14">
        <v>10</v>
      </c>
      <c r="CQ48" s="14">
        <v>0</v>
      </c>
    </row>
    <row r="49" spans="1:95" x14ac:dyDescent="0.3">
      <c r="A49" s="121" t="str">
        <f>"-"</f>
        <v>-</v>
      </c>
      <c r="B49" s="126" t="s">
        <v>254</v>
      </c>
      <c r="C49" s="123" t="str">
        <f>"35"</f>
        <v>35</v>
      </c>
      <c r="D49" s="123">
        <v>2.31</v>
      </c>
      <c r="E49" s="123">
        <v>0</v>
      </c>
      <c r="F49" s="123">
        <v>0.23</v>
      </c>
      <c r="G49" s="123">
        <v>0.23</v>
      </c>
      <c r="H49" s="123">
        <v>16.420000000000002</v>
      </c>
      <c r="I49" s="243">
        <v>78.365349999999992</v>
      </c>
      <c r="J49" s="134">
        <v>0</v>
      </c>
      <c r="K49" s="13">
        <v>0</v>
      </c>
      <c r="L49" s="13">
        <v>0</v>
      </c>
      <c r="M49" s="13">
        <v>0</v>
      </c>
      <c r="N49" s="13">
        <v>0.39</v>
      </c>
      <c r="O49" s="13">
        <v>15.96</v>
      </c>
      <c r="P49" s="13">
        <v>7.0000000000000007E-2</v>
      </c>
      <c r="Q49" s="13">
        <v>0</v>
      </c>
      <c r="R49" s="13">
        <v>0</v>
      </c>
      <c r="S49" s="13">
        <v>0</v>
      </c>
      <c r="T49" s="13">
        <v>0.63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4">
        <v>0</v>
      </c>
      <c r="AK49" s="14">
        <v>111.75</v>
      </c>
      <c r="AL49" s="14">
        <v>116.32</v>
      </c>
      <c r="AM49" s="14">
        <v>178.13</v>
      </c>
      <c r="AN49" s="14">
        <v>59.07</v>
      </c>
      <c r="AO49" s="14">
        <v>35.020000000000003</v>
      </c>
      <c r="AP49" s="14">
        <v>70.040000000000006</v>
      </c>
      <c r="AQ49" s="14">
        <v>26.49</v>
      </c>
      <c r="AR49" s="14">
        <v>126.67</v>
      </c>
      <c r="AS49" s="14">
        <v>78.56</v>
      </c>
      <c r="AT49" s="14">
        <v>109.62</v>
      </c>
      <c r="AU49" s="14">
        <v>90.44</v>
      </c>
      <c r="AV49" s="14">
        <v>47.5</v>
      </c>
      <c r="AW49" s="14">
        <v>84.04</v>
      </c>
      <c r="AX49" s="14">
        <v>702.79</v>
      </c>
      <c r="AY49" s="14">
        <v>0</v>
      </c>
      <c r="AZ49" s="14">
        <v>228.98</v>
      </c>
      <c r="BA49" s="14">
        <v>99.57</v>
      </c>
      <c r="BB49" s="14">
        <v>66.08</v>
      </c>
      <c r="BC49" s="14">
        <v>52.37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0.03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0.02</v>
      </c>
      <c r="BT49" s="14">
        <v>0</v>
      </c>
      <c r="BU49" s="14">
        <v>0</v>
      </c>
      <c r="BV49" s="14">
        <v>0.1</v>
      </c>
      <c r="BW49" s="14">
        <v>0.01</v>
      </c>
      <c r="BX49" s="14">
        <v>0</v>
      </c>
      <c r="BY49" s="14">
        <v>0</v>
      </c>
      <c r="BZ49" s="14">
        <v>0</v>
      </c>
      <c r="CA49" s="14">
        <v>0</v>
      </c>
      <c r="CB49" s="14">
        <v>13.69</v>
      </c>
      <c r="CC49" s="15"/>
      <c r="CD49" s="15"/>
      <c r="CE49" s="14">
        <v>0</v>
      </c>
      <c r="CF49" s="14"/>
      <c r="CG49" s="14">
        <v>0</v>
      </c>
      <c r="CH49" s="14">
        <v>0</v>
      </c>
      <c r="CI49" s="14">
        <v>0</v>
      </c>
      <c r="CJ49" s="14">
        <v>475</v>
      </c>
      <c r="CK49" s="14">
        <v>183</v>
      </c>
      <c r="CL49" s="14">
        <v>329</v>
      </c>
      <c r="CM49" s="14">
        <v>3.8</v>
      </c>
      <c r="CN49" s="14">
        <v>3.8</v>
      </c>
      <c r="CO49" s="14">
        <v>3.8</v>
      </c>
      <c r="CP49" s="14">
        <v>0</v>
      </c>
      <c r="CQ49" s="14">
        <v>0</v>
      </c>
    </row>
    <row r="50" spans="1:95" x14ac:dyDescent="0.3">
      <c r="A50" s="121" t="str">
        <f>"-"</f>
        <v>-</v>
      </c>
      <c r="B50" s="126" t="s">
        <v>155</v>
      </c>
      <c r="C50" s="123">
        <v>120</v>
      </c>
      <c r="D50" s="123">
        <v>0.48</v>
      </c>
      <c r="E50" s="123">
        <v>0</v>
      </c>
      <c r="F50" s="123">
        <v>0.48</v>
      </c>
      <c r="G50" s="123">
        <v>0.56000000000000005</v>
      </c>
      <c r="H50" s="123">
        <v>13.92</v>
      </c>
      <c r="I50" s="243">
        <v>58.41</v>
      </c>
      <c r="J50" s="135">
        <v>0.14000000000000001</v>
      </c>
      <c r="K50" s="17">
        <v>0</v>
      </c>
      <c r="L50" s="17">
        <v>0</v>
      </c>
      <c r="M50" s="17">
        <v>0</v>
      </c>
      <c r="N50" s="17">
        <v>12.6</v>
      </c>
      <c r="O50" s="17">
        <v>1.1200000000000001</v>
      </c>
      <c r="P50" s="17">
        <v>2.52</v>
      </c>
      <c r="Q50" s="17">
        <v>0</v>
      </c>
      <c r="R50" s="17">
        <v>0</v>
      </c>
      <c r="S50" s="17">
        <v>1.1200000000000001</v>
      </c>
      <c r="T50" s="17">
        <v>0.7</v>
      </c>
      <c r="U50" s="17">
        <v>36.4</v>
      </c>
      <c r="V50" s="17">
        <v>389.2</v>
      </c>
      <c r="W50" s="17">
        <v>22.4</v>
      </c>
      <c r="X50" s="17">
        <v>12.6</v>
      </c>
      <c r="Y50" s="17">
        <v>15.4</v>
      </c>
      <c r="Z50" s="17">
        <v>3.08</v>
      </c>
      <c r="AA50" s="17">
        <v>0</v>
      </c>
      <c r="AB50" s="17">
        <v>42</v>
      </c>
      <c r="AC50" s="17">
        <v>7</v>
      </c>
      <c r="AD50" s="17">
        <v>0.28000000000000003</v>
      </c>
      <c r="AE50" s="17">
        <v>0.04</v>
      </c>
      <c r="AF50" s="17">
        <v>0.03</v>
      </c>
      <c r="AG50" s="17">
        <v>0.42</v>
      </c>
      <c r="AH50" s="17">
        <v>0.56000000000000005</v>
      </c>
      <c r="AI50" s="17">
        <v>14</v>
      </c>
      <c r="AJ50" s="8">
        <v>0</v>
      </c>
      <c r="AK50" s="8">
        <v>16.8</v>
      </c>
      <c r="AL50" s="8">
        <v>18.2</v>
      </c>
      <c r="AM50" s="8">
        <v>26.6</v>
      </c>
      <c r="AN50" s="8">
        <v>25.2</v>
      </c>
      <c r="AO50" s="8">
        <v>4.2</v>
      </c>
      <c r="AP50" s="8">
        <v>15.4</v>
      </c>
      <c r="AQ50" s="8">
        <v>4.2</v>
      </c>
      <c r="AR50" s="8">
        <v>12.6</v>
      </c>
      <c r="AS50" s="8">
        <v>23.8</v>
      </c>
      <c r="AT50" s="8">
        <v>14</v>
      </c>
      <c r="AU50" s="8">
        <v>109.2</v>
      </c>
      <c r="AV50" s="8">
        <v>9.8000000000000007</v>
      </c>
      <c r="AW50" s="8">
        <v>19.600000000000001</v>
      </c>
      <c r="AX50" s="8">
        <v>58.8</v>
      </c>
      <c r="AY50" s="8">
        <v>0</v>
      </c>
      <c r="AZ50" s="8">
        <v>18.2</v>
      </c>
      <c r="BA50" s="8">
        <v>22.4</v>
      </c>
      <c r="BB50" s="8">
        <v>8.4</v>
      </c>
      <c r="BC50" s="8">
        <v>7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120.82</v>
      </c>
      <c r="CC50" s="18"/>
      <c r="CD50" s="18"/>
      <c r="CE50" s="8">
        <v>7</v>
      </c>
      <c r="CF50" s="8"/>
      <c r="CG50" s="8">
        <v>2</v>
      </c>
      <c r="CH50" s="8">
        <v>2</v>
      </c>
      <c r="CI50" s="8">
        <v>2</v>
      </c>
      <c r="CJ50" s="8">
        <v>150</v>
      </c>
      <c r="CK50" s="8">
        <v>150</v>
      </c>
      <c r="CL50" s="8">
        <v>150</v>
      </c>
      <c r="CM50" s="8">
        <v>46.8</v>
      </c>
      <c r="CN50" s="8">
        <v>46.8</v>
      </c>
      <c r="CO50" s="8">
        <v>46.8</v>
      </c>
      <c r="CP50" s="8">
        <v>0</v>
      </c>
      <c r="CQ50" s="8">
        <v>0</v>
      </c>
    </row>
    <row r="51" spans="1:95" x14ac:dyDescent="0.3">
      <c r="A51" s="127"/>
      <c r="B51" s="142" t="s">
        <v>101</v>
      </c>
      <c r="C51" s="128"/>
      <c r="D51" s="128">
        <f t="shared" ref="D51:AI51" si="9">SUM(D47:D50)</f>
        <v>15.530000000000001</v>
      </c>
      <c r="E51" s="128">
        <f t="shared" si="9"/>
        <v>13.64</v>
      </c>
      <c r="F51" s="128">
        <f t="shared" si="9"/>
        <v>15.860000000000001</v>
      </c>
      <c r="G51" s="128">
        <f t="shared" si="9"/>
        <v>2.0499999999999998</v>
      </c>
      <c r="H51" s="128">
        <f t="shared" si="9"/>
        <v>72.14</v>
      </c>
      <c r="I51" s="244">
        <f t="shared" si="9"/>
        <v>470.86758199999997</v>
      </c>
      <c r="J51" s="136">
        <f t="shared" si="9"/>
        <v>4.54</v>
      </c>
      <c r="K51" s="67">
        <f t="shared" si="9"/>
        <v>0.72</v>
      </c>
      <c r="L51" s="67">
        <f t="shared" si="9"/>
        <v>0</v>
      </c>
      <c r="M51" s="67">
        <f t="shared" si="9"/>
        <v>0</v>
      </c>
      <c r="N51" s="67">
        <f t="shared" si="9"/>
        <v>30.950000000000003</v>
      </c>
      <c r="O51" s="67">
        <f t="shared" si="9"/>
        <v>26.2</v>
      </c>
      <c r="P51" s="67">
        <f t="shared" si="9"/>
        <v>3.01</v>
      </c>
      <c r="Q51" s="67">
        <f t="shared" si="9"/>
        <v>0</v>
      </c>
      <c r="R51" s="67">
        <f t="shared" si="9"/>
        <v>0</v>
      </c>
      <c r="S51" s="67">
        <f t="shared" si="9"/>
        <v>2</v>
      </c>
      <c r="T51" s="67">
        <f t="shared" si="9"/>
        <v>2.4699999999999998</v>
      </c>
      <c r="U51" s="67">
        <f t="shared" si="9"/>
        <v>161.06</v>
      </c>
      <c r="V51" s="67">
        <f t="shared" si="9"/>
        <v>481.78</v>
      </c>
      <c r="W51" s="67">
        <f t="shared" si="9"/>
        <v>132.56</v>
      </c>
      <c r="X51" s="67">
        <f t="shared" si="9"/>
        <v>33.700000000000003</v>
      </c>
      <c r="Y51" s="67">
        <f t="shared" si="9"/>
        <v>181.04</v>
      </c>
      <c r="Z51" s="67">
        <f t="shared" si="9"/>
        <v>3.63</v>
      </c>
      <c r="AA51" s="67">
        <f t="shared" si="9"/>
        <v>32.270000000000003</v>
      </c>
      <c r="AB51" s="67">
        <f t="shared" si="9"/>
        <v>63.17</v>
      </c>
      <c r="AC51" s="67">
        <f t="shared" si="9"/>
        <v>65.2</v>
      </c>
      <c r="AD51" s="67">
        <f t="shared" si="9"/>
        <v>1.01</v>
      </c>
      <c r="AE51" s="67">
        <f t="shared" si="9"/>
        <v>7.0000000000000007E-2</v>
      </c>
      <c r="AF51" s="67">
        <f t="shared" si="9"/>
        <v>0.21</v>
      </c>
      <c r="AG51" s="67">
        <f t="shared" si="9"/>
        <v>0.84</v>
      </c>
      <c r="AH51" s="67">
        <f t="shared" si="9"/>
        <v>4.0199999999999996</v>
      </c>
      <c r="AI51" s="67">
        <f t="shared" si="9"/>
        <v>14.15</v>
      </c>
      <c r="AJ51" s="67">
        <f t="shared" ref="AJ51:BO51" si="10">SUM(AJ47:AJ50)</f>
        <v>0</v>
      </c>
      <c r="AK51" s="67">
        <f t="shared" si="10"/>
        <v>790.07999999999993</v>
      </c>
      <c r="AL51" s="67">
        <f t="shared" si="10"/>
        <v>675.52</v>
      </c>
      <c r="AM51" s="67">
        <f t="shared" si="10"/>
        <v>1208.06</v>
      </c>
      <c r="AN51" s="67">
        <f t="shared" si="10"/>
        <v>846.61000000000013</v>
      </c>
      <c r="AO51" s="67">
        <f t="shared" si="10"/>
        <v>341.52</v>
      </c>
      <c r="AP51" s="67">
        <f t="shared" si="10"/>
        <v>586.88</v>
      </c>
      <c r="AQ51" s="67">
        <f t="shared" si="10"/>
        <v>197.48</v>
      </c>
      <c r="AR51" s="67">
        <f t="shared" si="10"/>
        <v>735.79</v>
      </c>
      <c r="AS51" s="67">
        <f t="shared" si="10"/>
        <v>189.47000000000003</v>
      </c>
      <c r="AT51" s="67">
        <f t="shared" si="10"/>
        <v>230.23000000000002</v>
      </c>
      <c r="AU51" s="67">
        <f t="shared" si="10"/>
        <v>332.97</v>
      </c>
      <c r="AV51" s="67">
        <f t="shared" si="10"/>
        <v>397.28000000000003</v>
      </c>
      <c r="AW51" s="67">
        <f t="shared" si="10"/>
        <v>166.51</v>
      </c>
      <c r="AX51" s="67">
        <f t="shared" si="10"/>
        <v>1008.3499999999999</v>
      </c>
      <c r="AY51" s="67">
        <f t="shared" si="10"/>
        <v>0.72</v>
      </c>
      <c r="AZ51" s="67">
        <f t="shared" si="10"/>
        <v>310.31</v>
      </c>
      <c r="BA51" s="67">
        <f t="shared" si="10"/>
        <v>212.6</v>
      </c>
      <c r="BB51" s="67">
        <f t="shared" si="10"/>
        <v>724.66</v>
      </c>
      <c r="BC51" s="67">
        <f t="shared" si="10"/>
        <v>137.93</v>
      </c>
      <c r="BD51" s="67">
        <f t="shared" si="10"/>
        <v>0</v>
      </c>
      <c r="BE51" s="67">
        <f t="shared" si="10"/>
        <v>0</v>
      </c>
      <c r="BF51" s="67">
        <f t="shared" si="10"/>
        <v>0</v>
      </c>
      <c r="BG51" s="67">
        <f t="shared" si="10"/>
        <v>0</v>
      </c>
      <c r="BH51" s="67">
        <f t="shared" si="10"/>
        <v>0</v>
      </c>
      <c r="BI51" s="67">
        <f t="shared" si="10"/>
        <v>0</v>
      </c>
      <c r="BJ51" s="67">
        <f t="shared" si="10"/>
        <v>0</v>
      </c>
      <c r="BK51" s="67">
        <f t="shared" si="10"/>
        <v>0.11</v>
      </c>
      <c r="BL51" s="67">
        <f t="shared" si="10"/>
        <v>0</v>
      </c>
      <c r="BM51" s="67">
        <f t="shared" si="10"/>
        <v>0.04</v>
      </c>
      <c r="BN51" s="67">
        <f t="shared" si="10"/>
        <v>0</v>
      </c>
      <c r="BO51" s="67">
        <f t="shared" si="10"/>
        <v>0.01</v>
      </c>
      <c r="BP51" s="67">
        <f t="shared" ref="BP51:CQ51" si="11">SUM(BP47:BP50)</f>
        <v>0</v>
      </c>
      <c r="BQ51" s="67">
        <f t="shared" si="11"/>
        <v>0</v>
      </c>
      <c r="BR51" s="67">
        <f t="shared" si="11"/>
        <v>0</v>
      </c>
      <c r="BS51" s="67">
        <f t="shared" si="11"/>
        <v>0.29000000000000004</v>
      </c>
      <c r="BT51" s="67">
        <f t="shared" si="11"/>
        <v>0</v>
      </c>
      <c r="BU51" s="67">
        <f t="shared" si="11"/>
        <v>0</v>
      </c>
      <c r="BV51" s="67">
        <f t="shared" si="11"/>
        <v>0.78</v>
      </c>
      <c r="BW51" s="67">
        <f t="shared" si="11"/>
        <v>0.01</v>
      </c>
      <c r="BX51" s="67">
        <f t="shared" si="11"/>
        <v>0</v>
      </c>
      <c r="BY51" s="67">
        <f t="shared" si="11"/>
        <v>0</v>
      </c>
      <c r="BZ51" s="67">
        <f t="shared" si="11"/>
        <v>0</v>
      </c>
      <c r="CA51" s="67">
        <f t="shared" si="11"/>
        <v>0</v>
      </c>
      <c r="CB51" s="67">
        <f t="shared" si="11"/>
        <v>391.12</v>
      </c>
      <c r="CC51" s="67">
        <f t="shared" si="11"/>
        <v>0</v>
      </c>
      <c r="CD51" s="67">
        <f t="shared" si="11"/>
        <v>0</v>
      </c>
      <c r="CE51" s="67">
        <f t="shared" si="11"/>
        <v>42.8</v>
      </c>
      <c r="CF51" s="67">
        <f t="shared" si="11"/>
        <v>0</v>
      </c>
      <c r="CG51" s="67">
        <f t="shared" si="11"/>
        <v>25.41</v>
      </c>
      <c r="CH51" s="67">
        <f t="shared" si="11"/>
        <v>17.05</v>
      </c>
      <c r="CI51" s="67">
        <f t="shared" si="11"/>
        <v>21.23</v>
      </c>
      <c r="CJ51" s="67">
        <f t="shared" si="11"/>
        <v>2499.9899999999998</v>
      </c>
      <c r="CK51" s="67">
        <f t="shared" si="11"/>
        <v>1449.81</v>
      </c>
      <c r="CL51" s="67">
        <f t="shared" si="11"/>
        <v>1974.9</v>
      </c>
      <c r="CM51" s="67">
        <f t="shared" si="11"/>
        <v>116.08999999999999</v>
      </c>
      <c r="CN51" s="67">
        <f t="shared" si="11"/>
        <v>91.69</v>
      </c>
      <c r="CO51" s="67">
        <f t="shared" si="11"/>
        <v>103.88</v>
      </c>
      <c r="CP51" s="67">
        <f t="shared" si="11"/>
        <v>16.600000000000001</v>
      </c>
      <c r="CQ51" s="67">
        <f t="shared" si="11"/>
        <v>0.22</v>
      </c>
    </row>
    <row r="52" spans="1:95" hidden="1" x14ac:dyDescent="0.3">
      <c r="A52" s="56"/>
      <c r="B52" s="16" t="s">
        <v>102</v>
      </c>
      <c r="C52" s="74"/>
      <c r="D52" s="74">
        <v>19.25</v>
      </c>
      <c r="E52" s="74">
        <v>0</v>
      </c>
      <c r="F52" s="74">
        <v>19.75</v>
      </c>
      <c r="G52" s="74">
        <v>0</v>
      </c>
      <c r="H52" s="74">
        <v>83.75</v>
      </c>
      <c r="I52" s="242">
        <v>587.5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175</v>
      </c>
      <c r="AD52" s="9">
        <v>0</v>
      </c>
      <c r="AE52" s="9">
        <v>0.3</v>
      </c>
      <c r="AF52" s="9">
        <v>0.35</v>
      </c>
      <c r="AI52" s="9">
        <v>15</v>
      </c>
      <c r="CI52" s="10">
        <v>0</v>
      </c>
      <c r="CL52" s="10">
        <v>0</v>
      </c>
      <c r="CO52" s="10">
        <v>0</v>
      </c>
    </row>
    <row r="53" spans="1:95" hidden="1" x14ac:dyDescent="0.3">
      <c r="A53" s="56"/>
      <c r="B53" s="16" t="s">
        <v>103</v>
      </c>
      <c r="C53" s="74"/>
      <c r="D53" s="74">
        <f t="shared" ref="D53:I53" si="12">D51-D52</f>
        <v>-3.7199999999999989</v>
      </c>
      <c r="E53" s="74">
        <f t="shared" si="12"/>
        <v>13.64</v>
      </c>
      <c r="F53" s="74">
        <f t="shared" si="12"/>
        <v>-3.8899999999999988</v>
      </c>
      <c r="G53" s="74">
        <f t="shared" si="12"/>
        <v>2.0499999999999998</v>
      </c>
      <c r="H53" s="74">
        <f t="shared" si="12"/>
        <v>-11.61</v>
      </c>
      <c r="I53" s="242">
        <f t="shared" si="12"/>
        <v>-116.63241800000003</v>
      </c>
      <c r="V53" s="9">
        <f t="shared" ref="V53:AF53" si="13">V51-V52</f>
        <v>481.78</v>
      </c>
      <c r="W53" s="9">
        <f t="shared" si="13"/>
        <v>132.56</v>
      </c>
      <c r="X53" s="9">
        <f t="shared" si="13"/>
        <v>33.700000000000003</v>
      </c>
      <c r="Y53" s="9">
        <f t="shared" si="13"/>
        <v>181.04</v>
      </c>
      <c r="Z53" s="9">
        <f t="shared" si="13"/>
        <v>3.63</v>
      </c>
      <c r="AA53" s="9">
        <f t="shared" si="13"/>
        <v>32.270000000000003</v>
      </c>
      <c r="AB53" s="9">
        <f t="shared" si="13"/>
        <v>63.17</v>
      </c>
      <c r="AC53" s="9">
        <f t="shared" si="13"/>
        <v>-109.8</v>
      </c>
      <c r="AD53" s="9">
        <f t="shared" si="13"/>
        <v>1.01</v>
      </c>
      <c r="AE53" s="9">
        <f t="shared" si="13"/>
        <v>-0.22999999999999998</v>
      </c>
      <c r="AF53" s="9">
        <f t="shared" si="13"/>
        <v>-0.13999999999999999</v>
      </c>
      <c r="AI53" s="9">
        <f>AI51-AI52</f>
        <v>-0.84999999999999964</v>
      </c>
      <c r="CI53" s="10">
        <f>CI51-CI52</f>
        <v>21.23</v>
      </c>
      <c r="CL53" s="10">
        <f>CL51-CL52</f>
        <v>1974.9</v>
      </c>
      <c r="CO53" s="10">
        <f>CO51-CO52</f>
        <v>103.88</v>
      </c>
    </row>
    <row r="54" spans="1:95" hidden="1" x14ac:dyDescent="0.3">
      <c r="A54" s="56"/>
      <c r="B54" s="16" t="s">
        <v>104</v>
      </c>
      <c r="C54" s="74"/>
      <c r="D54" s="74">
        <v>15</v>
      </c>
      <c r="E54" s="74"/>
      <c r="F54" s="74">
        <v>32</v>
      </c>
      <c r="G54" s="74"/>
      <c r="H54" s="74">
        <v>53</v>
      </c>
      <c r="I54" s="242"/>
    </row>
    <row r="55" spans="1:95" ht="13.8" customHeight="1" x14ac:dyDescent="0.3">
      <c r="A55" s="56"/>
      <c r="B55" s="16"/>
      <c r="C55" s="74"/>
      <c r="D55" s="74"/>
      <c r="E55" s="74"/>
      <c r="F55" s="74"/>
      <c r="G55" s="74"/>
      <c r="H55" s="74"/>
      <c r="I55" s="242"/>
    </row>
    <row r="56" spans="1:95" x14ac:dyDescent="0.3">
      <c r="A56" s="56"/>
      <c r="B56" s="23" t="s">
        <v>147</v>
      </c>
      <c r="C56" s="24" t="s">
        <v>156</v>
      </c>
      <c r="D56" s="234" t="s">
        <v>157</v>
      </c>
      <c r="E56" s="234"/>
      <c r="F56" s="267" t="s">
        <v>158</v>
      </c>
      <c r="G56" s="267"/>
      <c r="H56" s="25" t="s">
        <v>159</v>
      </c>
      <c r="I56" s="25" t="s">
        <v>160</v>
      </c>
    </row>
    <row r="57" spans="1:95" x14ac:dyDescent="0.3">
      <c r="A57" s="121"/>
      <c r="B57" s="122" t="s">
        <v>92</v>
      </c>
      <c r="C57" s="123"/>
      <c r="D57" s="123"/>
      <c r="E57" s="123"/>
      <c r="F57" s="123"/>
      <c r="G57" s="123"/>
      <c r="H57" s="123"/>
      <c r="I57" s="243"/>
    </row>
    <row r="58" spans="1:95" x14ac:dyDescent="0.3">
      <c r="A58" s="121" t="str">
        <f>"    6/8"</f>
        <v xml:space="preserve">    6/8</v>
      </c>
      <c r="B58" s="126" t="s">
        <v>121</v>
      </c>
      <c r="C58" s="123" t="str">
        <f>"150"</f>
        <v>150</v>
      </c>
      <c r="D58" s="123">
        <v>12.05</v>
      </c>
      <c r="E58" s="123">
        <v>7.82</v>
      </c>
      <c r="F58" s="123">
        <v>17.23</v>
      </c>
      <c r="G58" s="123">
        <v>0.35</v>
      </c>
      <c r="H58" s="123">
        <v>21.67</v>
      </c>
      <c r="I58" s="243">
        <v>268.64</v>
      </c>
      <c r="J58" s="134">
        <v>8.65</v>
      </c>
      <c r="K58" s="13">
        <v>0.08</v>
      </c>
      <c r="L58" s="13">
        <v>0</v>
      </c>
      <c r="M58" s="13">
        <v>0</v>
      </c>
      <c r="N58" s="13">
        <v>2.27</v>
      </c>
      <c r="O58" s="13">
        <v>9.8000000000000007</v>
      </c>
      <c r="P58" s="13">
        <v>1.61</v>
      </c>
      <c r="Q58" s="13">
        <v>0</v>
      </c>
      <c r="R58" s="13">
        <v>0</v>
      </c>
      <c r="S58" s="13">
        <v>0.12</v>
      </c>
      <c r="T58" s="13">
        <v>1.99</v>
      </c>
      <c r="U58" s="13">
        <v>328.22</v>
      </c>
      <c r="V58" s="13">
        <v>213.25</v>
      </c>
      <c r="W58" s="13">
        <v>19.09</v>
      </c>
      <c r="X58" s="13">
        <v>23.24</v>
      </c>
      <c r="Y58" s="13">
        <v>107.88</v>
      </c>
      <c r="Z58" s="13">
        <v>1.0900000000000001</v>
      </c>
      <c r="AA58" s="13">
        <v>16.02</v>
      </c>
      <c r="AB58" s="13">
        <v>1924.8</v>
      </c>
      <c r="AC58" s="13">
        <v>427.73</v>
      </c>
      <c r="AD58" s="13">
        <v>0.46</v>
      </c>
      <c r="AE58" s="13">
        <v>0.25</v>
      </c>
      <c r="AF58" s="13">
        <v>0.1</v>
      </c>
      <c r="AG58" s="13">
        <v>1.54</v>
      </c>
      <c r="AH58" s="13">
        <v>3.92</v>
      </c>
      <c r="AI58" s="13">
        <v>1.67</v>
      </c>
      <c r="AJ58" s="14">
        <v>0</v>
      </c>
      <c r="AK58" s="14">
        <v>462.11</v>
      </c>
      <c r="AL58" s="14">
        <v>395.6</v>
      </c>
      <c r="AM58" s="14">
        <v>607.37</v>
      </c>
      <c r="AN58" s="14">
        <v>655.12</v>
      </c>
      <c r="AO58" s="14">
        <v>186.13</v>
      </c>
      <c r="AP58" s="14">
        <v>359.1</v>
      </c>
      <c r="AQ58" s="14">
        <v>105.76</v>
      </c>
      <c r="AR58" s="14">
        <v>332.55</v>
      </c>
      <c r="AS58" s="14">
        <v>417.14</v>
      </c>
      <c r="AT58" s="14">
        <v>472.99</v>
      </c>
      <c r="AU58" s="14">
        <v>710.39</v>
      </c>
      <c r="AV58" s="14">
        <v>303.89999999999998</v>
      </c>
      <c r="AW58" s="14">
        <v>375.32</v>
      </c>
      <c r="AX58" s="14">
        <v>1338.79</v>
      </c>
      <c r="AY58" s="14">
        <v>85.57</v>
      </c>
      <c r="AZ58" s="14">
        <v>388.24</v>
      </c>
      <c r="BA58" s="14">
        <v>342.77</v>
      </c>
      <c r="BB58" s="14">
        <v>279.89</v>
      </c>
      <c r="BC58" s="14">
        <v>105.77</v>
      </c>
      <c r="BD58" s="14">
        <v>0.1</v>
      </c>
      <c r="BE58" s="14">
        <v>0.02</v>
      </c>
      <c r="BF58" s="14">
        <v>0.02</v>
      </c>
      <c r="BG58" s="14">
        <v>0.05</v>
      </c>
      <c r="BH58" s="14">
        <v>0.06</v>
      </c>
      <c r="BI58" s="14">
        <v>0.21</v>
      </c>
      <c r="BJ58" s="14">
        <v>0</v>
      </c>
      <c r="BK58" s="14">
        <v>0.66</v>
      </c>
      <c r="BL58" s="14">
        <v>0</v>
      </c>
      <c r="BM58" s="14">
        <v>0.2</v>
      </c>
      <c r="BN58" s="14">
        <v>0</v>
      </c>
      <c r="BO58" s="14">
        <v>0</v>
      </c>
      <c r="BP58" s="14">
        <v>0</v>
      </c>
      <c r="BQ58" s="14">
        <v>0.02</v>
      </c>
      <c r="BR58" s="14">
        <v>0.08</v>
      </c>
      <c r="BS58" s="14">
        <v>0.61</v>
      </c>
      <c r="BT58" s="14">
        <v>0</v>
      </c>
      <c r="BU58" s="14">
        <v>0</v>
      </c>
      <c r="BV58" s="14">
        <v>0.05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139.5</v>
      </c>
      <c r="CC58" s="15"/>
      <c r="CD58" s="15"/>
      <c r="CE58" s="14">
        <v>336.82</v>
      </c>
      <c r="CF58" s="14"/>
      <c r="CG58" s="14">
        <v>38.81</v>
      </c>
      <c r="CH58" s="14">
        <v>23.05</v>
      </c>
      <c r="CI58" s="14">
        <v>30.93</v>
      </c>
      <c r="CJ58" s="14">
        <v>2331.44</v>
      </c>
      <c r="CK58" s="14">
        <v>1417.28</v>
      </c>
      <c r="CL58" s="14">
        <v>1874.36</v>
      </c>
      <c r="CM58" s="14">
        <v>20.63</v>
      </c>
      <c r="CN58" s="14">
        <v>8.98</v>
      </c>
      <c r="CO58" s="14">
        <v>14.87</v>
      </c>
      <c r="CP58" s="14">
        <v>0</v>
      </c>
      <c r="CQ58" s="14">
        <v>0.75</v>
      </c>
    </row>
    <row r="59" spans="1:95" x14ac:dyDescent="0.3">
      <c r="A59" s="121" t="s">
        <v>120</v>
      </c>
      <c r="B59" s="126" t="s">
        <v>122</v>
      </c>
      <c r="C59" s="123" t="str">
        <f>"200"</f>
        <v>200</v>
      </c>
      <c r="D59" s="123">
        <v>0.08</v>
      </c>
      <c r="E59" s="123">
        <v>0</v>
      </c>
      <c r="F59" s="123">
        <v>0.02</v>
      </c>
      <c r="G59" s="123">
        <v>0.02</v>
      </c>
      <c r="H59" s="123">
        <v>9.84</v>
      </c>
      <c r="I59" s="243">
        <v>37.802231999999989</v>
      </c>
      <c r="J59" s="134">
        <v>0</v>
      </c>
      <c r="K59" s="13">
        <v>0</v>
      </c>
      <c r="L59" s="13">
        <v>0</v>
      </c>
      <c r="M59" s="13">
        <v>0</v>
      </c>
      <c r="N59" s="13">
        <v>9.8000000000000007</v>
      </c>
      <c r="O59" s="13">
        <v>0</v>
      </c>
      <c r="P59" s="13">
        <v>0.04</v>
      </c>
      <c r="Q59" s="13">
        <v>0</v>
      </c>
      <c r="R59" s="13">
        <v>0</v>
      </c>
      <c r="S59" s="13">
        <v>0</v>
      </c>
      <c r="T59" s="13">
        <v>0.03</v>
      </c>
      <c r="U59" s="13">
        <v>0.1</v>
      </c>
      <c r="V59" s="13">
        <v>0.3</v>
      </c>
      <c r="W59" s="13">
        <v>0.28999999999999998</v>
      </c>
      <c r="X59" s="13">
        <v>0</v>
      </c>
      <c r="Y59" s="13">
        <v>0</v>
      </c>
      <c r="Z59" s="13">
        <v>0.03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200.04</v>
      </c>
      <c r="CC59" s="15"/>
      <c r="CD59" s="15"/>
      <c r="CE59" s="14">
        <v>0</v>
      </c>
      <c r="CF59" s="14"/>
      <c r="CG59" s="14">
        <v>4.21</v>
      </c>
      <c r="CH59" s="14">
        <v>4.21</v>
      </c>
      <c r="CI59" s="14">
        <v>4.21</v>
      </c>
      <c r="CJ59" s="14">
        <v>497.96</v>
      </c>
      <c r="CK59" s="14">
        <v>192.28</v>
      </c>
      <c r="CL59" s="14">
        <v>345.12</v>
      </c>
      <c r="CM59" s="14">
        <v>44.51</v>
      </c>
      <c r="CN59" s="14">
        <v>26.48</v>
      </c>
      <c r="CO59" s="14">
        <v>35.49</v>
      </c>
      <c r="CP59" s="14">
        <v>10</v>
      </c>
      <c r="CQ59" s="14">
        <v>0</v>
      </c>
    </row>
    <row r="60" spans="1:95" x14ac:dyDescent="0.3">
      <c r="A60" s="121" t="str">
        <f>"-"</f>
        <v>-</v>
      </c>
      <c r="B60" s="126" t="s">
        <v>254</v>
      </c>
      <c r="C60" s="123" t="str">
        <f>"30"</f>
        <v>30</v>
      </c>
      <c r="D60" s="123">
        <v>1.98</v>
      </c>
      <c r="E60" s="123">
        <v>0</v>
      </c>
      <c r="F60" s="123">
        <v>0.2</v>
      </c>
      <c r="G60" s="123">
        <v>0.2</v>
      </c>
      <c r="H60" s="123">
        <v>14.07</v>
      </c>
      <c r="I60" s="243">
        <v>67.170299999999997</v>
      </c>
      <c r="J60" s="134">
        <v>0</v>
      </c>
      <c r="K60" s="13">
        <v>0</v>
      </c>
      <c r="L60" s="13">
        <v>0</v>
      </c>
      <c r="M60" s="13">
        <v>0</v>
      </c>
      <c r="N60" s="13">
        <v>0.33</v>
      </c>
      <c r="O60" s="13">
        <v>13.68</v>
      </c>
      <c r="P60" s="13">
        <v>0.06</v>
      </c>
      <c r="Q60" s="13">
        <v>0</v>
      </c>
      <c r="R60" s="13">
        <v>0</v>
      </c>
      <c r="S60" s="13">
        <v>0</v>
      </c>
      <c r="T60" s="13">
        <v>0.54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4">
        <v>0</v>
      </c>
      <c r="AK60" s="14">
        <v>95.79</v>
      </c>
      <c r="AL60" s="14">
        <v>99.7</v>
      </c>
      <c r="AM60" s="14">
        <v>152.69</v>
      </c>
      <c r="AN60" s="14">
        <v>50.63</v>
      </c>
      <c r="AO60" s="14">
        <v>30.02</v>
      </c>
      <c r="AP60" s="14">
        <v>60.03</v>
      </c>
      <c r="AQ60" s="14">
        <v>22.71</v>
      </c>
      <c r="AR60" s="14">
        <v>108.58</v>
      </c>
      <c r="AS60" s="14">
        <v>67.34</v>
      </c>
      <c r="AT60" s="14">
        <v>93.96</v>
      </c>
      <c r="AU60" s="14">
        <v>77.52</v>
      </c>
      <c r="AV60" s="14">
        <v>40.72</v>
      </c>
      <c r="AW60" s="14">
        <v>72.040000000000006</v>
      </c>
      <c r="AX60" s="14">
        <v>602.39</v>
      </c>
      <c r="AY60" s="14">
        <v>0</v>
      </c>
      <c r="AZ60" s="14">
        <v>196.27</v>
      </c>
      <c r="BA60" s="14">
        <v>85.35</v>
      </c>
      <c r="BB60" s="14">
        <v>56.64</v>
      </c>
      <c r="BC60" s="14">
        <v>44.89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0.02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0.02</v>
      </c>
      <c r="BT60" s="14">
        <v>0</v>
      </c>
      <c r="BU60" s="14">
        <v>0</v>
      </c>
      <c r="BV60" s="14">
        <v>0.08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11.73</v>
      </c>
      <c r="CC60" s="15"/>
      <c r="CD60" s="15"/>
      <c r="CE60" s="14">
        <v>0</v>
      </c>
      <c r="CF60" s="14"/>
      <c r="CG60" s="14">
        <v>0</v>
      </c>
      <c r="CH60" s="14">
        <v>0</v>
      </c>
      <c r="CI60" s="14">
        <v>0</v>
      </c>
      <c r="CJ60" s="14">
        <v>475</v>
      </c>
      <c r="CK60" s="14">
        <v>183</v>
      </c>
      <c r="CL60" s="14">
        <v>329</v>
      </c>
      <c r="CM60" s="14">
        <v>3.8</v>
      </c>
      <c r="CN60" s="14">
        <v>3.8</v>
      </c>
      <c r="CO60" s="14">
        <v>3.8</v>
      </c>
      <c r="CP60" s="14">
        <v>0</v>
      </c>
      <c r="CQ60" s="14">
        <v>0</v>
      </c>
    </row>
    <row r="61" spans="1:95" x14ac:dyDescent="0.3">
      <c r="A61" s="121" t="str">
        <f>"-"</f>
        <v>-</v>
      </c>
      <c r="B61" s="126" t="s">
        <v>100</v>
      </c>
      <c r="C61" s="123" t="str">
        <f>"25"</f>
        <v>25</v>
      </c>
      <c r="D61" s="123">
        <v>1.65</v>
      </c>
      <c r="E61" s="123">
        <v>0</v>
      </c>
      <c r="F61" s="123">
        <v>0.3</v>
      </c>
      <c r="G61" s="123">
        <v>0.3</v>
      </c>
      <c r="H61" s="123">
        <v>10.43</v>
      </c>
      <c r="I61" s="243">
        <v>48.344999999999999</v>
      </c>
      <c r="J61" s="134">
        <v>0.05</v>
      </c>
      <c r="K61" s="13">
        <v>0</v>
      </c>
      <c r="L61" s="13">
        <v>0</v>
      </c>
      <c r="M61" s="13">
        <v>0</v>
      </c>
      <c r="N61" s="13">
        <v>0.3</v>
      </c>
      <c r="O61" s="13">
        <v>8.0500000000000007</v>
      </c>
      <c r="P61" s="13">
        <v>2.08</v>
      </c>
      <c r="Q61" s="13">
        <v>0</v>
      </c>
      <c r="R61" s="13">
        <v>0</v>
      </c>
      <c r="S61" s="13">
        <v>0.25</v>
      </c>
      <c r="T61" s="13">
        <v>0.63</v>
      </c>
      <c r="U61" s="13">
        <v>152.5</v>
      </c>
      <c r="V61" s="13">
        <v>61.25</v>
      </c>
      <c r="W61" s="13">
        <v>8.75</v>
      </c>
      <c r="X61" s="13">
        <v>11.75</v>
      </c>
      <c r="Y61" s="13">
        <v>39.5</v>
      </c>
      <c r="Z61" s="13">
        <v>0.98</v>
      </c>
      <c r="AA61" s="13">
        <v>0</v>
      </c>
      <c r="AB61" s="13">
        <v>1.25</v>
      </c>
      <c r="AC61" s="13">
        <v>0.25</v>
      </c>
      <c r="AD61" s="13">
        <v>0.35</v>
      </c>
      <c r="AE61" s="13">
        <v>0.05</v>
      </c>
      <c r="AF61" s="13">
        <v>0.02</v>
      </c>
      <c r="AG61" s="13">
        <v>0.18</v>
      </c>
      <c r="AH61" s="13">
        <v>0.5</v>
      </c>
      <c r="AI61" s="13">
        <v>0</v>
      </c>
      <c r="AJ61" s="14">
        <v>0</v>
      </c>
      <c r="AK61" s="14">
        <v>80.5</v>
      </c>
      <c r="AL61" s="14">
        <v>62</v>
      </c>
      <c r="AM61" s="14">
        <v>106.75</v>
      </c>
      <c r="AN61" s="14">
        <v>55.75</v>
      </c>
      <c r="AO61" s="14">
        <v>23.25</v>
      </c>
      <c r="AP61" s="14">
        <v>49.5</v>
      </c>
      <c r="AQ61" s="14">
        <v>20</v>
      </c>
      <c r="AR61" s="14">
        <v>92.75</v>
      </c>
      <c r="AS61" s="14">
        <v>74.25</v>
      </c>
      <c r="AT61" s="14">
        <v>72.75</v>
      </c>
      <c r="AU61" s="14">
        <v>116</v>
      </c>
      <c r="AV61" s="14">
        <v>31</v>
      </c>
      <c r="AW61" s="14">
        <v>77.5</v>
      </c>
      <c r="AX61" s="14">
        <v>389.75</v>
      </c>
      <c r="AY61" s="14">
        <v>0</v>
      </c>
      <c r="AZ61" s="14">
        <v>131.5</v>
      </c>
      <c r="BA61" s="14">
        <v>72.75</v>
      </c>
      <c r="BB61" s="14">
        <v>45</v>
      </c>
      <c r="BC61" s="14">
        <v>32.5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0.04</v>
      </c>
      <c r="BL61" s="14">
        <v>0</v>
      </c>
      <c r="BM61" s="14">
        <v>0</v>
      </c>
      <c r="BN61" s="14">
        <v>0.01</v>
      </c>
      <c r="BO61" s="14">
        <v>0</v>
      </c>
      <c r="BP61" s="14">
        <v>0</v>
      </c>
      <c r="BQ61" s="14">
        <v>0</v>
      </c>
      <c r="BR61" s="14">
        <v>0</v>
      </c>
      <c r="BS61" s="14">
        <v>0.03</v>
      </c>
      <c r="BT61" s="14">
        <v>0</v>
      </c>
      <c r="BU61" s="14">
        <v>0</v>
      </c>
      <c r="BV61" s="14">
        <v>0.12</v>
      </c>
      <c r="BW61" s="14">
        <v>0.02</v>
      </c>
      <c r="BX61" s="14">
        <v>0</v>
      </c>
      <c r="BY61" s="14">
        <v>0</v>
      </c>
      <c r="BZ61" s="14">
        <v>0</v>
      </c>
      <c r="CA61" s="14">
        <v>0</v>
      </c>
      <c r="CB61" s="14">
        <v>11.75</v>
      </c>
      <c r="CC61" s="15"/>
      <c r="CD61" s="15"/>
      <c r="CE61" s="14">
        <v>0.21</v>
      </c>
      <c r="CF61" s="14"/>
      <c r="CG61" s="14">
        <v>2.5</v>
      </c>
      <c r="CH61" s="14">
        <v>2.5</v>
      </c>
      <c r="CI61" s="14">
        <v>2.5</v>
      </c>
      <c r="CJ61" s="14">
        <v>475</v>
      </c>
      <c r="CK61" s="14">
        <v>183</v>
      </c>
      <c r="CL61" s="14">
        <v>329</v>
      </c>
      <c r="CM61" s="14">
        <v>4.75</v>
      </c>
      <c r="CN61" s="14">
        <v>3.95</v>
      </c>
      <c r="CO61" s="14">
        <v>4.3499999999999996</v>
      </c>
      <c r="CP61" s="14">
        <v>0</v>
      </c>
      <c r="CQ61" s="14">
        <v>0</v>
      </c>
    </row>
    <row r="62" spans="1:95" x14ac:dyDescent="0.3">
      <c r="A62" s="121" t="str">
        <f>"-"</f>
        <v>-</v>
      </c>
      <c r="B62" s="126" t="s">
        <v>155</v>
      </c>
      <c r="C62" s="123" t="str">
        <f>"100"</f>
        <v>100</v>
      </c>
      <c r="D62" s="123">
        <v>0.4</v>
      </c>
      <c r="E62" s="123">
        <v>0</v>
      </c>
      <c r="F62" s="123">
        <v>0.4</v>
      </c>
      <c r="G62" s="123">
        <v>0.4</v>
      </c>
      <c r="H62" s="123">
        <v>11.6</v>
      </c>
      <c r="I62" s="243">
        <v>48.68</v>
      </c>
      <c r="J62" s="135">
        <v>0.1</v>
      </c>
      <c r="K62" s="17">
        <v>0</v>
      </c>
      <c r="L62" s="17">
        <v>0</v>
      </c>
      <c r="M62" s="17">
        <v>0</v>
      </c>
      <c r="N62" s="17">
        <v>9</v>
      </c>
      <c r="O62" s="17">
        <v>0.8</v>
      </c>
      <c r="P62" s="17">
        <v>1.8</v>
      </c>
      <c r="Q62" s="17">
        <v>0</v>
      </c>
      <c r="R62" s="17">
        <v>0</v>
      </c>
      <c r="S62" s="17">
        <v>0.8</v>
      </c>
      <c r="T62" s="17">
        <v>0.5</v>
      </c>
      <c r="U62" s="17">
        <v>26</v>
      </c>
      <c r="V62" s="17">
        <v>278</v>
      </c>
      <c r="W62" s="17">
        <v>16</v>
      </c>
      <c r="X62" s="17">
        <v>9</v>
      </c>
      <c r="Y62" s="17">
        <v>11</v>
      </c>
      <c r="Z62" s="17">
        <v>2.2000000000000002</v>
      </c>
      <c r="AA62" s="17">
        <v>0</v>
      </c>
      <c r="AB62" s="17">
        <v>30</v>
      </c>
      <c r="AC62" s="17">
        <v>5</v>
      </c>
      <c r="AD62" s="17">
        <v>0.2</v>
      </c>
      <c r="AE62" s="17">
        <v>0.03</v>
      </c>
      <c r="AF62" s="17">
        <v>0.02</v>
      </c>
      <c r="AG62" s="17">
        <v>0.3</v>
      </c>
      <c r="AH62" s="17">
        <v>0.4</v>
      </c>
      <c r="AI62" s="17">
        <v>10</v>
      </c>
      <c r="AJ62" s="8">
        <v>0</v>
      </c>
      <c r="AK62" s="8">
        <v>12</v>
      </c>
      <c r="AL62" s="8">
        <v>13</v>
      </c>
      <c r="AM62" s="8">
        <v>19</v>
      </c>
      <c r="AN62" s="8">
        <v>18</v>
      </c>
      <c r="AO62" s="8">
        <v>3</v>
      </c>
      <c r="AP62" s="8">
        <v>11</v>
      </c>
      <c r="AQ62" s="8">
        <v>3</v>
      </c>
      <c r="AR62" s="8">
        <v>9</v>
      </c>
      <c r="AS62" s="8">
        <v>17</v>
      </c>
      <c r="AT62" s="8">
        <v>10</v>
      </c>
      <c r="AU62" s="8">
        <v>78</v>
      </c>
      <c r="AV62" s="8">
        <v>7</v>
      </c>
      <c r="AW62" s="8">
        <v>14</v>
      </c>
      <c r="AX62" s="8">
        <v>42</v>
      </c>
      <c r="AY62" s="8">
        <v>0</v>
      </c>
      <c r="AZ62" s="8">
        <v>13</v>
      </c>
      <c r="BA62" s="8">
        <v>16</v>
      </c>
      <c r="BB62" s="8">
        <v>6</v>
      </c>
      <c r="BC62" s="8">
        <v>5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86.3</v>
      </c>
      <c r="CC62" s="18"/>
      <c r="CD62" s="18"/>
      <c r="CE62" s="8">
        <v>5</v>
      </c>
      <c r="CF62" s="8"/>
      <c r="CG62" s="8">
        <v>2</v>
      </c>
      <c r="CH62" s="8">
        <v>2</v>
      </c>
      <c r="CI62" s="8">
        <v>2</v>
      </c>
      <c r="CJ62" s="8">
        <v>150</v>
      </c>
      <c r="CK62" s="8">
        <v>150</v>
      </c>
      <c r="CL62" s="8">
        <v>150</v>
      </c>
      <c r="CM62" s="8">
        <v>46.8</v>
      </c>
      <c r="CN62" s="8">
        <v>46.8</v>
      </c>
      <c r="CO62" s="8">
        <v>46.8</v>
      </c>
      <c r="CP62" s="8">
        <v>0</v>
      </c>
      <c r="CQ62" s="8">
        <v>0</v>
      </c>
    </row>
    <row r="63" spans="1:95" x14ac:dyDescent="0.3">
      <c r="A63" s="127"/>
      <c r="B63" s="142" t="s">
        <v>101</v>
      </c>
      <c r="C63" s="128"/>
      <c r="D63" s="128">
        <f>SUM(D58:D62)</f>
        <v>16.16</v>
      </c>
      <c r="E63" s="128">
        <f t="shared" ref="E63:I63" si="14">SUM(E58:E62)</f>
        <v>7.82</v>
      </c>
      <c r="F63" s="128">
        <f t="shared" si="14"/>
        <v>18.149999999999999</v>
      </c>
      <c r="G63" s="128">
        <f t="shared" si="14"/>
        <v>1.27</v>
      </c>
      <c r="H63" s="128">
        <f t="shared" si="14"/>
        <v>67.61</v>
      </c>
      <c r="I63" s="244">
        <f t="shared" si="14"/>
        <v>470.63753200000002</v>
      </c>
      <c r="J63" s="19">
        <v>8.8000000000000007</v>
      </c>
      <c r="K63" s="19">
        <v>0.08</v>
      </c>
      <c r="L63" s="19">
        <v>0</v>
      </c>
      <c r="M63" s="19">
        <v>0</v>
      </c>
      <c r="N63" s="19">
        <v>21.69</v>
      </c>
      <c r="O63" s="19">
        <v>32.33</v>
      </c>
      <c r="P63" s="19">
        <v>5.59</v>
      </c>
      <c r="Q63" s="19">
        <v>0</v>
      </c>
      <c r="R63" s="19">
        <v>0</v>
      </c>
      <c r="S63" s="19">
        <v>1.17</v>
      </c>
      <c r="T63" s="19">
        <v>3.69</v>
      </c>
      <c r="U63" s="19">
        <v>506.82</v>
      </c>
      <c r="V63" s="19">
        <v>552.79999999999995</v>
      </c>
      <c r="W63" s="19">
        <v>44.13</v>
      </c>
      <c r="X63" s="19">
        <v>43.99</v>
      </c>
      <c r="Y63" s="19">
        <v>158.38</v>
      </c>
      <c r="Z63" s="19">
        <v>4.29</v>
      </c>
      <c r="AA63" s="19">
        <v>16.02</v>
      </c>
      <c r="AB63" s="19">
        <v>1956.05</v>
      </c>
      <c r="AC63" s="19">
        <v>432.98</v>
      </c>
      <c r="AD63" s="19">
        <v>1.01</v>
      </c>
      <c r="AE63" s="19">
        <v>0.32</v>
      </c>
      <c r="AF63" s="19">
        <v>0.14000000000000001</v>
      </c>
      <c r="AG63" s="19">
        <v>2.0099999999999998</v>
      </c>
      <c r="AH63" s="19">
        <v>4.82</v>
      </c>
      <c r="AI63" s="19">
        <v>11.67</v>
      </c>
      <c r="AJ63" s="5">
        <v>0</v>
      </c>
      <c r="AK63" s="5">
        <v>650.4</v>
      </c>
      <c r="AL63" s="5">
        <v>570.29999999999995</v>
      </c>
      <c r="AM63" s="5">
        <v>885.8</v>
      </c>
      <c r="AN63" s="5">
        <v>779.5</v>
      </c>
      <c r="AO63" s="5">
        <v>242.39</v>
      </c>
      <c r="AP63" s="5">
        <v>479.63</v>
      </c>
      <c r="AQ63" s="5">
        <v>151.47</v>
      </c>
      <c r="AR63" s="5">
        <v>542.87</v>
      </c>
      <c r="AS63" s="5">
        <v>575.72</v>
      </c>
      <c r="AT63" s="5">
        <v>649.70000000000005</v>
      </c>
      <c r="AU63" s="5">
        <v>981.91</v>
      </c>
      <c r="AV63" s="5">
        <v>382.62</v>
      </c>
      <c r="AW63" s="5">
        <v>538.86</v>
      </c>
      <c r="AX63" s="5">
        <v>2372.9299999999998</v>
      </c>
      <c r="AY63" s="5">
        <v>85.57</v>
      </c>
      <c r="AZ63" s="5">
        <v>729.02</v>
      </c>
      <c r="BA63" s="5">
        <v>516.86</v>
      </c>
      <c r="BB63" s="5">
        <v>387.53</v>
      </c>
      <c r="BC63" s="5">
        <v>188.16</v>
      </c>
      <c r="BD63" s="5">
        <v>0.1</v>
      </c>
      <c r="BE63" s="5">
        <v>0.02</v>
      </c>
      <c r="BF63" s="5">
        <v>0.02</v>
      </c>
      <c r="BG63" s="5">
        <v>0.05</v>
      </c>
      <c r="BH63" s="5">
        <v>0.06</v>
      </c>
      <c r="BI63" s="5">
        <v>0.21</v>
      </c>
      <c r="BJ63" s="5">
        <v>0</v>
      </c>
      <c r="BK63" s="5">
        <v>0.72</v>
      </c>
      <c r="BL63" s="5">
        <v>0</v>
      </c>
      <c r="BM63" s="5">
        <v>0.2</v>
      </c>
      <c r="BN63" s="5">
        <v>0.01</v>
      </c>
      <c r="BO63" s="5">
        <v>0</v>
      </c>
      <c r="BP63" s="5">
        <v>0</v>
      </c>
      <c r="BQ63" s="5">
        <v>0.02</v>
      </c>
      <c r="BR63" s="5">
        <v>0.08</v>
      </c>
      <c r="BS63" s="5">
        <v>0.65</v>
      </c>
      <c r="BT63" s="5">
        <v>0</v>
      </c>
      <c r="BU63" s="5">
        <v>0</v>
      </c>
      <c r="BV63" s="5">
        <v>0.26</v>
      </c>
      <c r="BW63" s="5">
        <v>0.03</v>
      </c>
      <c r="BX63" s="5">
        <v>0</v>
      </c>
      <c r="BY63" s="5">
        <v>0</v>
      </c>
      <c r="BZ63" s="5">
        <v>0</v>
      </c>
      <c r="CA63" s="5">
        <v>0</v>
      </c>
      <c r="CB63" s="5">
        <v>449.32</v>
      </c>
      <c r="CC63" s="12"/>
      <c r="CD63" s="12"/>
      <c r="CE63" s="5">
        <v>342.03</v>
      </c>
      <c r="CF63" s="5"/>
      <c r="CG63" s="5">
        <v>47.52</v>
      </c>
      <c r="CH63" s="5">
        <v>31.76</v>
      </c>
      <c r="CI63" s="5">
        <v>39.64</v>
      </c>
      <c r="CJ63" s="5">
        <v>3929.4</v>
      </c>
      <c r="CK63" s="5">
        <v>2125.56</v>
      </c>
      <c r="CL63" s="5">
        <v>3027.48</v>
      </c>
      <c r="CM63" s="5">
        <v>120.49</v>
      </c>
      <c r="CN63" s="5">
        <v>90.01</v>
      </c>
      <c r="CO63" s="5">
        <v>105.31</v>
      </c>
      <c r="CP63" s="5">
        <v>10</v>
      </c>
      <c r="CQ63" s="5">
        <v>0.75</v>
      </c>
    </row>
    <row r="64" spans="1:95" hidden="1" x14ac:dyDescent="0.3">
      <c r="A64" s="56"/>
      <c r="B64" s="16" t="s">
        <v>102</v>
      </c>
      <c r="C64" s="74"/>
      <c r="D64" s="74">
        <v>19.25</v>
      </c>
      <c r="E64" s="74">
        <v>0</v>
      </c>
      <c r="F64" s="74">
        <v>19.75</v>
      </c>
      <c r="G64" s="74">
        <v>0</v>
      </c>
      <c r="H64" s="74">
        <v>83.75</v>
      </c>
      <c r="I64" s="242">
        <v>587.5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175</v>
      </c>
      <c r="AD64" s="9">
        <v>0</v>
      </c>
      <c r="AE64" s="9">
        <v>0.3</v>
      </c>
      <c r="AF64" s="9">
        <v>0.35</v>
      </c>
      <c r="AI64" s="9">
        <v>15</v>
      </c>
      <c r="CI64" s="10">
        <v>0</v>
      </c>
      <c r="CL64" s="10">
        <v>0</v>
      </c>
      <c r="CO64" s="10">
        <v>0</v>
      </c>
    </row>
    <row r="65" spans="1:95" hidden="1" x14ac:dyDescent="0.3">
      <c r="A65" s="56"/>
      <c r="B65" s="16" t="s">
        <v>103</v>
      </c>
      <c r="C65" s="74"/>
      <c r="D65" s="74">
        <f t="shared" ref="D65:I65" si="15">D63-D64</f>
        <v>-3.09</v>
      </c>
      <c r="E65" s="74">
        <f t="shared" si="15"/>
        <v>7.82</v>
      </c>
      <c r="F65" s="74">
        <f t="shared" si="15"/>
        <v>-1.6000000000000014</v>
      </c>
      <c r="G65" s="74">
        <f t="shared" si="15"/>
        <v>1.27</v>
      </c>
      <c r="H65" s="74">
        <f t="shared" si="15"/>
        <v>-16.14</v>
      </c>
      <c r="I65" s="242">
        <f t="shared" si="15"/>
        <v>-116.86246799999998</v>
      </c>
      <c r="V65" s="9">
        <f t="shared" ref="V65:AF65" si="16">V63-V64</f>
        <v>552.79999999999995</v>
      </c>
      <c r="W65" s="9">
        <f t="shared" si="16"/>
        <v>44.13</v>
      </c>
      <c r="X65" s="9">
        <f t="shared" si="16"/>
        <v>43.99</v>
      </c>
      <c r="Y65" s="9">
        <f t="shared" si="16"/>
        <v>158.38</v>
      </c>
      <c r="Z65" s="9">
        <f t="shared" si="16"/>
        <v>4.29</v>
      </c>
      <c r="AA65" s="9">
        <f t="shared" si="16"/>
        <v>16.02</v>
      </c>
      <c r="AB65" s="9">
        <f t="shared" si="16"/>
        <v>1956.05</v>
      </c>
      <c r="AC65" s="9">
        <f t="shared" si="16"/>
        <v>257.98</v>
      </c>
      <c r="AD65" s="9">
        <f t="shared" si="16"/>
        <v>1.01</v>
      </c>
      <c r="AE65" s="9">
        <f t="shared" si="16"/>
        <v>2.0000000000000018E-2</v>
      </c>
      <c r="AF65" s="9">
        <f t="shared" si="16"/>
        <v>-0.20999999999999996</v>
      </c>
      <c r="AI65" s="9">
        <f>AI63-AI64</f>
        <v>-3.33</v>
      </c>
      <c r="CI65" s="10">
        <f>CI63-CI64</f>
        <v>39.64</v>
      </c>
      <c r="CL65" s="10">
        <f>CL63-CL64</f>
        <v>3027.48</v>
      </c>
      <c r="CO65" s="10">
        <f>CO63-CO64</f>
        <v>105.31</v>
      </c>
    </row>
    <row r="66" spans="1:95" hidden="1" x14ac:dyDescent="0.3">
      <c r="A66" s="56"/>
      <c r="B66" s="16" t="s">
        <v>104</v>
      </c>
      <c r="C66" s="74"/>
      <c r="D66" s="74">
        <v>13</v>
      </c>
      <c r="E66" s="74"/>
      <c r="F66" s="74">
        <v>40</v>
      </c>
      <c r="G66" s="74"/>
      <c r="H66" s="74">
        <v>47</v>
      </c>
      <c r="I66" s="242"/>
    </row>
    <row r="67" spans="1:95" x14ac:dyDescent="0.3">
      <c r="A67" s="56"/>
      <c r="B67" s="16"/>
      <c r="C67" s="74"/>
      <c r="D67" s="74"/>
      <c r="E67" s="74"/>
      <c r="F67" s="74"/>
      <c r="G67" s="74"/>
      <c r="H67" s="74"/>
      <c r="I67" s="242"/>
    </row>
    <row r="68" spans="1:95" x14ac:dyDescent="0.3">
      <c r="A68" s="56"/>
      <c r="B68" s="23" t="s">
        <v>146</v>
      </c>
      <c r="C68" s="24" t="s">
        <v>156</v>
      </c>
      <c r="D68" s="234" t="s">
        <v>157</v>
      </c>
      <c r="E68" s="234"/>
      <c r="F68" s="267" t="s">
        <v>158</v>
      </c>
      <c r="G68" s="267"/>
      <c r="H68" s="25" t="s">
        <v>159</v>
      </c>
      <c r="I68" s="25" t="s">
        <v>160</v>
      </c>
    </row>
    <row r="69" spans="1:95" x14ac:dyDescent="0.3">
      <c r="A69" s="121"/>
      <c r="B69" s="122" t="s">
        <v>92</v>
      </c>
      <c r="C69" s="123"/>
      <c r="D69" s="123"/>
      <c r="E69" s="123"/>
      <c r="F69" s="123"/>
      <c r="G69" s="123"/>
      <c r="H69" s="123"/>
      <c r="I69" s="243"/>
    </row>
    <row r="70" spans="1:95" x14ac:dyDescent="0.3">
      <c r="A70" s="137" t="s">
        <v>93</v>
      </c>
      <c r="B70" s="126" t="s">
        <v>94</v>
      </c>
      <c r="C70" s="138" t="s">
        <v>95</v>
      </c>
      <c r="D70" s="123">
        <v>7.46</v>
      </c>
      <c r="E70" s="123">
        <v>4.68</v>
      </c>
      <c r="F70" s="123">
        <v>12.23</v>
      </c>
      <c r="G70" s="123">
        <v>0.33</v>
      </c>
      <c r="H70" s="123">
        <v>17.329999999999998</v>
      </c>
      <c r="I70" s="243">
        <v>211.69688000000008</v>
      </c>
      <c r="J70" s="134">
        <v>7.38</v>
      </c>
      <c r="K70" s="13">
        <v>0.22</v>
      </c>
      <c r="L70" s="13">
        <v>0</v>
      </c>
      <c r="M70" s="13">
        <v>0</v>
      </c>
      <c r="N70" s="13">
        <v>0.53</v>
      </c>
      <c r="O70" s="13">
        <v>16.72</v>
      </c>
      <c r="P70" s="13">
        <v>7.0000000000000007E-2</v>
      </c>
      <c r="Q70" s="13">
        <v>0</v>
      </c>
      <c r="R70" s="13">
        <v>0</v>
      </c>
      <c r="S70" s="13">
        <v>0.35</v>
      </c>
      <c r="T70" s="13">
        <v>1.55</v>
      </c>
      <c r="U70" s="13">
        <v>193.78</v>
      </c>
      <c r="V70" s="13">
        <v>20.48</v>
      </c>
      <c r="W70" s="13">
        <v>177.2</v>
      </c>
      <c r="X70" s="13">
        <v>9.61</v>
      </c>
      <c r="Y70" s="13">
        <v>107.88</v>
      </c>
      <c r="Z70" s="13">
        <v>0.14000000000000001</v>
      </c>
      <c r="AA70" s="13">
        <v>76.709999999999994</v>
      </c>
      <c r="AB70" s="13">
        <v>59.72</v>
      </c>
      <c r="AC70" s="13">
        <v>86.6</v>
      </c>
      <c r="AD70" s="13">
        <v>0.17</v>
      </c>
      <c r="AE70" s="13">
        <v>0.01</v>
      </c>
      <c r="AF70" s="13">
        <v>0.08</v>
      </c>
      <c r="AG70" s="13">
        <v>0.04</v>
      </c>
      <c r="AH70" s="13">
        <v>1.21</v>
      </c>
      <c r="AI70" s="13">
        <v>0.12</v>
      </c>
      <c r="AJ70" s="14">
        <v>0</v>
      </c>
      <c r="AK70" s="14">
        <v>413.2</v>
      </c>
      <c r="AL70" s="14">
        <v>348.68</v>
      </c>
      <c r="AM70" s="14">
        <v>624.14</v>
      </c>
      <c r="AN70" s="14">
        <v>351.82</v>
      </c>
      <c r="AO70" s="14">
        <v>141.75</v>
      </c>
      <c r="AP70" s="14">
        <v>255.09</v>
      </c>
      <c r="AQ70" s="14">
        <v>158.56</v>
      </c>
      <c r="AR70" s="14">
        <v>390.97</v>
      </c>
      <c r="AS70" s="14">
        <v>231.05</v>
      </c>
      <c r="AT70" s="14">
        <v>286.68</v>
      </c>
      <c r="AU70" s="14">
        <v>387.29</v>
      </c>
      <c r="AV70" s="14">
        <v>183.06</v>
      </c>
      <c r="AW70" s="14">
        <v>192.75</v>
      </c>
      <c r="AX70" s="14">
        <v>1764.18</v>
      </c>
      <c r="AY70" s="14">
        <v>0</v>
      </c>
      <c r="AZ70" s="14">
        <v>757.74</v>
      </c>
      <c r="BA70" s="14">
        <v>350.79</v>
      </c>
      <c r="BB70" s="14">
        <v>326.74</v>
      </c>
      <c r="BC70" s="14">
        <v>101.65</v>
      </c>
      <c r="BD70" s="14">
        <v>0.27</v>
      </c>
      <c r="BE70" s="14">
        <v>0.14000000000000001</v>
      </c>
      <c r="BF70" s="14">
        <v>0.13</v>
      </c>
      <c r="BG70" s="14">
        <v>0.34</v>
      </c>
      <c r="BH70" s="14">
        <v>0.4</v>
      </c>
      <c r="BI70" s="14">
        <v>1.38</v>
      </c>
      <c r="BJ70" s="14">
        <v>7.0000000000000007E-2</v>
      </c>
      <c r="BK70" s="14">
        <v>3.47</v>
      </c>
      <c r="BL70" s="14">
        <v>0.02</v>
      </c>
      <c r="BM70" s="14">
        <v>0.96</v>
      </c>
      <c r="BN70" s="14">
        <v>0.02</v>
      </c>
      <c r="BO70" s="14">
        <v>0</v>
      </c>
      <c r="BP70" s="14">
        <v>0</v>
      </c>
      <c r="BQ70" s="14">
        <v>0.24</v>
      </c>
      <c r="BR70" s="14">
        <v>0.36</v>
      </c>
      <c r="BS70" s="14">
        <v>2.74</v>
      </c>
      <c r="BT70" s="14">
        <v>0</v>
      </c>
      <c r="BU70" s="14">
        <v>0</v>
      </c>
      <c r="BV70" s="14">
        <v>0.35</v>
      </c>
      <c r="BW70" s="14">
        <v>0.01</v>
      </c>
      <c r="BX70" s="14">
        <v>0</v>
      </c>
      <c r="BY70" s="14">
        <v>0</v>
      </c>
      <c r="BZ70" s="14">
        <v>0</v>
      </c>
      <c r="CA70" s="14">
        <v>0</v>
      </c>
      <c r="CB70" s="14">
        <v>23.97</v>
      </c>
      <c r="CC70" s="15"/>
      <c r="CD70" s="15"/>
      <c r="CE70" s="14">
        <v>86.66</v>
      </c>
      <c r="CF70" s="14"/>
      <c r="CG70" s="14">
        <v>0.7</v>
      </c>
      <c r="CH70" s="14">
        <v>0.55000000000000004</v>
      </c>
      <c r="CI70" s="14">
        <v>0.63</v>
      </c>
      <c r="CJ70" s="14">
        <v>1080</v>
      </c>
      <c r="CK70" s="14">
        <v>593.70000000000005</v>
      </c>
      <c r="CL70" s="14">
        <v>836.85</v>
      </c>
      <c r="CM70" s="14">
        <v>6.95</v>
      </c>
      <c r="CN70" s="14">
        <v>5.97</v>
      </c>
      <c r="CO70" s="14">
        <v>6.46</v>
      </c>
      <c r="CP70" s="14">
        <v>0</v>
      </c>
      <c r="CQ70" s="14">
        <v>0</v>
      </c>
    </row>
    <row r="71" spans="1:95" x14ac:dyDescent="0.3">
      <c r="A71" s="121" t="s">
        <v>123</v>
      </c>
      <c r="B71" s="126" t="s">
        <v>124</v>
      </c>
      <c r="C71" s="123" t="s">
        <v>209</v>
      </c>
      <c r="D71" s="123">
        <v>6.12</v>
      </c>
      <c r="E71" s="123">
        <v>2.41</v>
      </c>
      <c r="F71" s="123">
        <v>5.39</v>
      </c>
      <c r="G71" s="123">
        <v>0.53</v>
      </c>
      <c r="H71" s="123">
        <v>34.520000000000003</v>
      </c>
      <c r="I71" s="243">
        <v>206.13241179999997</v>
      </c>
      <c r="J71" s="134">
        <v>3.74</v>
      </c>
      <c r="K71" s="13">
        <v>0.09</v>
      </c>
      <c r="L71" s="13">
        <v>0</v>
      </c>
      <c r="M71" s="13">
        <v>0</v>
      </c>
      <c r="N71" s="13">
        <v>7.69</v>
      </c>
      <c r="O71" s="13">
        <v>23.8</v>
      </c>
      <c r="P71" s="13">
        <v>3.02</v>
      </c>
      <c r="Q71" s="13">
        <v>0</v>
      </c>
      <c r="R71" s="13">
        <v>0</v>
      </c>
      <c r="S71" s="13">
        <v>0.08</v>
      </c>
      <c r="T71" s="13">
        <v>1.64</v>
      </c>
      <c r="U71" s="13">
        <v>246.19</v>
      </c>
      <c r="V71" s="13">
        <v>180.55</v>
      </c>
      <c r="W71" s="13">
        <v>118.09</v>
      </c>
      <c r="X71" s="13">
        <v>27.92</v>
      </c>
      <c r="Y71" s="13">
        <v>187.96</v>
      </c>
      <c r="Z71" s="13">
        <v>0.74</v>
      </c>
      <c r="AA71" s="13">
        <v>19.68</v>
      </c>
      <c r="AB71" s="13">
        <v>16.399999999999999</v>
      </c>
      <c r="AC71" s="13">
        <v>36.49</v>
      </c>
      <c r="AD71" s="13">
        <v>0.66</v>
      </c>
      <c r="AE71" s="13">
        <v>0.1</v>
      </c>
      <c r="AF71" s="13">
        <v>0.13</v>
      </c>
      <c r="AG71" s="13">
        <v>0.95</v>
      </c>
      <c r="AH71" s="13">
        <v>2.59</v>
      </c>
      <c r="AI71" s="13">
        <v>0.43</v>
      </c>
      <c r="AJ71" s="14">
        <v>0</v>
      </c>
      <c r="AK71" s="14">
        <v>312.25</v>
      </c>
      <c r="AL71" s="14">
        <v>304.89</v>
      </c>
      <c r="AM71" s="14">
        <v>412.22</v>
      </c>
      <c r="AN71" s="14">
        <v>307.74</v>
      </c>
      <c r="AO71" s="14">
        <v>119.36</v>
      </c>
      <c r="AP71" s="14">
        <v>198.37</v>
      </c>
      <c r="AQ71" s="14">
        <v>81.05</v>
      </c>
      <c r="AR71" s="14">
        <v>314.56</v>
      </c>
      <c r="AS71" s="14">
        <v>157.47</v>
      </c>
      <c r="AT71" s="14">
        <v>189.85</v>
      </c>
      <c r="AU71" s="14">
        <v>246.93</v>
      </c>
      <c r="AV71" s="14">
        <v>89.99</v>
      </c>
      <c r="AW71" s="14">
        <v>158.94</v>
      </c>
      <c r="AX71" s="14">
        <v>928.51</v>
      </c>
      <c r="AY71" s="14">
        <v>0</v>
      </c>
      <c r="AZ71" s="14">
        <v>506.72</v>
      </c>
      <c r="BA71" s="14">
        <v>152.38999999999999</v>
      </c>
      <c r="BB71" s="14">
        <v>259.07</v>
      </c>
      <c r="BC71" s="14">
        <v>97.51</v>
      </c>
      <c r="BD71" s="14">
        <v>0.1</v>
      </c>
      <c r="BE71" s="14">
        <v>0.04</v>
      </c>
      <c r="BF71" s="14">
        <v>0.02</v>
      </c>
      <c r="BG71" s="14">
        <v>0.05</v>
      </c>
      <c r="BH71" s="14">
        <v>0.06</v>
      </c>
      <c r="BI71" s="14">
        <v>0.28999999999999998</v>
      </c>
      <c r="BJ71" s="14">
        <v>0</v>
      </c>
      <c r="BK71" s="14">
        <v>0.8</v>
      </c>
      <c r="BL71" s="14">
        <v>0</v>
      </c>
      <c r="BM71" s="14">
        <v>0.25</v>
      </c>
      <c r="BN71" s="14">
        <v>0</v>
      </c>
      <c r="BO71" s="14">
        <v>0</v>
      </c>
      <c r="BP71" s="14">
        <v>0</v>
      </c>
      <c r="BQ71" s="14">
        <v>0.06</v>
      </c>
      <c r="BR71" s="14">
        <v>0.08</v>
      </c>
      <c r="BS71" s="14">
        <v>0.65</v>
      </c>
      <c r="BT71" s="14">
        <v>0</v>
      </c>
      <c r="BU71" s="14">
        <v>0</v>
      </c>
      <c r="BV71" s="14">
        <v>0.04</v>
      </c>
      <c r="BW71" s="14">
        <v>0</v>
      </c>
      <c r="BX71" s="14">
        <v>0</v>
      </c>
      <c r="BY71" s="14">
        <v>0</v>
      </c>
      <c r="BZ71" s="14">
        <v>0</v>
      </c>
      <c r="CA71" s="14">
        <v>0</v>
      </c>
      <c r="CB71" s="14">
        <v>181.76</v>
      </c>
      <c r="CC71" s="15"/>
      <c r="CD71" s="15"/>
      <c r="CE71" s="14">
        <v>22.41</v>
      </c>
      <c r="CF71" s="14"/>
      <c r="CG71" s="14">
        <v>35.090000000000003</v>
      </c>
      <c r="CH71" s="14">
        <v>14.88</v>
      </c>
      <c r="CI71" s="14">
        <v>24.99</v>
      </c>
      <c r="CJ71" s="14">
        <v>2201.36</v>
      </c>
      <c r="CK71" s="14">
        <v>1007.52</v>
      </c>
      <c r="CL71" s="14">
        <v>1604.44</v>
      </c>
      <c r="CM71" s="14">
        <v>46.34</v>
      </c>
      <c r="CN71" s="14">
        <v>24.47</v>
      </c>
      <c r="CO71" s="14">
        <v>35.409999999999997</v>
      </c>
      <c r="CP71" s="14">
        <v>4.0999999999999996</v>
      </c>
      <c r="CQ71" s="14">
        <v>0.51</v>
      </c>
    </row>
    <row r="72" spans="1:95" x14ac:dyDescent="0.3">
      <c r="A72" s="121" t="s">
        <v>125</v>
      </c>
      <c r="B72" s="126" t="s">
        <v>126</v>
      </c>
      <c r="C72" s="123" t="str">
        <f>"200"</f>
        <v>200</v>
      </c>
      <c r="D72" s="123">
        <v>0.12</v>
      </c>
      <c r="E72" s="123">
        <v>0</v>
      </c>
      <c r="F72" s="123">
        <v>0.02</v>
      </c>
      <c r="G72" s="123">
        <v>0.02</v>
      </c>
      <c r="H72" s="123">
        <v>9.83</v>
      </c>
      <c r="I72" s="243">
        <v>38.659836097560984</v>
      </c>
      <c r="J72" s="134">
        <v>0</v>
      </c>
      <c r="K72" s="13">
        <v>0</v>
      </c>
      <c r="L72" s="13">
        <v>0</v>
      </c>
      <c r="M72" s="13">
        <v>0</v>
      </c>
      <c r="N72" s="13">
        <v>9.6999999999999993</v>
      </c>
      <c r="O72" s="13">
        <v>0</v>
      </c>
      <c r="P72" s="13">
        <v>0.13</v>
      </c>
      <c r="Q72" s="13">
        <v>0</v>
      </c>
      <c r="R72" s="13">
        <v>0</v>
      </c>
      <c r="S72" s="13">
        <v>0.28000000000000003</v>
      </c>
      <c r="T72" s="13">
        <v>0.06</v>
      </c>
      <c r="U72" s="13">
        <v>0.63</v>
      </c>
      <c r="V72" s="13">
        <v>8.16</v>
      </c>
      <c r="W72" s="13">
        <v>2.1800000000000002</v>
      </c>
      <c r="X72" s="13">
        <v>0.56000000000000005</v>
      </c>
      <c r="Y72" s="13">
        <v>1</v>
      </c>
      <c r="Z72" s="13">
        <v>0.06</v>
      </c>
      <c r="AA72" s="13">
        <v>0</v>
      </c>
      <c r="AB72" s="13">
        <v>0.44</v>
      </c>
      <c r="AC72" s="13">
        <v>0.1</v>
      </c>
      <c r="AD72" s="13">
        <v>0.01</v>
      </c>
      <c r="AE72" s="13">
        <v>0</v>
      </c>
      <c r="AF72" s="13">
        <v>0</v>
      </c>
      <c r="AG72" s="13">
        <v>0</v>
      </c>
      <c r="AH72" s="13">
        <v>0.01</v>
      </c>
      <c r="AI72" s="13">
        <v>0.78</v>
      </c>
      <c r="AJ72" s="14">
        <v>0</v>
      </c>
      <c r="AK72" s="14">
        <v>0.67</v>
      </c>
      <c r="AL72" s="14">
        <v>0.76</v>
      </c>
      <c r="AM72" s="14">
        <v>0.62</v>
      </c>
      <c r="AN72" s="14">
        <v>1.1499999999999999</v>
      </c>
      <c r="AO72" s="14">
        <v>0.28999999999999998</v>
      </c>
      <c r="AP72" s="14">
        <v>1.2</v>
      </c>
      <c r="AQ72" s="14">
        <v>0</v>
      </c>
      <c r="AR72" s="14">
        <v>1.53</v>
      </c>
      <c r="AS72" s="14">
        <v>0</v>
      </c>
      <c r="AT72" s="14">
        <v>0</v>
      </c>
      <c r="AU72" s="14">
        <v>0</v>
      </c>
      <c r="AV72" s="14">
        <v>0.86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0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0</v>
      </c>
      <c r="BX72" s="14">
        <v>0</v>
      </c>
      <c r="BY72" s="14">
        <v>0</v>
      </c>
      <c r="BZ72" s="14">
        <v>0</v>
      </c>
      <c r="CA72" s="14">
        <v>0</v>
      </c>
      <c r="CB72" s="14">
        <v>199.45</v>
      </c>
      <c r="CC72" s="15"/>
      <c r="CD72" s="15"/>
      <c r="CE72" s="14">
        <v>7.0000000000000007E-2</v>
      </c>
      <c r="CF72" s="14"/>
      <c r="CG72" s="14">
        <v>4.3</v>
      </c>
      <c r="CH72" s="14">
        <v>4.1500000000000004</v>
      </c>
      <c r="CI72" s="14">
        <v>4.2300000000000004</v>
      </c>
      <c r="CJ72" s="14">
        <v>495.57</v>
      </c>
      <c r="CK72" s="14">
        <v>191.59</v>
      </c>
      <c r="CL72" s="14">
        <v>343.58</v>
      </c>
      <c r="CM72" s="14">
        <v>44.44</v>
      </c>
      <c r="CN72" s="14">
        <v>26.58</v>
      </c>
      <c r="CO72" s="14">
        <v>35.51</v>
      </c>
      <c r="CP72" s="14">
        <v>9.76</v>
      </c>
      <c r="CQ72" s="14">
        <v>0</v>
      </c>
    </row>
    <row r="73" spans="1:95" x14ac:dyDescent="0.3">
      <c r="A73" s="121" t="str">
        <f>"-"</f>
        <v>-</v>
      </c>
      <c r="B73" s="126" t="s">
        <v>100</v>
      </c>
      <c r="C73" s="123" t="str">
        <f>"20"</f>
        <v>20</v>
      </c>
      <c r="D73" s="123">
        <v>1.32</v>
      </c>
      <c r="E73" s="123">
        <v>0</v>
      </c>
      <c r="F73" s="123">
        <v>0.24</v>
      </c>
      <c r="G73" s="123">
        <v>0.24</v>
      </c>
      <c r="H73" s="123">
        <v>8.34</v>
      </c>
      <c r="I73" s="243">
        <v>38.676000000000002</v>
      </c>
      <c r="J73" s="134">
        <v>0.04</v>
      </c>
      <c r="K73" s="13">
        <v>0</v>
      </c>
      <c r="L73" s="13">
        <v>0</v>
      </c>
      <c r="M73" s="13">
        <v>0</v>
      </c>
      <c r="N73" s="13">
        <v>0.24</v>
      </c>
      <c r="O73" s="13">
        <v>6.44</v>
      </c>
      <c r="P73" s="13">
        <v>1.66</v>
      </c>
      <c r="Q73" s="13">
        <v>0</v>
      </c>
      <c r="R73" s="13">
        <v>0</v>
      </c>
      <c r="S73" s="13">
        <v>0.2</v>
      </c>
      <c r="T73" s="13">
        <v>0.5</v>
      </c>
      <c r="U73" s="13">
        <v>122</v>
      </c>
      <c r="V73" s="13">
        <v>49</v>
      </c>
      <c r="W73" s="13">
        <v>7</v>
      </c>
      <c r="X73" s="13">
        <v>9.4</v>
      </c>
      <c r="Y73" s="13">
        <v>31.6</v>
      </c>
      <c r="Z73" s="13">
        <v>0.78</v>
      </c>
      <c r="AA73" s="13">
        <v>0</v>
      </c>
      <c r="AB73" s="13">
        <v>1</v>
      </c>
      <c r="AC73" s="13">
        <v>0.2</v>
      </c>
      <c r="AD73" s="13">
        <v>0.28000000000000003</v>
      </c>
      <c r="AE73" s="13">
        <v>0.04</v>
      </c>
      <c r="AF73" s="13">
        <v>0.02</v>
      </c>
      <c r="AG73" s="13">
        <v>0.14000000000000001</v>
      </c>
      <c r="AH73" s="13">
        <v>0.4</v>
      </c>
      <c r="AI73" s="13">
        <v>0</v>
      </c>
      <c r="AJ73" s="14">
        <v>0</v>
      </c>
      <c r="AK73" s="14">
        <v>64.400000000000006</v>
      </c>
      <c r="AL73" s="14">
        <v>49.6</v>
      </c>
      <c r="AM73" s="14">
        <v>85.4</v>
      </c>
      <c r="AN73" s="14">
        <v>44.6</v>
      </c>
      <c r="AO73" s="14">
        <v>18.600000000000001</v>
      </c>
      <c r="AP73" s="14">
        <v>39.6</v>
      </c>
      <c r="AQ73" s="14">
        <v>16</v>
      </c>
      <c r="AR73" s="14">
        <v>74.2</v>
      </c>
      <c r="AS73" s="14">
        <v>59.4</v>
      </c>
      <c r="AT73" s="14">
        <v>58.2</v>
      </c>
      <c r="AU73" s="14">
        <v>92.8</v>
      </c>
      <c r="AV73" s="14">
        <v>24.8</v>
      </c>
      <c r="AW73" s="14">
        <v>62</v>
      </c>
      <c r="AX73" s="14">
        <v>311.8</v>
      </c>
      <c r="AY73" s="14">
        <v>0</v>
      </c>
      <c r="AZ73" s="14">
        <v>105.2</v>
      </c>
      <c r="BA73" s="14">
        <v>58.2</v>
      </c>
      <c r="BB73" s="14">
        <v>36</v>
      </c>
      <c r="BC73" s="14">
        <v>26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  <c r="BK73" s="14">
        <v>0.03</v>
      </c>
      <c r="BL73" s="14">
        <v>0</v>
      </c>
      <c r="BM73" s="14">
        <v>0</v>
      </c>
      <c r="BN73" s="14">
        <v>0</v>
      </c>
      <c r="BO73" s="14">
        <v>0</v>
      </c>
      <c r="BP73" s="14">
        <v>0</v>
      </c>
      <c r="BQ73" s="14">
        <v>0</v>
      </c>
      <c r="BR73" s="14">
        <v>0</v>
      </c>
      <c r="BS73" s="14">
        <v>0.02</v>
      </c>
      <c r="BT73" s="14">
        <v>0</v>
      </c>
      <c r="BU73" s="14">
        <v>0</v>
      </c>
      <c r="BV73" s="14">
        <v>0.1</v>
      </c>
      <c r="BW73" s="14">
        <v>0.02</v>
      </c>
      <c r="BX73" s="14">
        <v>0</v>
      </c>
      <c r="BY73" s="14">
        <v>0</v>
      </c>
      <c r="BZ73" s="14">
        <v>0</v>
      </c>
      <c r="CA73" s="14">
        <v>0</v>
      </c>
      <c r="CB73" s="14">
        <v>9.4</v>
      </c>
      <c r="CC73" s="15"/>
      <c r="CD73" s="15"/>
      <c r="CE73" s="14">
        <v>0.17</v>
      </c>
      <c r="CF73" s="14"/>
      <c r="CG73" s="14">
        <v>2</v>
      </c>
      <c r="CH73" s="14">
        <v>2</v>
      </c>
      <c r="CI73" s="14">
        <v>2</v>
      </c>
      <c r="CJ73" s="14">
        <v>380</v>
      </c>
      <c r="CK73" s="14">
        <v>146.4</v>
      </c>
      <c r="CL73" s="14">
        <v>263.2</v>
      </c>
      <c r="CM73" s="14">
        <v>3.8</v>
      </c>
      <c r="CN73" s="14">
        <v>3.16</v>
      </c>
      <c r="CO73" s="14">
        <v>3.48</v>
      </c>
      <c r="CP73" s="14">
        <v>0</v>
      </c>
      <c r="CQ73" s="14">
        <v>0</v>
      </c>
    </row>
    <row r="74" spans="1:95" x14ac:dyDescent="0.3">
      <c r="A74" s="121" t="str">
        <f>"-"</f>
        <v>-</v>
      </c>
      <c r="B74" s="126" t="s">
        <v>155</v>
      </c>
      <c r="C74" s="123" t="str">
        <f>"100"</f>
        <v>100</v>
      </c>
      <c r="D74" s="123">
        <v>0.4</v>
      </c>
      <c r="E74" s="123">
        <v>0</v>
      </c>
      <c r="F74" s="123">
        <v>0.4</v>
      </c>
      <c r="G74" s="123">
        <v>0.4</v>
      </c>
      <c r="H74" s="123">
        <v>11.6</v>
      </c>
      <c r="I74" s="243">
        <v>48.68</v>
      </c>
      <c r="J74" s="135">
        <v>0.1</v>
      </c>
      <c r="K74" s="17">
        <v>0</v>
      </c>
      <c r="L74" s="17">
        <v>0</v>
      </c>
      <c r="M74" s="17">
        <v>0</v>
      </c>
      <c r="N74" s="17">
        <v>9</v>
      </c>
      <c r="O74" s="17">
        <v>0.8</v>
      </c>
      <c r="P74" s="17">
        <v>1.8</v>
      </c>
      <c r="Q74" s="17">
        <v>0</v>
      </c>
      <c r="R74" s="17">
        <v>0</v>
      </c>
      <c r="S74" s="17">
        <v>0.8</v>
      </c>
      <c r="T74" s="17">
        <v>0.5</v>
      </c>
      <c r="U74" s="17">
        <v>26</v>
      </c>
      <c r="V74" s="17">
        <v>278</v>
      </c>
      <c r="W74" s="17">
        <v>16</v>
      </c>
      <c r="X74" s="17">
        <v>9</v>
      </c>
      <c r="Y74" s="17">
        <v>11</v>
      </c>
      <c r="Z74" s="17">
        <v>2.2000000000000002</v>
      </c>
      <c r="AA74" s="17">
        <v>0</v>
      </c>
      <c r="AB74" s="17">
        <v>30</v>
      </c>
      <c r="AC74" s="17">
        <v>5</v>
      </c>
      <c r="AD74" s="17">
        <v>0.2</v>
      </c>
      <c r="AE74" s="17">
        <v>0.03</v>
      </c>
      <c r="AF74" s="17">
        <v>0.02</v>
      </c>
      <c r="AG74" s="17">
        <v>0.3</v>
      </c>
      <c r="AH74" s="17">
        <v>0.4</v>
      </c>
      <c r="AI74" s="17">
        <v>10</v>
      </c>
      <c r="AJ74" s="8">
        <v>0</v>
      </c>
      <c r="AK74" s="8">
        <v>12</v>
      </c>
      <c r="AL74" s="8">
        <v>13</v>
      </c>
      <c r="AM74" s="8">
        <v>19</v>
      </c>
      <c r="AN74" s="8">
        <v>18</v>
      </c>
      <c r="AO74" s="8">
        <v>3</v>
      </c>
      <c r="AP74" s="8">
        <v>11</v>
      </c>
      <c r="AQ74" s="8">
        <v>3</v>
      </c>
      <c r="AR74" s="8">
        <v>9</v>
      </c>
      <c r="AS74" s="8">
        <v>17</v>
      </c>
      <c r="AT74" s="8">
        <v>10</v>
      </c>
      <c r="AU74" s="8">
        <v>78</v>
      </c>
      <c r="AV74" s="8">
        <v>7</v>
      </c>
      <c r="AW74" s="8">
        <v>14</v>
      </c>
      <c r="AX74" s="8">
        <v>42</v>
      </c>
      <c r="AY74" s="8">
        <v>0</v>
      </c>
      <c r="AZ74" s="8">
        <v>13</v>
      </c>
      <c r="BA74" s="8">
        <v>16</v>
      </c>
      <c r="BB74" s="8">
        <v>6</v>
      </c>
      <c r="BC74" s="8">
        <v>5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86.3</v>
      </c>
      <c r="CC74" s="18"/>
      <c r="CD74" s="18"/>
      <c r="CE74" s="8">
        <v>5</v>
      </c>
      <c r="CF74" s="8"/>
      <c r="CG74" s="8">
        <v>2</v>
      </c>
      <c r="CH74" s="8">
        <v>2</v>
      </c>
      <c r="CI74" s="8">
        <v>2</v>
      </c>
      <c r="CJ74" s="8">
        <v>150</v>
      </c>
      <c r="CK74" s="8">
        <v>150</v>
      </c>
      <c r="CL74" s="8">
        <v>150</v>
      </c>
      <c r="CM74" s="8">
        <v>46.8</v>
      </c>
      <c r="CN74" s="8">
        <v>46.8</v>
      </c>
      <c r="CO74" s="8">
        <v>46.8</v>
      </c>
      <c r="CP74" s="8">
        <v>0</v>
      </c>
      <c r="CQ74" s="8">
        <v>0</v>
      </c>
    </row>
    <row r="75" spans="1:95" x14ac:dyDescent="0.3">
      <c r="A75" s="127"/>
      <c r="B75" s="142" t="s">
        <v>101</v>
      </c>
      <c r="C75" s="128"/>
      <c r="D75" s="128">
        <f>SUM(D70:D74)</f>
        <v>15.42</v>
      </c>
      <c r="E75" s="128">
        <f t="shared" ref="E75:I75" si="17">SUM(E70:E74)</f>
        <v>7.09</v>
      </c>
      <c r="F75" s="128">
        <f t="shared" si="17"/>
        <v>18.279999999999998</v>
      </c>
      <c r="G75" s="128">
        <f t="shared" si="17"/>
        <v>1.52</v>
      </c>
      <c r="H75" s="128">
        <f t="shared" si="17"/>
        <v>81.61999999999999</v>
      </c>
      <c r="I75" s="244">
        <f t="shared" si="17"/>
        <v>543.84512789756104</v>
      </c>
      <c r="J75" s="19">
        <v>11.26</v>
      </c>
      <c r="K75" s="19">
        <v>0.31</v>
      </c>
      <c r="L75" s="19">
        <v>0</v>
      </c>
      <c r="M75" s="19">
        <v>0</v>
      </c>
      <c r="N75" s="19">
        <v>27.16</v>
      </c>
      <c r="O75" s="19">
        <v>47.76</v>
      </c>
      <c r="P75" s="19">
        <v>6.69</v>
      </c>
      <c r="Q75" s="19">
        <v>0</v>
      </c>
      <c r="R75" s="19">
        <v>0</v>
      </c>
      <c r="S75" s="19">
        <v>1.71</v>
      </c>
      <c r="T75" s="19">
        <v>4.25</v>
      </c>
      <c r="U75" s="19">
        <v>588.6</v>
      </c>
      <c r="V75" s="19">
        <v>536.19000000000005</v>
      </c>
      <c r="W75" s="19">
        <v>320.47000000000003</v>
      </c>
      <c r="X75" s="19">
        <v>56.49</v>
      </c>
      <c r="Y75" s="19">
        <v>339.44</v>
      </c>
      <c r="Z75" s="19">
        <v>3.92</v>
      </c>
      <c r="AA75" s="19">
        <v>96.39</v>
      </c>
      <c r="AB75" s="19">
        <v>107.56</v>
      </c>
      <c r="AC75" s="19">
        <v>128.38999999999999</v>
      </c>
      <c r="AD75" s="19">
        <v>1.32</v>
      </c>
      <c r="AE75" s="19">
        <v>0.18</v>
      </c>
      <c r="AF75" s="19">
        <v>0.24</v>
      </c>
      <c r="AG75" s="19">
        <v>1.44</v>
      </c>
      <c r="AH75" s="19">
        <v>4.6100000000000003</v>
      </c>
      <c r="AI75" s="19">
        <v>11.33</v>
      </c>
      <c r="AJ75" s="5">
        <v>0</v>
      </c>
      <c r="AK75" s="5">
        <v>802.52</v>
      </c>
      <c r="AL75" s="5">
        <v>716.94</v>
      </c>
      <c r="AM75" s="5">
        <v>1141.3900000000001</v>
      </c>
      <c r="AN75" s="5">
        <v>723.31</v>
      </c>
      <c r="AO75" s="5">
        <v>283</v>
      </c>
      <c r="AP75" s="5">
        <v>505.25</v>
      </c>
      <c r="AQ75" s="5">
        <v>258.61</v>
      </c>
      <c r="AR75" s="5">
        <v>790.26</v>
      </c>
      <c r="AS75" s="5">
        <v>464.92</v>
      </c>
      <c r="AT75" s="5">
        <v>544.72</v>
      </c>
      <c r="AU75" s="5">
        <v>805.01</v>
      </c>
      <c r="AV75" s="5">
        <v>305.70999999999998</v>
      </c>
      <c r="AW75" s="5">
        <v>427.69</v>
      </c>
      <c r="AX75" s="5">
        <v>3046.49</v>
      </c>
      <c r="AY75" s="5">
        <v>0</v>
      </c>
      <c r="AZ75" s="5">
        <v>1382.66</v>
      </c>
      <c r="BA75" s="5">
        <v>577.38</v>
      </c>
      <c r="BB75" s="5">
        <v>627.79999999999995</v>
      </c>
      <c r="BC75" s="5">
        <v>230.15</v>
      </c>
      <c r="BD75" s="5">
        <v>0.37</v>
      </c>
      <c r="BE75" s="5">
        <v>0.18</v>
      </c>
      <c r="BF75" s="5">
        <v>0.16</v>
      </c>
      <c r="BG75" s="5">
        <v>0.39</v>
      </c>
      <c r="BH75" s="5">
        <v>0.46</v>
      </c>
      <c r="BI75" s="5">
        <v>1.66</v>
      </c>
      <c r="BJ75" s="5">
        <v>7.0000000000000007E-2</v>
      </c>
      <c r="BK75" s="5">
        <v>4.29</v>
      </c>
      <c r="BL75" s="5">
        <v>0.02</v>
      </c>
      <c r="BM75" s="5">
        <v>1.21</v>
      </c>
      <c r="BN75" s="5">
        <v>0.02</v>
      </c>
      <c r="BO75" s="5">
        <v>0</v>
      </c>
      <c r="BP75" s="5">
        <v>0</v>
      </c>
      <c r="BQ75" s="5">
        <v>0.3</v>
      </c>
      <c r="BR75" s="5">
        <v>0.44</v>
      </c>
      <c r="BS75" s="5">
        <v>3.41</v>
      </c>
      <c r="BT75" s="5">
        <v>0</v>
      </c>
      <c r="BU75" s="5">
        <v>0</v>
      </c>
      <c r="BV75" s="5">
        <v>0.48</v>
      </c>
      <c r="BW75" s="5">
        <v>0.03</v>
      </c>
      <c r="BX75" s="5">
        <v>0</v>
      </c>
      <c r="BY75" s="5">
        <v>0</v>
      </c>
      <c r="BZ75" s="5">
        <v>0</v>
      </c>
      <c r="CA75" s="5">
        <v>0</v>
      </c>
      <c r="CB75" s="5">
        <v>500.87</v>
      </c>
      <c r="CC75" s="12"/>
      <c r="CD75" s="12"/>
      <c r="CE75" s="5">
        <v>114.31</v>
      </c>
      <c r="CF75" s="5"/>
      <c r="CG75" s="5">
        <v>44.09</v>
      </c>
      <c r="CH75" s="5">
        <v>23.58</v>
      </c>
      <c r="CI75" s="5">
        <v>33.840000000000003</v>
      </c>
      <c r="CJ75" s="5">
        <v>4306.93</v>
      </c>
      <c r="CK75" s="5">
        <v>2089.21</v>
      </c>
      <c r="CL75" s="5">
        <v>3198.07</v>
      </c>
      <c r="CM75" s="5">
        <v>148.33000000000001</v>
      </c>
      <c r="CN75" s="5">
        <v>106.97</v>
      </c>
      <c r="CO75" s="5">
        <v>127.65</v>
      </c>
      <c r="CP75" s="5">
        <v>13.86</v>
      </c>
      <c r="CQ75" s="5">
        <v>0.51</v>
      </c>
    </row>
    <row r="76" spans="1:95" hidden="1" x14ac:dyDescent="0.3">
      <c r="A76" s="56"/>
      <c r="B76" s="16" t="s">
        <v>102</v>
      </c>
      <c r="C76" s="74"/>
      <c r="D76" s="74">
        <v>19.25</v>
      </c>
      <c r="E76" s="74">
        <v>0</v>
      </c>
      <c r="F76" s="74">
        <v>19.75</v>
      </c>
      <c r="G76" s="74">
        <v>0</v>
      </c>
      <c r="H76" s="74">
        <v>83.75</v>
      </c>
      <c r="I76" s="242">
        <v>587.5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175</v>
      </c>
      <c r="AD76" s="9">
        <v>0</v>
      </c>
      <c r="AE76" s="9">
        <v>0.3</v>
      </c>
      <c r="AF76" s="9">
        <v>0.35</v>
      </c>
      <c r="AI76" s="9">
        <v>15</v>
      </c>
      <c r="CI76" s="10">
        <v>0</v>
      </c>
      <c r="CL76" s="10">
        <v>0</v>
      </c>
      <c r="CO76" s="10">
        <v>0</v>
      </c>
    </row>
    <row r="77" spans="1:95" hidden="1" x14ac:dyDescent="0.3">
      <c r="A77" s="56"/>
      <c r="B77" s="16" t="s">
        <v>103</v>
      </c>
      <c r="C77" s="74"/>
      <c r="D77" s="74">
        <f t="shared" ref="D77:I77" si="18">D75-D76</f>
        <v>-3.83</v>
      </c>
      <c r="E77" s="74">
        <f t="shared" si="18"/>
        <v>7.09</v>
      </c>
      <c r="F77" s="74">
        <f t="shared" si="18"/>
        <v>-1.4700000000000024</v>
      </c>
      <c r="G77" s="74">
        <f t="shared" si="18"/>
        <v>1.52</v>
      </c>
      <c r="H77" s="74">
        <f t="shared" si="18"/>
        <v>-2.1300000000000097</v>
      </c>
      <c r="I77" s="242">
        <f t="shared" si="18"/>
        <v>-43.654872102438958</v>
      </c>
      <c r="V77" s="9">
        <f t="shared" ref="V77:AF77" si="19">V75-V76</f>
        <v>536.19000000000005</v>
      </c>
      <c r="W77" s="9">
        <f t="shared" si="19"/>
        <v>320.47000000000003</v>
      </c>
      <c r="X77" s="9">
        <f t="shared" si="19"/>
        <v>56.49</v>
      </c>
      <c r="Y77" s="9">
        <f t="shared" si="19"/>
        <v>339.44</v>
      </c>
      <c r="Z77" s="9">
        <f t="shared" si="19"/>
        <v>3.92</v>
      </c>
      <c r="AA77" s="9">
        <f t="shared" si="19"/>
        <v>96.39</v>
      </c>
      <c r="AB77" s="9">
        <f t="shared" si="19"/>
        <v>107.56</v>
      </c>
      <c r="AC77" s="9">
        <f t="shared" si="19"/>
        <v>-46.610000000000014</v>
      </c>
      <c r="AD77" s="9">
        <f t="shared" si="19"/>
        <v>1.32</v>
      </c>
      <c r="AE77" s="9">
        <f t="shared" si="19"/>
        <v>-0.12</v>
      </c>
      <c r="AF77" s="9">
        <f t="shared" si="19"/>
        <v>-0.10999999999999999</v>
      </c>
      <c r="AI77" s="9">
        <f>AI75-AI76</f>
        <v>-3.67</v>
      </c>
      <c r="CI77" s="10">
        <f>CI75-CI76</f>
        <v>33.840000000000003</v>
      </c>
      <c r="CL77" s="10">
        <f>CL75-CL76</f>
        <v>3198.07</v>
      </c>
      <c r="CO77" s="10">
        <f>CO75-CO76</f>
        <v>127.65</v>
      </c>
    </row>
    <row r="78" spans="1:95" hidden="1" x14ac:dyDescent="0.3">
      <c r="A78" s="56"/>
      <c r="B78" s="16" t="s">
        <v>104</v>
      </c>
      <c r="C78" s="74"/>
      <c r="D78" s="74">
        <v>12</v>
      </c>
      <c r="E78" s="74"/>
      <c r="F78" s="74">
        <v>31</v>
      </c>
      <c r="G78" s="74"/>
      <c r="H78" s="74">
        <v>57</v>
      </c>
      <c r="I78" s="242"/>
    </row>
    <row r="79" spans="1:95" x14ac:dyDescent="0.3">
      <c r="A79" s="56"/>
      <c r="B79" s="16"/>
      <c r="C79" s="74"/>
      <c r="D79" s="74"/>
      <c r="E79" s="74"/>
      <c r="F79" s="74"/>
      <c r="G79" s="74"/>
      <c r="H79" s="74"/>
      <c r="I79" s="242"/>
    </row>
    <row r="80" spans="1:95" x14ac:dyDescent="0.3">
      <c r="A80" s="56"/>
      <c r="B80" s="23" t="s">
        <v>148</v>
      </c>
      <c r="C80" s="24" t="s">
        <v>156</v>
      </c>
      <c r="D80" s="234" t="s">
        <v>157</v>
      </c>
      <c r="E80" s="234"/>
      <c r="F80" s="267" t="s">
        <v>158</v>
      </c>
      <c r="G80" s="267"/>
      <c r="H80" s="25" t="s">
        <v>159</v>
      </c>
      <c r="I80" s="25" t="s">
        <v>160</v>
      </c>
    </row>
    <row r="81" spans="1:95" x14ac:dyDescent="0.3">
      <c r="A81" s="121"/>
      <c r="B81" s="122" t="s">
        <v>92</v>
      </c>
      <c r="C81" s="123"/>
      <c r="D81" s="123"/>
      <c r="E81" s="123"/>
      <c r="F81" s="123"/>
      <c r="G81" s="123"/>
      <c r="H81" s="123"/>
      <c r="I81" s="243"/>
    </row>
    <row r="82" spans="1:95" ht="15" customHeight="1" x14ac:dyDescent="0.3">
      <c r="A82" s="121" t="str">
        <f>" 245/1"</f>
        <v xml:space="preserve"> 245/1</v>
      </c>
      <c r="B82" s="126" t="s">
        <v>344</v>
      </c>
      <c r="C82" s="123" t="str">
        <f>"30"</f>
        <v>30</v>
      </c>
      <c r="D82" s="123">
        <v>0.32</v>
      </c>
      <c r="E82" s="123">
        <v>0</v>
      </c>
      <c r="F82" s="123">
        <v>0.27</v>
      </c>
      <c r="G82" s="123">
        <v>0.31</v>
      </c>
      <c r="H82" s="123">
        <v>1.44</v>
      </c>
      <c r="I82" s="243">
        <v>9.2465317499999991</v>
      </c>
      <c r="J82" s="134">
        <v>0.03</v>
      </c>
      <c r="K82" s="13">
        <v>0.16</v>
      </c>
      <c r="L82" s="13">
        <v>0</v>
      </c>
      <c r="M82" s="13">
        <v>0</v>
      </c>
      <c r="N82" s="13">
        <v>0.97</v>
      </c>
      <c r="O82" s="13">
        <v>0.08</v>
      </c>
      <c r="P82" s="13">
        <v>0.39</v>
      </c>
      <c r="Q82" s="13">
        <v>0</v>
      </c>
      <c r="R82" s="13">
        <v>0</v>
      </c>
      <c r="S82" s="13">
        <v>0.24</v>
      </c>
      <c r="T82" s="13">
        <v>0.37</v>
      </c>
      <c r="U82" s="13">
        <v>59.07</v>
      </c>
      <c r="V82" s="13">
        <v>77.31</v>
      </c>
      <c r="W82" s="13">
        <v>4.67</v>
      </c>
      <c r="X82" s="13">
        <v>5.4</v>
      </c>
      <c r="Y82" s="13">
        <v>7.09</v>
      </c>
      <c r="Z82" s="13">
        <v>0.24</v>
      </c>
      <c r="AA82" s="13">
        <v>0</v>
      </c>
      <c r="AB82" s="13">
        <v>201</v>
      </c>
      <c r="AC82" s="13">
        <v>41.78</v>
      </c>
      <c r="AD82" s="13">
        <v>0.32</v>
      </c>
      <c r="AE82" s="13">
        <v>0.01</v>
      </c>
      <c r="AF82" s="13">
        <v>0.01</v>
      </c>
      <c r="AG82" s="13">
        <v>0.12</v>
      </c>
      <c r="AH82" s="13">
        <v>0.21</v>
      </c>
      <c r="AI82" s="13">
        <v>3.1</v>
      </c>
      <c r="AJ82" s="14">
        <v>0</v>
      </c>
      <c r="AK82" s="14">
        <v>6.77</v>
      </c>
      <c r="AL82" s="14">
        <v>7.33</v>
      </c>
      <c r="AM82" s="14">
        <v>10.15</v>
      </c>
      <c r="AN82" s="14">
        <v>11.28</v>
      </c>
      <c r="AO82" s="14">
        <v>1.97</v>
      </c>
      <c r="AP82" s="14">
        <v>8.18</v>
      </c>
      <c r="AQ82" s="14">
        <v>2.2599999999999998</v>
      </c>
      <c r="AR82" s="14">
        <v>7.05</v>
      </c>
      <c r="AS82" s="14">
        <v>7.62</v>
      </c>
      <c r="AT82" s="14">
        <v>6.49</v>
      </c>
      <c r="AU82" s="14">
        <v>38.92</v>
      </c>
      <c r="AV82" s="14">
        <v>4.51</v>
      </c>
      <c r="AW82" s="14">
        <v>5.64</v>
      </c>
      <c r="AX82" s="14">
        <v>144.94999999999999</v>
      </c>
      <c r="AY82" s="14">
        <v>0</v>
      </c>
      <c r="AZ82" s="14">
        <v>5.36</v>
      </c>
      <c r="BA82" s="14">
        <v>7.33</v>
      </c>
      <c r="BB82" s="14">
        <v>7.05</v>
      </c>
      <c r="BC82" s="14">
        <v>1.41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0.01</v>
      </c>
      <c r="BL82" s="14">
        <v>0</v>
      </c>
      <c r="BM82" s="14">
        <v>0.01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7.0000000000000007E-2</v>
      </c>
      <c r="BT82" s="14">
        <v>0</v>
      </c>
      <c r="BU82" s="14">
        <v>0</v>
      </c>
      <c r="BV82" s="14">
        <v>0.15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27.81</v>
      </c>
      <c r="CC82" s="15"/>
      <c r="CD82" s="15"/>
      <c r="CE82" s="14">
        <v>33.5</v>
      </c>
      <c r="CF82" s="14"/>
      <c r="CG82" s="14">
        <v>6.62</v>
      </c>
      <c r="CH82" s="14">
        <v>3.62</v>
      </c>
      <c r="CI82" s="14">
        <v>5.12</v>
      </c>
      <c r="CJ82" s="14">
        <v>255.5</v>
      </c>
      <c r="CK82" s="14">
        <v>60.5</v>
      </c>
      <c r="CL82" s="14">
        <v>158</v>
      </c>
      <c r="CM82" s="14">
        <v>0.21</v>
      </c>
      <c r="CN82" s="14">
        <v>0.08</v>
      </c>
      <c r="CO82" s="14">
        <v>0.14000000000000001</v>
      </c>
      <c r="CP82" s="14">
        <v>0</v>
      </c>
      <c r="CQ82" s="14">
        <v>0.15</v>
      </c>
    </row>
    <row r="83" spans="1:95" x14ac:dyDescent="0.3">
      <c r="A83" s="121" t="s">
        <v>127</v>
      </c>
      <c r="B83" s="126" t="s">
        <v>128</v>
      </c>
      <c r="C83" s="123" t="str">
        <f>"100"</f>
        <v>100</v>
      </c>
      <c r="D83" s="123">
        <v>6.48</v>
      </c>
      <c r="E83" s="123">
        <v>11.35</v>
      </c>
      <c r="F83" s="123">
        <v>13.27</v>
      </c>
      <c r="G83" s="123">
        <v>0.09</v>
      </c>
      <c r="H83" s="123">
        <v>12.12</v>
      </c>
      <c r="I83" s="243">
        <v>188.03127966881308</v>
      </c>
      <c r="J83" s="134">
        <v>6.91</v>
      </c>
      <c r="K83" s="13">
        <v>0.11</v>
      </c>
      <c r="L83" s="13">
        <v>0</v>
      </c>
      <c r="M83" s="13">
        <v>0</v>
      </c>
      <c r="N83" s="13">
        <v>1.33</v>
      </c>
      <c r="O83" s="13">
        <v>3.41</v>
      </c>
      <c r="P83" s="13">
        <v>0.63</v>
      </c>
      <c r="Q83" s="13">
        <v>0</v>
      </c>
      <c r="R83" s="13">
        <v>0</v>
      </c>
      <c r="S83" s="13">
        <v>0.03</v>
      </c>
      <c r="T83" s="13">
        <v>1.32</v>
      </c>
      <c r="U83" s="13">
        <v>224.84</v>
      </c>
      <c r="V83" s="13">
        <v>230.5</v>
      </c>
      <c r="W83" s="13">
        <v>13.64</v>
      </c>
      <c r="X83" s="13">
        <v>16.239999999999998</v>
      </c>
      <c r="Y83" s="13">
        <v>128.49</v>
      </c>
      <c r="Z83" s="13">
        <v>1.84</v>
      </c>
      <c r="AA83" s="13">
        <v>17</v>
      </c>
      <c r="AB83" s="13">
        <v>12.75</v>
      </c>
      <c r="AC83" s="13">
        <v>22.5</v>
      </c>
      <c r="AD83" s="13">
        <v>0.41</v>
      </c>
      <c r="AE83" s="13">
        <v>0.04</v>
      </c>
      <c r="AF83" s="13">
        <v>0.09</v>
      </c>
      <c r="AG83" s="13">
        <v>2.64</v>
      </c>
      <c r="AH83" s="13">
        <v>5.49</v>
      </c>
      <c r="AI83" s="13">
        <v>0.45</v>
      </c>
      <c r="AJ83" s="14">
        <v>0</v>
      </c>
      <c r="AK83" s="14">
        <v>653.94000000000005</v>
      </c>
      <c r="AL83" s="14">
        <v>498.05</v>
      </c>
      <c r="AM83" s="14">
        <v>940.94</v>
      </c>
      <c r="AN83" s="14">
        <v>1588.86</v>
      </c>
      <c r="AO83" s="14">
        <v>278.76</v>
      </c>
      <c r="AP83" s="14">
        <v>505.46</v>
      </c>
      <c r="AQ83" s="14">
        <v>134.53</v>
      </c>
      <c r="AR83" s="14">
        <v>509.33</v>
      </c>
      <c r="AS83" s="14">
        <v>677.98</v>
      </c>
      <c r="AT83" s="14">
        <v>654.69000000000005</v>
      </c>
      <c r="AU83" s="14">
        <v>1096.1300000000001</v>
      </c>
      <c r="AV83" s="14">
        <v>443.07</v>
      </c>
      <c r="AW83" s="14">
        <v>587.73</v>
      </c>
      <c r="AX83" s="14">
        <v>2022.32</v>
      </c>
      <c r="AY83" s="14">
        <v>176.4</v>
      </c>
      <c r="AZ83" s="14">
        <v>465.03</v>
      </c>
      <c r="BA83" s="14">
        <v>500.78</v>
      </c>
      <c r="BB83" s="14">
        <v>414.12</v>
      </c>
      <c r="BC83" s="14">
        <v>167.52</v>
      </c>
      <c r="BD83" s="14">
        <v>0.13</v>
      </c>
      <c r="BE83" s="14">
        <v>0.06</v>
      </c>
      <c r="BF83" s="14">
        <v>0.03</v>
      </c>
      <c r="BG83" s="14">
        <v>7.0000000000000007E-2</v>
      </c>
      <c r="BH83" s="14">
        <v>0.08</v>
      </c>
      <c r="BI83" s="14">
        <v>0.38</v>
      </c>
      <c r="BJ83" s="14">
        <v>0</v>
      </c>
      <c r="BK83" s="14">
        <v>1.06</v>
      </c>
      <c r="BL83" s="14">
        <v>0</v>
      </c>
      <c r="BM83" s="14">
        <v>0.32</v>
      </c>
      <c r="BN83" s="14">
        <v>0</v>
      </c>
      <c r="BO83" s="14">
        <v>0</v>
      </c>
      <c r="BP83" s="14">
        <v>0</v>
      </c>
      <c r="BQ83" s="14">
        <v>7.0000000000000007E-2</v>
      </c>
      <c r="BR83" s="14">
        <v>0.11</v>
      </c>
      <c r="BS83" s="14">
        <v>0.86</v>
      </c>
      <c r="BT83" s="14">
        <v>0</v>
      </c>
      <c r="BU83" s="14">
        <v>0</v>
      </c>
      <c r="BV83" s="14">
        <v>7.0000000000000007E-2</v>
      </c>
      <c r="BW83" s="14">
        <v>0.01</v>
      </c>
      <c r="BX83" s="14">
        <v>0</v>
      </c>
      <c r="BY83" s="14">
        <v>0</v>
      </c>
      <c r="BZ83" s="14">
        <v>0</v>
      </c>
      <c r="CA83" s="14">
        <v>0</v>
      </c>
      <c r="CB83" s="14">
        <v>116.15</v>
      </c>
      <c r="CC83" s="15"/>
      <c r="CD83" s="15"/>
      <c r="CE83" s="14">
        <v>19.13</v>
      </c>
      <c r="CF83" s="14"/>
      <c r="CG83" s="14">
        <v>27.69</v>
      </c>
      <c r="CH83" s="14">
        <v>17.54</v>
      </c>
      <c r="CI83" s="14">
        <v>22.61</v>
      </c>
      <c r="CJ83" s="14">
        <v>2951.17</v>
      </c>
      <c r="CK83" s="14">
        <v>1775.97</v>
      </c>
      <c r="CL83" s="14">
        <v>2363.5700000000002</v>
      </c>
      <c r="CM83" s="14">
        <v>34.479999999999997</v>
      </c>
      <c r="CN83" s="14">
        <v>19.96</v>
      </c>
      <c r="CO83" s="14">
        <v>27.27</v>
      </c>
      <c r="CP83" s="14">
        <v>0</v>
      </c>
      <c r="CQ83" s="14">
        <v>0.5</v>
      </c>
    </row>
    <row r="84" spans="1:95" x14ac:dyDescent="0.3">
      <c r="A84" s="121" t="s">
        <v>129</v>
      </c>
      <c r="B84" s="126" t="s">
        <v>130</v>
      </c>
      <c r="C84" s="123" t="str">
        <f>"150"</f>
        <v>150</v>
      </c>
      <c r="D84" s="123">
        <v>6.58</v>
      </c>
      <c r="E84" s="123">
        <v>0</v>
      </c>
      <c r="F84" s="123">
        <v>3.38</v>
      </c>
      <c r="G84" s="123">
        <v>1.72</v>
      </c>
      <c r="H84" s="123">
        <v>34.47</v>
      </c>
      <c r="I84" s="243">
        <v>172.57</v>
      </c>
      <c r="J84" s="134">
        <v>0.32</v>
      </c>
      <c r="K84" s="13">
        <v>0</v>
      </c>
      <c r="L84" s="13">
        <v>0</v>
      </c>
      <c r="M84" s="13">
        <v>0</v>
      </c>
      <c r="N84" s="13">
        <v>0.73</v>
      </c>
      <c r="O84" s="13">
        <v>28.03</v>
      </c>
      <c r="P84" s="13">
        <v>5.72</v>
      </c>
      <c r="Q84" s="13">
        <v>0</v>
      </c>
      <c r="R84" s="13">
        <v>0</v>
      </c>
      <c r="S84" s="13">
        <v>0</v>
      </c>
      <c r="T84" s="13">
        <v>1.28</v>
      </c>
      <c r="U84" s="13">
        <v>145.29</v>
      </c>
      <c r="V84" s="13">
        <v>200.36</v>
      </c>
      <c r="W84" s="13">
        <v>11.67</v>
      </c>
      <c r="X84" s="13">
        <v>101.25</v>
      </c>
      <c r="Y84" s="13">
        <v>147.84</v>
      </c>
      <c r="Z84" s="13">
        <v>3.47</v>
      </c>
      <c r="AA84" s="13">
        <v>0</v>
      </c>
      <c r="AB84" s="13">
        <v>4.79</v>
      </c>
      <c r="AC84" s="13">
        <v>1.07</v>
      </c>
      <c r="AD84" s="13">
        <v>0.43</v>
      </c>
      <c r="AE84" s="13">
        <v>0.19</v>
      </c>
      <c r="AF84" s="13">
        <v>0.1</v>
      </c>
      <c r="AG84" s="13">
        <v>1.9</v>
      </c>
      <c r="AH84" s="13">
        <v>3.83</v>
      </c>
      <c r="AI84" s="13">
        <v>0</v>
      </c>
      <c r="AJ84" s="14">
        <v>0</v>
      </c>
      <c r="AK84" s="14">
        <v>307.89</v>
      </c>
      <c r="AL84" s="14">
        <v>240.05</v>
      </c>
      <c r="AM84" s="14">
        <v>388.78</v>
      </c>
      <c r="AN84" s="14">
        <v>276.58</v>
      </c>
      <c r="AO84" s="14">
        <v>166.99</v>
      </c>
      <c r="AP84" s="14">
        <v>208.74</v>
      </c>
      <c r="AQ84" s="14">
        <v>93.93</v>
      </c>
      <c r="AR84" s="14">
        <v>308.94</v>
      </c>
      <c r="AS84" s="14">
        <v>302.67</v>
      </c>
      <c r="AT84" s="14">
        <v>584.47</v>
      </c>
      <c r="AU84" s="14">
        <v>575.08000000000004</v>
      </c>
      <c r="AV84" s="14">
        <v>156.56</v>
      </c>
      <c r="AW84" s="14">
        <v>375.73</v>
      </c>
      <c r="AX84" s="14">
        <v>1179.3800000000001</v>
      </c>
      <c r="AY84" s="14">
        <v>0</v>
      </c>
      <c r="AZ84" s="14">
        <v>260.93</v>
      </c>
      <c r="BA84" s="14">
        <v>316.24</v>
      </c>
      <c r="BB84" s="14">
        <v>224.4</v>
      </c>
      <c r="BC84" s="14">
        <v>172.21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0.01</v>
      </c>
      <c r="BJ84" s="14">
        <v>0</v>
      </c>
      <c r="BK84" s="14">
        <v>0.28000000000000003</v>
      </c>
      <c r="BL84" s="14">
        <v>0</v>
      </c>
      <c r="BM84" s="14">
        <v>0.02</v>
      </c>
      <c r="BN84" s="14">
        <v>0.01</v>
      </c>
      <c r="BO84" s="14">
        <v>0</v>
      </c>
      <c r="BP84" s="14">
        <v>0</v>
      </c>
      <c r="BQ84" s="14">
        <v>0</v>
      </c>
      <c r="BR84" s="14">
        <v>0.01</v>
      </c>
      <c r="BS84" s="14">
        <v>0.56000000000000005</v>
      </c>
      <c r="BT84" s="14">
        <v>0.01</v>
      </c>
      <c r="BU84" s="14">
        <v>0</v>
      </c>
      <c r="BV84" s="14">
        <v>0.55000000000000004</v>
      </c>
      <c r="BW84" s="14">
        <v>0.05</v>
      </c>
      <c r="BX84" s="14">
        <v>0</v>
      </c>
      <c r="BY84" s="14">
        <v>0</v>
      </c>
      <c r="BZ84" s="14">
        <v>0</v>
      </c>
      <c r="CA84" s="14">
        <v>0</v>
      </c>
      <c r="CB84" s="14">
        <v>87.71</v>
      </c>
      <c r="CC84" s="15"/>
      <c r="CD84" s="15"/>
      <c r="CE84" s="14">
        <v>0.8</v>
      </c>
      <c r="CF84" s="14"/>
      <c r="CG84" s="14">
        <v>18.36</v>
      </c>
      <c r="CH84" s="14">
        <v>10.86</v>
      </c>
      <c r="CI84" s="14">
        <v>14.61</v>
      </c>
      <c r="CJ84" s="14">
        <v>2084.0700000000002</v>
      </c>
      <c r="CK84" s="14">
        <v>1025.55</v>
      </c>
      <c r="CL84" s="14">
        <v>1554.81</v>
      </c>
      <c r="CM84" s="14">
        <v>30.49</v>
      </c>
      <c r="CN84" s="14">
        <v>20.28</v>
      </c>
      <c r="CO84" s="14">
        <v>25.39</v>
      </c>
      <c r="CP84" s="14">
        <v>0</v>
      </c>
      <c r="CQ84" s="14">
        <v>0.38</v>
      </c>
    </row>
    <row r="85" spans="1:95" x14ac:dyDescent="0.3">
      <c r="A85" s="121" t="s">
        <v>115</v>
      </c>
      <c r="B85" s="126" t="s">
        <v>116</v>
      </c>
      <c r="C85" s="123" t="str">
        <f>"200"</f>
        <v>200</v>
      </c>
      <c r="D85" s="123">
        <v>0.08</v>
      </c>
      <c r="E85" s="123">
        <v>0</v>
      </c>
      <c r="F85" s="123">
        <v>0.02</v>
      </c>
      <c r="G85" s="123">
        <v>0.02</v>
      </c>
      <c r="H85" s="123">
        <v>9.84</v>
      </c>
      <c r="I85" s="243">
        <v>37.802231999999989</v>
      </c>
      <c r="J85" s="134">
        <v>0</v>
      </c>
      <c r="K85" s="13">
        <v>0</v>
      </c>
      <c r="L85" s="13">
        <v>0</v>
      </c>
      <c r="M85" s="13">
        <v>0</v>
      </c>
      <c r="N85" s="13">
        <v>9.8000000000000007</v>
      </c>
      <c r="O85" s="13">
        <v>0</v>
      </c>
      <c r="P85" s="13">
        <v>0.04</v>
      </c>
      <c r="Q85" s="13">
        <v>0</v>
      </c>
      <c r="R85" s="13">
        <v>0</v>
      </c>
      <c r="S85" s="13">
        <v>0</v>
      </c>
      <c r="T85" s="13">
        <v>0.03</v>
      </c>
      <c r="U85" s="13">
        <v>0.1</v>
      </c>
      <c r="V85" s="13">
        <v>0.3</v>
      </c>
      <c r="W85" s="13">
        <v>0.28999999999999998</v>
      </c>
      <c r="X85" s="13">
        <v>0</v>
      </c>
      <c r="Y85" s="13">
        <v>0</v>
      </c>
      <c r="Z85" s="13">
        <v>0.03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200.04</v>
      </c>
      <c r="CC85" s="15"/>
      <c r="CD85" s="15"/>
      <c r="CE85" s="14">
        <v>0</v>
      </c>
      <c r="CF85" s="14"/>
      <c r="CG85" s="14">
        <v>4.21</v>
      </c>
      <c r="CH85" s="14">
        <v>4.21</v>
      </c>
      <c r="CI85" s="14">
        <v>4.21</v>
      </c>
      <c r="CJ85" s="14">
        <v>497.96</v>
      </c>
      <c r="CK85" s="14">
        <v>192.28</v>
      </c>
      <c r="CL85" s="14">
        <v>345.12</v>
      </c>
      <c r="CM85" s="14">
        <v>44.51</v>
      </c>
      <c r="CN85" s="14">
        <v>26.48</v>
      </c>
      <c r="CO85" s="14">
        <v>35.49</v>
      </c>
      <c r="CP85" s="14">
        <v>10</v>
      </c>
      <c r="CQ85" s="14">
        <v>0</v>
      </c>
    </row>
    <row r="86" spans="1:95" x14ac:dyDescent="0.3">
      <c r="A86" s="121" t="str">
        <f>""</f>
        <v/>
      </c>
      <c r="B86" s="126" t="s">
        <v>112</v>
      </c>
      <c r="C86" s="123" t="str">
        <f>"20"</f>
        <v>20</v>
      </c>
      <c r="D86" s="123">
        <v>1.8</v>
      </c>
      <c r="E86" s="123">
        <v>0</v>
      </c>
      <c r="F86" s="123">
        <v>0.6</v>
      </c>
      <c r="G86" s="123">
        <v>0</v>
      </c>
      <c r="H86" s="123">
        <v>10.76</v>
      </c>
      <c r="I86" s="243">
        <v>53.529999999999994</v>
      </c>
      <c r="J86" s="134">
        <v>0</v>
      </c>
      <c r="K86" s="13">
        <v>0</v>
      </c>
      <c r="L86" s="13">
        <v>0</v>
      </c>
      <c r="M86" s="13">
        <v>0</v>
      </c>
      <c r="N86" s="13">
        <v>0.72</v>
      </c>
      <c r="O86" s="13">
        <v>8.5399999999999991</v>
      </c>
      <c r="P86" s="13">
        <v>1.5</v>
      </c>
      <c r="Q86" s="13">
        <v>0</v>
      </c>
      <c r="R86" s="13">
        <v>0</v>
      </c>
      <c r="S86" s="13">
        <v>0.06</v>
      </c>
      <c r="T86" s="13">
        <v>0.36</v>
      </c>
      <c r="U86" s="13">
        <v>68.599999999999994</v>
      </c>
      <c r="V86" s="13">
        <v>45</v>
      </c>
      <c r="W86" s="13">
        <v>6.8</v>
      </c>
      <c r="X86" s="13">
        <v>12.6</v>
      </c>
      <c r="Y86" s="13">
        <v>34.4</v>
      </c>
      <c r="Z86" s="13">
        <v>0.56000000000000005</v>
      </c>
      <c r="AA86" s="13">
        <v>1.8</v>
      </c>
      <c r="AB86" s="13">
        <v>0</v>
      </c>
      <c r="AC86" s="13">
        <v>1.8</v>
      </c>
      <c r="AD86" s="13">
        <v>0.34</v>
      </c>
      <c r="AE86" s="13">
        <v>0.03</v>
      </c>
      <c r="AF86" s="13">
        <v>0.01</v>
      </c>
      <c r="AG86" s="13">
        <v>0.94</v>
      </c>
      <c r="AH86" s="13">
        <v>0.94</v>
      </c>
      <c r="AI86" s="13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0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6.66</v>
      </c>
      <c r="CC86" s="15"/>
      <c r="CD86" s="15"/>
      <c r="CE86" s="14">
        <v>1.8</v>
      </c>
      <c r="CF86" s="14"/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</row>
    <row r="87" spans="1:95" x14ac:dyDescent="0.3">
      <c r="A87" s="121" t="str">
        <f>"-"</f>
        <v>-</v>
      </c>
      <c r="B87" s="126" t="s">
        <v>100</v>
      </c>
      <c r="C87" s="123" t="str">
        <f>"25"</f>
        <v>25</v>
      </c>
      <c r="D87" s="123">
        <v>1.65</v>
      </c>
      <c r="E87" s="123">
        <v>0</v>
      </c>
      <c r="F87" s="123">
        <v>0.3</v>
      </c>
      <c r="G87" s="123">
        <v>0.3</v>
      </c>
      <c r="H87" s="123">
        <v>10.43</v>
      </c>
      <c r="I87" s="243">
        <v>48.344999999999999</v>
      </c>
      <c r="J87" s="135">
        <v>0.05</v>
      </c>
      <c r="K87" s="17">
        <v>0</v>
      </c>
      <c r="L87" s="17">
        <v>0</v>
      </c>
      <c r="M87" s="17">
        <v>0</v>
      </c>
      <c r="N87" s="17">
        <v>0.3</v>
      </c>
      <c r="O87" s="17">
        <v>8.0500000000000007</v>
      </c>
      <c r="P87" s="17">
        <v>2.08</v>
      </c>
      <c r="Q87" s="17">
        <v>0</v>
      </c>
      <c r="R87" s="17">
        <v>0</v>
      </c>
      <c r="S87" s="17">
        <v>0.25</v>
      </c>
      <c r="T87" s="17">
        <v>0.63</v>
      </c>
      <c r="U87" s="17">
        <v>152.5</v>
      </c>
      <c r="V87" s="17">
        <v>61.25</v>
      </c>
      <c r="W87" s="17">
        <v>8.75</v>
      </c>
      <c r="X87" s="17">
        <v>11.75</v>
      </c>
      <c r="Y87" s="17">
        <v>39.5</v>
      </c>
      <c r="Z87" s="17">
        <v>0.98</v>
      </c>
      <c r="AA87" s="17">
        <v>0</v>
      </c>
      <c r="AB87" s="17">
        <v>1.25</v>
      </c>
      <c r="AC87" s="17">
        <v>0.25</v>
      </c>
      <c r="AD87" s="17">
        <v>0.35</v>
      </c>
      <c r="AE87" s="17">
        <v>0.05</v>
      </c>
      <c r="AF87" s="17">
        <v>0.02</v>
      </c>
      <c r="AG87" s="17">
        <v>0.18</v>
      </c>
      <c r="AH87" s="17">
        <v>0.5</v>
      </c>
      <c r="AI87" s="17">
        <v>0</v>
      </c>
      <c r="AJ87" s="8">
        <v>0</v>
      </c>
      <c r="AK87" s="8">
        <v>80.5</v>
      </c>
      <c r="AL87" s="8">
        <v>62</v>
      </c>
      <c r="AM87" s="8">
        <v>106.75</v>
      </c>
      <c r="AN87" s="8">
        <v>55.75</v>
      </c>
      <c r="AO87" s="8">
        <v>23.25</v>
      </c>
      <c r="AP87" s="8">
        <v>49.5</v>
      </c>
      <c r="AQ87" s="8">
        <v>20</v>
      </c>
      <c r="AR87" s="8">
        <v>92.75</v>
      </c>
      <c r="AS87" s="8">
        <v>74.25</v>
      </c>
      <c r="AT87" s="8">
        <v>72.75</v>
      </c>
      <c r="AU87" s="8">
        <v>116</v>
      </c>
      <c r="AV87" s="8">
        <v>31</v>
      </c>
      <c r="AW87" s="8">
        <v>77.5</v>
      </c>
      <c r="AX87" s="8">
        <v>389.75</v>
      </c>
      <c r="AY87" s="8">
        <v>0</v>
      </c>
      <c r="AZ87" s="8">
        <v>131.5</v>
      </c>
      <c r="BA87" s="8">
        <v>72.75</v>
      </c>
      <c r="BB87" s="8">
        <v>45</v>
      </c>
      <c r="BC87" s="8">
        <v>32.5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0.04</v>
      </c>
      <c r="BL87" s="8">
        <v>0</v>
      </c>
      <c r="BM87" s="8">
        <v>0</v>
      </c>
      <c r="BN87" s="8">
        <v>0.01</v>
      </c>
      <c r="BO87" s="8">
        <v>0</v>
      </c>
      <c r="BP87" s="8">
        <v>0</v>
      </c>
      <c r="BQ87" s="8">
        <v>0</v>
      </c>
      <c r="BR87" s="8">
        <v>0</v>
      </c>
      <c r="BS87" s="8">
        <v>0.03</v>
      </c>
      <c r="BT87" s="8">
        <v>0</v>
      </c>
      <c r="BU87" s="8">
        <v>0</v>
      </c>
      <c r="BV87" s="8">
        <v>0.12</v>
      </c>
      <c r="BW87" s="8">
        <v>0.02</v>
      </c>
      <c r="BX87" s="8">
        <v>0</v>
      </c>
      <c r="BY87" s="8">
        <v>0</v>
      </c>
      <c r="BZ87" s="8">
        <v>0</v>
      </c>
      <c r="CA87" s="8">
        <v>0</v>
      </c>
      <c r="CB87" s="8">
        <v>11.75</v>
      </c>
      <c r="CC87" s="18"/>
      <c r="CD87" s="18"/>
      <c r="CE87" s="8">
        <v>0.21</v>
      </c>
      <c r="CF87" s="8"/>
      <c r="CG87" s="8">
        <v>2.5</v>
      </c>
      <c r="CH87" s="8">
        <v>2.5</v>
      </c>
      <c r="CI87" s="8">
        <v>2.5</v>
      </c>
      <c r="CJ87" s="8">
        <v>475</v>
      </c>
      <c r="CK87" s="8">
        <v>183</v>
      </c>
      <c r="CL87" s="8">
        <v>329</v>
      </c>
      <c r="CM87" s="8">
        <v>4.75</v>
      </c>
      <c r="CN87" s="8">
        <v>3.95</v>
      </c>
      <c r="CO87" s="8">
        <v>4.3499999999999996</v>
      </c>
      <c r="CP87" s="8">
        <v>0</v>
      </c>
      <c r="CQ87" s="8">
        <v>0</v>
      </c>
    </row>
    <row r="88" spans="1:95" x14ac:dyDescent="0.3">
      <c r="A88" s="127"/>
      <c r="B88" s="142" t="s">
        <v>101</v>
      </c>
      <c r="C88" s="128"/>
      <c r="D88" s="128">
        <f>SUM(D82:D87)</f>
        <v>16.91</v>
      </c>
      <c r="E88" s="128">
        <f t="shared" ref="E88:BP88" si="20">SUM(E82:E87)</f>
        <v>11.35</v>
      </c>
      <c r="F88" s="128">
        <f t="shared" si="20"/>
        <v>17.84</v>
      </c>
      <c r="G88" s="128">
        <f t="shared" si="20"/>
        <v>2.44</v>
      </c>
      <c r="H88" s="128">
        <f t="shared" si="20"/>
        <v>79.06</v>
      </c>
      <c r="I88" s="244">
        <f t="shared" si="20"/>
        <v>509.52504341881308</v>
      </c>
      <c r="J88" s="136">
        <f t="shared" si="20"/>
        <v>7.3100000000000005</v>
      </c>
      <c r="K88" s="67">
        <f t="shared" si="20"/>
        <v>0.27</v>
      </c>
      <c r="L88" s="67">
        <f t="shared" si="20"/>
        <v>0</v>
      </c>
      <c r="M88" s="67">
        <f t="shared" si="20"/>
        <v>0</v>
      </c>
      <c r="N88" s="67">
        <f t="shared" si="20"/>
        <v>13.850000000000001</v>
      </c>
      <c r="O88" s="67">
        <f t="shared" si="20"/>
        <v>48.11</v>
      </c>
      <c r="P88" s="67">
        <f t="shared" si="20"/>
        <v>10.360000000000001</v>
      </c>
      <c r="Q88" s="67">
        <f t="shared" si="20"/>
        <v>0</v>
      </c>
      <c r="R88" s="67">
        <f t="shared" si="20"/>
        <v>0</v>
      </c>
      <c r="S88" s="67">
        <f t="shared" si="20"/>
        <v>0.58000000000000007</v>
      </c>
      <c r="T88" s="67">
        <f t="shared" si="20"/>
        <v>3.9899999999999993</v>
      </c>
      <c r="U88" s="67">
        <f t="shared" si="20"/>
        <v>650.40000000000009</v>
      </c>
      <c r="V88" s="67">
        <f t="shared" si="20"/>
        <v>614.72</v>
      </c>
      <c r="W88" s="67">
        <f t="shared" si="20"/>
        <v>45.82</v>
      </c>
      <c r="X88" s="67">
        <f t="shared" si="20"/>
        <v>147.24</v>
      </c>
      <c r="Y88" s="67">
        <f t="shared" si="20"/>
        <v>357.32</v>
      </c>
      <c r="Z88" s="67">
        <f t="shared" si="20"/>
        <v>7.120000000000001</v>
      </c>
      <c r="AA88" s="67">
        <f t="shared" si="20"/>
        <v>18.8</v>
      </c>
      <c r="AB88" s="67">
        <f t="shared" si="20"/>
        <v>219.79</v>
      </c>
      <c r="AC88" s="67">
        <f t="shared" si="20"/>
        <v>67.399999999999991</v>
      </c>
      <c r="AD88" s="67">
        <f t="shared" si="20"/>
        <v>1.85</v>
      </c>
      <c r="AE88" s="67">
        <f t="shared" si="20"/>
        <v>0.32</v>
      </c>
      <c r="AF88" s="67">
        <f t="shared" si="20"/>
        <v>0.23</v>
      </c>
      <c r="AG88" s="67">
        <f t="shared" si="20"/>
        <v>5.7799999999999994</v>
      </c>
      <c r="AH88" s="67">
        <f t="shared" si="20"/>
        <v>10.97</v>
      </c>
      <c r="AI88" s="67">
        <f t="shared" si="20"/>
        <v>3.5500000000000003</v>
      </c>
      <c r="AJ88" s="67">
        <f t="shared" si="20"/>
        <v>0</v>
      </c>
      <c r="AK88" s="67">
        <f t="shared" si="20"/>
        <v>1049.0999999999999</v>
      </c>
      <c r="AL88" s="67">
        <f t="shared" si="20"/>
        <v>807.43000000000006</v>
      </c>
      <c r="AM88" s="67">
        <f t="shared" si="20"/>
        <v>1446.62</v>
      </c>
      <c r="AN88" s="67">
        <f t="shared" si="20"/>
        <v>1932.4699999999998</v>
      </c>
      <c r="AO88" s="67">
        <f t="shared" si="20"/>
        <v>470.97</v>
      </c>
      <c r="AP88" s="67">
        <f t="shared" si="20"/>
        <v>771.88</v>
      </c>
      <c r="AQ88" s="67">
        <f t="shared" si="20"/>
        <v>250.72</v>
      </c>
      <c r="AR88" s="67">
        <f t="shared" si="20"/>
        <v>918.06999999999994</v>
      </c>
      <c r="AS88" s="67">
        <f t="shared" si="20"/>
        <v>1062.52</v>
      </c>
      <c r="AT88" s="67">
        <f t="shared" si="20"/>
        <v>1318.4</v>
      </c>
      <c r="AU88" s="67">
        <f t="shared" si="20"/>
        <v>1826.13</v>
      </c>
      <c r="AV88" s="67">
        <f t="shared" si="20"/>
        <v>635.14</v>
      </c>
      <c r="AW88" s="67">
        <f t="shared" si="20"/>
        <v>1046.5999999999999</v>
      </c>
      <c r="AX88" s="67">
        <f t="shared" si="20"/>
        <v>3736.4</v>
      </c>
      <c r="AY88" s="67">
        <f t="shared" si="20"/>
        <v>176.4</v>
      </c>
      <c r="AZ88" s="67">
        <f t="shared" si="20"/>
        <v>862.81999999999994</v>
      </c>
      <c r="BA88" s="67">
        <f t="shared" si="20"/>
        <v>897.09999999999991</v>
      </c>
      <c r="BB88" s="67">
        <f t="shared" si="20"/>
        <v>690.57</v>
      </c>
      <c r="BC88" s="67">
        <f t="shared" si="20"/>
        <v>373.64</v>
      </c>
      <c r="BD88" s="67">
        <f t="shared" si="20"/>
        <v>0.13</v>
      </c>
      <c r="BE88" s="67">
        <f t="shared" si="20"/>
        <v>0.06</v>
      </c>
      <c r="BF88" s="67">
        <f t="shared" si="20"/>
        <v>0.03</v>
      </c>
      <c r="BG88" s="67">
        <f t="shared" si="20"/>
        <v>7.0000000000000007E-2</v>
      </c>
      <c r="BH88" s="67">
        <f t="shared" si="20"/>
        <v>0.08</v>
      </c>
      <c r="BI88" s="67">
        <f t="shared" si="20"/>
        <v>0.39</v>
      </c>
      <c r="BJ88" s="67">
        <f t="shared" si="20"/>
        <v>0</v>
      </c>
      <c r="BK88" s="67">
        <f t="shared" si="20"/>
        <v>1.3900000000000001</v>
      </c>
      <c r="BL88" s="67">
        <f t="shared" si="20"/>
        <v>0</v>
      </c>
      <c r="BM88" s="67">
        <f t="shared" si="20"/>
        <v>0.35000000000000003</v>
      </c>
      <c r="BN88" s="67">
        <f t="shared" si="20"/>
        <v>0.02</v>
      </c>
      <c r="BO88" s="67">
        <f t="shared" si="20"/>
        <v>0</v>
      </c>
      <c r="BP88" s="67">
        <f t="shared" si="20"/>
        <v>0</v>
      </c>
      <c r="BQ88" s="67">
        <f t="shared" ref="BQ88:CQ88" si="21">SUM(BQ82:BQ87)</f>
        <v>7.0000000000000007E-2</v>
      </c>
      <c r="BR88" s="67">
        <f t="shared" si="21"/>
        <v>0.12</v>
      </c>
      <c r="BS88" s="67">
        <f t="shared" si="21"/>
        <v>1.52</v>
      </c>
      <c r="BT88" s="67">
        <f t="shared" si="21"/>
        <v>0.01</v>
      </c>
      <c r="BU88" s="67">
        <f t="shared" si="21"/>
        <v>0</v>
      </c>
      <c r="BV88" s="67">
        <f t="shared" si="21"/>
        <v>0.89</v>
      </c>
      <c r="BW88" s="67">
        <f t="shared" si="21"/>
        <v>0.08</v>
      </c>
      <c r="BX88" s="67">
        <f t="shared" si="21"/>
        <v>0</v>
      </c>
      <c r="BY88" s="67">
        <f t="shared" si="21"/>
        <v>0</v>
      </c>
      <c r="BZ88" s="67">
        <f t="shared" si="21"/>
        <v>0</v>
      </c>
      <c r="CA88" s="67">
        <f t="shared" si="21"/>
        <v>0</v>
      </c>
      <c r="CB88" s="67">
        <f t="shared" si="21"/>
        <v>450.12000000000006</v>
      </c>
      <c r="CC88" s="67">
        <f t="shared" si="21"/>
        <v>0</v>
      </c>
      <c r="CD88" s="67">
        <f t="shared" si="21"/>
        <v>0</v>
      </c>
      <c r="CE88" s="67">
        <f t="shared" si="21"/>
        <v>55.439999999999991</v>
      </c>
      <c r="CF88" s="67">
        <f t="shared" si="21"/>
        <v>0</v>
      </c>
      <c r="CG88" s="67">
        <f t="shared" si="21"/>
        <v>59.38</v>
      </c>
      <c r="CH88" s="67">
        <f t="shared" si="21"/>
        <v>38.729999999999997</v>
      </c>
      <c r="CI88" s="67">
        <f t="shared" si="21"/>
        <v>49.050000000000004</v>
      </c>
      <c r="CJ88" s="67">
        <f t="shared" si="21"/>
        <v>6263.7</v>
      </c>
      <c r="CK88" s="67">
        <f t="shared" si="21"/>
        <v>3237.3</v>
      </c>
      <c r="CL88" s="67">
        <f t="shared" si="21"/>
        <v>4750.5</v>
      </c>
      <c r="CM88" s="67">
        <f t="shared" si="21"/>
        <v>114.44</v>
      </c>
      <c r="CN88" s="67">
        <f t="shared" si="21"/>
        <v>70.75</v>
      </c>
      <c r="CO88" s="67">
        <f t="shared" si="21"/>
        <v>92.639999999999986</v>
      </c>
      <c r="CP88" s="67">
        <f t="shared" si="21"/>
        <v>10</v>
      </c>
      <c r="CQ88" s="67">
        <f t="shared" si="21"/>
        <v>1.03</v>
      </c>
    </row>
    <row r="89" spans="1:95" hidden="1" x14ac:dyDescent="0.3">
      <c r="A89" s="56"/>
      <c r="B89" s="16" t="s">
        <v>102</v>
      </c>
      <c r="C89" s="74"/>
      <c r="D89" s="74">
        <v>19.25</v>
      </c>
      <c r="E89" s="74">
        <v>0</v>
      </c>
      <c r="F89" s="74">
        <v>19.75</v>
      </c>
      <c r="G89" s="74">
        <v>0</v>
      </c>
      <c r="H89" s="74">
        <v>83.75</v>
      </c>
      <c r="I89" s="242">
        <v>587.5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175</v>
      </c>
      <c r="AD89" s="9">
        <v>0</v>
      </c>
      <c r="AE89" s="9">
        <v>0.3</v>
      </c>
      <c r="AF89" s="9">
        <v>0.35</v>
      </c>
      <c r="AI89" s="9">
        <v>15</v>
      </c>
      <c r="CI89" s="10">
        <v>0</v>
      </c>
      <c r="CL89" s="10">
        <v>0</v>
      </c>
      <c r="CO89" s="10">
        <v>0</v>
      </c>
    </row>
    <row r="90" spans="1:95" hidden="1" x14ac:dyDescent="0.3">
      <c r="A90" s="56"/>
      <c r="B90" s="16" t="s">
        <v>103</v>
      </c>
      <c r="C90" s="74"/>
      <c r="D90" s="74">
        <f t="shared" ref="D90:I90" si="22">D88-D89</f>
        <v>-2.34</v>
      </c>
      <c r="E90" s="74">
        <f t="shared" si="22"/>
        <v>11.35</v>
      </c>
      <c r="F90" s="74">
        <f t="shared" si="22"/>
        <v>-1.9100000000000001</v>
      </c>
      <c r="G90" s="74">
        <f t="shared" si="22"/>
        <v>2.44</v>
      </c>
      <c r="H90" s="74">
        <f t="shared" si="22"/>
        <v>-4.6899999999999977</v>
      </c>
      <c r="I90" s="242">
        <f t="shared" si="22"/>
        <v>-77.974956581186916</v>
      </c>
      <c r="V90" s="9">
        <f t="shared" ref="V90:AF90" si="23">V88-V89</f>
        <v>614.72</v>
      </c>
      <c r="W90" s="9">
        <f t="shared" si="23"/>
        <v>45.82</v>
      </c>
      <c r="X90" s="9">
        <f t="shared" si="23"/>
        <v>147.24</v>
      </c>
      <c r="Y90" s="9">
        <f t="shared" si="23"/>
        <v>357.32</v>
      </c>
      <c r="Z90" s="9">
        <f t="shared" si="23"/>
        <v>7.120000000000001</v>
      </c>
      <c r="AA90" s="9">
        <f t="shared" si="23"/>
        <v>18.8</v>
      </c>
      <c r="AB90" s="9">
        <f t="shared" si="23"/>
        <v>219.79</v>
      </c>
      <c r="AC90" s="9">
        <f t="shared" si="23"/>
        <v>-107.60000000000001</v>
      </c>
      <c r="AD90" s="9">
        <f t="shared" si="23"/>
        <v>1.85</v>
      </c>
      <c r="AE90" s="9">
        <f t="shared" si="23"/>
        <v>2.0000000000000018E-2</v>
      </c>
      <c r="AF90" s="9">
        <f t="shared" si="23"/>
        <v>-0.11999999999999997</v>
      </c>
      <c r="AI90" s="9">
        <f>AI88-AI89</f>
        <v>-11.45</v>
      </c>
      <c r="CI90" s="10">
        <f>CI88-CI89</f>
        <v>49.050000000000004</v>
      </c>
      <c r="CL90" s="10">
        <f>CL88-CL89</f>
        <v>4750.5</v>
      </c>
      <c r="CO90" s="10">
        <f>CO88-CO89</f>
        <v>92.639999999999986</v>
      </c>
    </row>
    <row r="91" spans="1:95" hidden="1" x14ac:dyDescent="0.3">
      <c r="A91" s="56"/>
      <c r="B91" s="16" t="s">
        <v>104</v>
      </c>
      <c r="C91" s="74"/>
      <c r="D91" s="74">
        <v>19</v>
      </c>
      <c r="E91" s="74"/>
      <c r="F91" s="74">
        <v>30</v>
      </c>
      <c r="G91" s="74"/>
      <c r="H91" s="74">
        <v>51</v>
      </c>
      <c r="I91" s="242"/>
    </row>
    <row r="92" spans="1:95" x14ac:dyDescent="0.3">
      <c r="A92" s="56"/>
      <c r="B92" s="16"/>
      <c r="C92" s="74"/>
      <c r="D92" s="74"/>
      <c r="E92" s="74"/>
      <c r="F92" s="74"/>
      <c r="G92" s="74"/>
      <c r="H92" s="74"/>
      <c r="I92" s="242"/>
    </row>
    <row r="93" spans="1:95" x14ac:dyDescent="0.3">
      <c r="A93" s="56"/>
      <c r="B93" s="23" t="s">
        <v>149</v>
      </c>
      <c r="C93" s="24" t="s">
        <v>156</v>
      </c>
      <c r="D93" s="234" t="s">
        <v>157</v>
      </c>
      <c r="E93" s="234"/>
      <c r="F93" s="267" t="s">
        <v>158</v>
      </c>
      <c r="G93" s="267"/>
      <c r="H93" s="25" t="s">
        <v>159</v>
      </c>
      <c r="I93" s="25" t="s">
        <v>160</v>
      </c>
    </row>
    <row r="94" spans="1:95" x14ac:dyDescent="0.3">
      <c r="A94" s="121"/>
      <c r="B94" s="122" t="s">
        <v>92</v>
      </c>
      <c r="C94" s="123"/>
      <c r="D94" s="123"/>
      <c r="E94" s="123"/>
      <c r="F94" s="123"/>
      <c r="G94" s="123"/>
      <c r="H94" s="123"/>
      <c r="I94" s="243"/>
    </row>
    <row r="95" spans="1:95" ht="14.4" customHeight="1" x14ac:dyDescent="0.3">
      <c r="A95" s="121" t="s">
        <v>227</v>
      </c>
      <c r="B95" s="126" t="s">
        <v>344</v>
      </c>
      <c r="C95" s="123" t="str">
        <f>"30"</f>
        <v>30</v>
      </c>
      <c r="D95" s="123">
        <v>0.23</v>
      </c>
      <c r="E95" s="123">
        <v>0</v>
      </c>
      <c r="F95" s="123">
        <v>0.25</v>
      </c>
      <c r="G95" s="123">
        <v>0.28000000000000003</v>
      </c>
      <c r="H95" s="123">
        <v>0.98</v>
      </c>
      <c r="I95" s="243">
        <v>6.4571317499999994</v>
      </c>
      <c r="J95" s="134">
        <v>0.03</v>
      </c>
      <c r="K95" s="13">
        <v>0.16</v>
      </c>
      <c r="L95" s="13">
        <v>0</v>
      </c>
      <c r="M95" s="13">
        <v>0</v>
      </c>
      <c r="N95" s="13">
        <v>0.67</v>
      </c>
      <c r="O95" s="13">
        <v>0.03</v>
      </c>
      <c r="P95" s="13">
        <v>0.28000000000000003</v>
      </c>
      <c r="Q95" s="13">
        <v>0</v>
      </c>
      <c r="R95" s="13">
        <v>0</v>
      </c>
      <c r="S95" s="13">
        <v>0.03</v>
      </c>
      <c r="T95" s="13">
        <v>0.31</v>
      </c>
      <c r="U95" s="13">
        <v>60.57</v>
      </c>
      <c r="V95" s="13">
        <v>37.97</v>
      </c>
      <c r="W95" s="13">
        <v>7.05</v>
      </c>
      <c r="X95" s="13">
        <v>3.83</v>
      </c>
      <c r="Y95" s="13">
        <v>11.27</v>
      </c>
      <c r="Z95" s="13">
        <v>0.16</v>
      </c>
      <c r="AA95" s="13">
        <v>0</v>
      </c>
      <c r="AB95" s="13">
        <v>23.4</v>
      </c>
      <c r="AC95" s="13">
        <v>4.88</v>
      </c>
      <c r="AD95" s="13">
        <v>0.14000000000000001</v>
      </c>
      <c r="AE95" s="13">
        <v>0.01</v>
      </c>
      <c r="AF95" s="13">
        <v>0.01</v>
      </c>
      <c r="AG95" s="13">
        <v>0.05</v>
      </c>
      <c r="AH95" s="13">
        <v>0.09</v>
      </c>
      <c r="AI95" s="13">
        <v>1.3</v>
      </c>
      <c r="AJ95" s="14">
        <v>0</v>
      </c>
      <c r="AK95" s="14">
        <v>7.62</v>
      </c>
      <c r="AL95" s="14">
        <v>5.92</v>
      </c>
      <c r="AM95" s="14">
        <v>8.4600000000000009</v>
      </c>
      <c r="AN95" s="14">
        <v>7.33</v>
      </c>
      <c r="AO95" s="14">
        <v>1.69</v>
      </c>
      <c r="AP95" s="14">
        <v>5.92</v>
      </c>
      <c r="AQ95" s="14">
        <v>1.41</v>
      </c>
      <c r="AR95" s="14">
        <v>4.8</v>
      </c>
      <c r="AS95" s="14">
        <v>7.33</v>
      </c>
      <c r="AT95" s="14">
        <v>12.69</v>
      </c>
      <c r="AU95" s="14">
        <v>14.95</v>
      </c>
      <c r="AV95" s="14">
        <v>2.82</v>
      </c>
      <c r="AW95" s="14">
        <v>7.9</v>
      </c>
      <c r="AX95" s="14">
        <v>39.49</v>
      </c>
      <c r="AY95" s="14">
        <v>0</v>
      </c>
      <c r="AZ95" s="14">
        <v>4.8</v>
      </c>
      <c r="BA95" s="14">
        <v>7.62</v>
      </c>
      <c r="BB95" s="14">
        <v>5.92</v>
      </c>
      <c r="BC95" s="14">
        <v>1.97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0.01</v>
      </c>
      <c r="BL95" s="14">
        <v>0</v>
      </c>
      <c r="BM95" s="14">
        <v>0.01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7.0000000000000007E-2</v>
      </c>
      <c r="BT95" s="14">
        <v>0</v>
      </c>
      <c r="BU95" s="14">
        <v>0</v>
      </c>
      <c r="BV95" s="14">
        <v>0.15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28.71</v>
      </c>
      <c r="CC95" s="15"/>
      <c r="CD95" s="15"/>
      <c r="CE95" s="14">
        <v>3.9</v>
      </c>
      <c r="CF95" s="14"/>
      <c r="CG95" s="14">
        <v>6.92</v>
      </c>
      <c r="CH95" s="14">
        <v>3.92</v>
      </c>
      <c r="CI95" s="14">
        <v>5.42</v>
      </c>
      <c r="CJ95" s="14">
        <v>255.5</v>
      </c>
      <c r="CK95" s="14">
        <v>60.5</v>
      </c>
      <c r="CL95" s="14">
        <v>158</v>
      </c>
      <c r="CM95" s="14">
        <v>0.09</v>
      </c>
      <c r="CN95" s="14">
        <v>0.08</v>
      </c>
      <c r="CO95" s="14">
        <v>0.08</v>
      </c>
      <c r="CP95" s="14">
        <v>0</v>
      </c>
      <c r="CQ95" s="14">
        <v>0.15</v>
      </c>
    </row>
    <row r="96" spans="1:95" x14ac:dyDescent="0.3">
      <c r="A96" s="121" t="s">
        <v>131</v>
      </c>
      <c r="B96" s="126" t="s">
        <v>132</v>
      </c>
      <c r="C96" s="123" t="str">
        <f>"100"</f>
        <v>100</v>
      </c>
      <c r="D96" s="123">
        <v>10.029999999999999</v>
      </c>
      <c r="E96" s="123">
        <v>8.68</v>
      </c>
      <c r="F96" s="123">
        <v>12.6</v>
      </c>
      <c r="G96" s="123">
        <v>1.63</v>
      </c>
      <c r="H96" s="123">
        <v>11.29</v>
      </c>
      <c r="I96" s="243">
        <v>194.97</v>
      </c>
      <c r="J96" s="134">
        <v>2.79</v>
      </c>
      <c r="K96" s="13">
        <v>1.3</v>
      </c>
      <c r="L96" s="13">
        <v>0</v>
      </c>
      <c r="M96" s="13">
        <v>0</v>
      </c>
      <c r="N96" s="13">
        <v>1.36</v>
      </c>
      <c r="O96" s="13">
        <v>7.78</v>
      </c>
      <c r="P96" s="13">
        <v>0.15</v>
      </c>
      <c r="Q96" s="13">
        <v>0</v>
      </c>
      <c r="R96" s="13">
        <v>0</v>
      </c>
      <c r="S96" s="13">
        <v>0.03</v>
      </c>
      <c r="T96" s="13">
        <v>1.3</v>
      </c>
      <c r="U96" s="13">
        <v>202.74</v>
      </c>
      <c r="V96" s="13">
        <v>111.42</v>
      </c>
      <c r="W96" s="13">
        <v>35.96</v>
      </c>
      <c r="X96" s="13">
        <v>11.31</v>
      </c>
      <c r="Y96" s="13">
        <v>87.21</v>
      </c>
      <c r="Z96" s="13">
        <v>0.79</v>
      </c>
      <c r="AA96" s="13">
        <v>29.88</v>
      </c>
      <c r="AB96" s="13">
        <v>7.12</v>
      </c>
      <c r="AC96" s="13">
        <v>38.770000000000003</v>
      </c>
      <c r="AD96" s="13">
        <v>1.17</v>
      </c>
      <c r="AE96" s="13">
        <v>0.04</v>
      </c>
      <c r="AF96" s="13">
        <v>0.1</v>
      </c>
      <c r="AG96" s="13">
        <v>3.27</v>
      </c>
      <c r="AH96" s="13">
        <v>6.1</v>
      </c>
      <c r="AI96" s="13">
        <v>0.23</v>
      </c>
      <c r="AJ96" s="14">
        <v>0</v>
      </c>
      <c r="AK96" s="14">
        <v>486.95</v>
      </c>
      <c r="AL96" s="14">
        <v>405.99</v>
      </c>
      <c r="AM96" s="14">
        <v>788.32</v>
      </c>
      <c r="AN96" s="14">
        <v>780.27</v>
      </c>
      <c r="AO96" s="14">
        <v>244.37</v>
      </c>
      <c r="AP96" s="14">
        <v>446.46</v>
      </c>
      <c r="AQ96" s="14">
        <v>153.38999999999999</v>
      </c>
      <c r="AR96" s="14">
        <v>431.68</v>
      </c>
      <c r="AS96" s="14">
        <v>551.03</v>
      </c>
      <c r="AT96" s="14">
        <v>597.46</v>
      </c>
      <c r="AU96" s="14">
        <v>765.64</v>
      </c>
      <c r="AV96" s="14">
        <v>240.23</v>
      </c>
      <c r="AW96" s="14">
        <v>650.6</v>
      </c>
      <c r="AX96" s="14">
        <v>1535.19</v>
      </c>
      <c r="AY96" s="14">
        <v>66.290000000000006</v>
      </c>
      <c r="AZ96" s="14">
        <v>514.75</v>
      </c>
      <c r="BA96" s="14">
        <v>436.5</v>
      </c>
      <c r="BB96" s="14">
        <v>361.41</v>
      </c>
      <c r="BC96" s="14">
        <v>133.36000000000001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0.11</v>
      </c>
      <c r="BL96" s="14">
        <v>0</v>
      </c>
      <c r="BM96" s="14">
        <v>0.06</v>
      </c>
      <c r="BN96" s="14">
        <v>0</v>
      </c>
      <c r="BO96" s="14">
        <v>0.01</v>
      </c>
      <c r="BP96" s="14">
        <v>0</v>
      </c>
      <c r="BQ96" s="14">
        <v>0</v>
      </c>
      <c r="BR96" s="14">
        <v>0</v>
      </c>
      <c r="BS96" s="14">
        <v>0.37</v>
      </c>
      <c r="BT96" s="14">
        <v>0</v>
      </c>
      <c r="BU96" s="14">
        <v>0</v>
      </c>
      <c r="BV96" s="14">
        <v>0.94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56.68</v>
      </c>
      <c r="CC96" s="15"/>
      <c r="CD96" s="15"/>
      <c r="CE96" s="14">
        <v>31.07</v>
      </c>
      <c r="CF96" s="14"/>
      <c r="CG96" s="14">
        <v>27.72</v>
      </c>
      <c r="CH96" s="14">
        <v>12.58</v>
      </c>
      <c r="CI96" s="14">
        <v>20.149999999999999</v>
      </c>
      <c r="CJ96" s="14">
        <v>2874.02</v>
      </c>
      <c r="CK96" s="14">
        <v>1710.77</v>
      </c>
      <c r="CL96" s="14">
        <v>2292.39</v>
      </c>
      <c r="CM96" s="14">
        <v>21.47</v>
      </c>
      <c r="CN96" s="14">
        <v>14.46</v>
      </c>
      <c r="CO96" s="14">
        <v>18</v>
      </c>
      <c r="CP96" s="14">
        <v>0</v>
      </c>
      <c r="CQ96" s="14">
        <v>0.5</v>
      </c>
    </row>
    <row r="97" spans="1:95" x14ac:dyDescent="0.3">
      <c r="A97" s="121" t="s">
        <v>108</v>
      </c>
      <c r="B97" s="126" t="s">
        <v>109</v>
      </c>
      <c r="C97" s="123" t="str">
        <f>"150"</f>
        <v>150</v>
      </c>
      <c r="D97" s="123">
        <v>5.3</v>
      </c>
      <c r="E97" s="123">
        <v>0.03</v>
      </c>
      <c r="F97" s="123">
        <v>2.98</v>
      </c>
      <c r="G97" s="123">
        <v>0.66</v>
      </c>
      <c r="H97" s="123">
        <v>34.11</v>
      </c>
      <c r="I97" s="243">
        <v>183.94017449999998</v>
      </c>
      <c r="J97" s="134">
        <v>1.87</v>
      </c>
      <c r="K97" s="13">
        <v>0.08</v>
      </c>
      <c r="L97" s="13">
        <v>0</v>
      </c>
      <c r="M97" s="13">
        <v>0</v>
      </c>
      <c r="N97" s="13">
        <v>0.97</v>
      </c>
      <c r="O97" s="13">
        <v>31.42</v>
      </c>
      <c r="P97" s="13">
        <v>1.72</v>
      </c>
      <c r="Q97" s="13">
        <v>0</v>
      </c>
      <c r="R97" s="13">
        <v>0</v>
      </c>
      <c r="S97" s="13">
        <v>0</v>
      </c>
      <c r="T97" s="13">
        <v>0.68</v>
      </c>
      <c r="U97" s="13">
        <v>147.26</v>
      </c>
      <c r="V97" s="13">
        <v>56.22</v>
      </c>
      <c r="W97" s="13">
        <v>10.53</v>
      </c>
      <c r="X97" s="13">
        <v>7.17</v>
      </c>
      <c r="Y97" s="13">
        <v>39.83</v>
      </c>
      <c r="Z97" s="13">
        <v>0.73</v>
      </c>
      <c r="AA97" s="13">
        <v>9</v>
      </c>
      <c r="AB97" s="13">
        <v>9</v>
      </c>
      <c r="AC97" s="13">
        <v>16.88</v>
      </c>
      <c r="AD97" s="13">
        <v>0.8</v>
      </c>
      <c r="AE97" s="13">
        <v>0.06</v>
      </c>
      <c r="AF97" s="13">
        <v>0.02</v>
      </c>
      <c r="AG97" s="13">
        <v>0.49</v>
      </c>
      <c r="AH97" s="13">
        <v>1.49</v>
      </c>
      <c r="AI97" s="13">
        <v>0</v>
      </c>
      <c r="AJ97" s="14">
        <v>0</v>
      </c>
      <c r="AK97" s="14">
        <v>229.67</v>
      </c>
      <c r="AL97" s="14">
        <v>209.98</v>
      </c>
      <c r="AM97" s="14">
        <v>393.39</v>
      </c>
      <c r="AN97" s="14">
        <v>122.87</v>
      </c>
      <c r="AO97" s="14">
        <v>74.91</v>
      </c>
      <c r="AP97" s="14">
        <v>152.19</v>
      </c>
      <c r="AQ97" s="14">
        <v>49.94</v>
      </c>
      <c r="AR97" s="14">
        <v>244.06</v>
      </c>
      <c r="AS97" s="14">
        <v>161.38999999999999</v>
      </c>
      <c r="AT97" s="14">
        <v>194.59</v>
      </c>
      <c r="AU97" s="14">
        <v>166.92</v>
      </c>
      <c r="AV97" s="14">
        <v>98.07</v>
      </c>
      <c r="AW97" s="14">
        <v>170.55</v>
      </c>
      <c r="AX97" s="14">
        <v>1497.86</v>
      </c>
      <c r="AY97" s="14">
        <v>0</v>
      </c>
      <c r="AZ97" s="14">
        <v>471.98</v>
      </c>
      <c r="BA97" s="14">
        <v>244.48</v>
      </c>
      <c r="BB97" s="14">
        <v>122.77</v>
      </c>
      <c r="BC97" s="14">
        <v>97.19</v>
      </c>
      <c r="BD97" s="14">
        <v>0.09</v>
      </c>
      <c r="BE97" s="14">
        <v>0.04</v>
      </c>
      <c r="BF97" s="14">
        <v>0.02</v>
      </c>
      <c r="BG97" s="14">
        <v>0.05</v>
      </c>
      <c r="BH97" s="14">
        <v>0.06</v>
      </c>
      <c r="BI97" s="14">
        <v>0.26</v>
      </c>
      <c r="BJ97" s="14">
        <v>0</v>
      </c>
      <c r="BK97" s="14">
        <v>0.81</v>
      </c>
      <c r="BL97" s="14">
        <v>0</v>
      </c>
      <c r="BM97" s="14">
        <v>0.23</v>
      </c>
      <c r="BN97" s="14">
        <v>0</v>
      </c>
      <c r="BO97" s="14">
        <v>0</v>
      </c>
      <c r="BP97" s="14">
        <v>0</v>
      </c>
      <c r="BQ97" s="14">
        <v>0.05</v>
      </c>
      <c r="BR97" s="14">
        <v>0.08</v>
      </c>
      <c r="BS97" s="14">
        <v>0.6</v>
      </c>
      <c r="BT97" s="14">
        <v>0</v>
      </c>
      <c r="BU97" s="14">
        <v>0</v>
      </c>
      <c r="BV97" s="14">
        <v>0.24</v>
      </c>
      <c r="BW97" s="14">
        <v>0.01</v>
      </c>
      <c r="BX97" s="14">
        <v>0</v>
      </c>
      <c r="BY97" s="14">
        <v>0</v>
      </c>
      <c r="BZ97" s="14">
        <v>0</v>
      </c>
      <c r="CA97" s="14">
        <v>0</v>
      </c>
      <c r="CB97" s="14">
        <v>7.57</v>
      </c>
      <c r="CC97" s="15"/>
      <c r="CD97" s="15"/>
      <c r="CE97" s="14">
        <v>10.5</v>
      </c>
      <c r="CF97" s="14"/>
      <c r="CG97" s="14">
        <v>15.92</v>
      </c>
      <c r="CH97" s="14">
        <v>8.3000000000000007</v>
      </c>
      <c r="CI97" s="14">
        <v>12.11</v>
      </c>
      <c r="CJ97" s="14">
        <v>369.83</v>
      </c>
      <c r="CK97" s="14">
        <v>365.4</v>
      </c>
      <c r="CL97" s="14">
        <v>367.62</v>
      </c>
      <c r="CM97" s="14">
        <v>9.36</v>
      </c>
      <c r="CN97" s="14">
        <v>4.76</v>
      </c>
      <c r="CO97" s="14">
        <v>7.06</v>
      </c>
      <c r="CP97" s="14">
        <v>0</v>
      </c>
      <c r="CQ97" s="14">
        <v>0.38</v>
      </c>
    </row>
    <row r="98" spans="1:95" x14ac:dyDescent="0.3">
      <c r="A98" s="121" t="s">
        <v>115</v>
      </c>
      <c r="B98" s="126" t="s">
        <v>116</v>
      </c>
      <c r="C98" s="123" t="str">
        <f>"200"</f>
        <v>200</v>
      </c>
      <c r="D98" s="123">
        <v>0.08</v>
      </c>
      <c r="E98" s="123">
        <v>0</v>
      </c>
      <c r="F98" s="123">
        <v>0.02</v>
      </c>
      <c r="G98" s="123">
        <v>0.02</v>
      </c>
      <c r="H98" s="123">
        <v>9.84</v>
      </c>
      <c r="I98" s="243">
        <v>37.802231999999989</v>
      </c>
      <c r="J98" s="135">
        <v>0</v>
      </c>
      <c r="K98" s="17">
        <v>0</v>
      </c>
      <c r="L98" s="17">
        <v>0</v>
      </c>
      <c r="M98" s="17">
        <v>0</v>
      </c>
      <c r="N98" s="17">
        <v>9.8000000000000007</v>
      </c>
      <c r="O98" s="17">
        <v>0</v>
      </c>
      <c r="P98" s="17">
        <v>0.04</v>
      </c>
      <c r="Q98" s="17">
        <v>0</v>
      </c>
      <c r="R98" s="17">
        <v>0</v>
      </c>
      <c r="S98" s="17">
        <v>0</v>
      </c>
      <c r="T98" s="17">
        <v>0.03</v>
      </c>
      <c r="U98" s="17">
        <v>0.1</v>
      </c>
      <c r="V98" s="17">
        <v>0.3</v>
      </c>
      <c r="W98" s="17">
        <v>0.28999999999999998</v>
      </c>
      <c r="X98" s="17">
        <v>0</v>
      </c>
      <c r="Y98" s="17">
        <v>0</v>
      </c>
      <c r="Z98" s="17">
        <v>0.03</v>
      </c>
      <c r="AA98" s="17">
        <v>0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200.04</v>
      </c>
      <c r="CC98" s="18"/>
      <c r="CD98" s="18"/>
      <c r="CE98" s="8">
        <v>0</v>
      </c>
      <c r="CF98" s="8"/>
      <c r="CG98" s="8">
        <v>4.21</v>
      </c>
      <c r="CH98" s="8">
        <v>4.21</v>
      </c>
      <c r="CI98" s="8">
        <v>4.21</v>
      </c>
      <c r="CJ98" s="8">
        <v>497.96</v>
      </c>
      <c r="CK98" s="8">
        <v>192.28</v>
      </c>
      <c r="CL98" s="8">
        <v>345.12</v>
      </c>
      <c r="CM98" s="8">
        <v>44.51</v>
      </c>
      <c r="CN98" s="8">
        <v>26.48</v>
      </c>
      <c r="CO98" s="8">
        <v>35.49</v>
      </c>
      <c r="CP98" s="8">
        <v>10</v>
      </c>
      <c r="CQ98" s="8">
        <v>0</v>
      </c>
    </row>
    <row r="99" spans="1:95" x14ac:dyDescent="0.3">
      <c r="A99" s="121" t="str">
        <f>"-"</f>
        <v>-</v>
      </c>
      <c r="B99" s="126" t="s">
        <v>254</v>
      </c>
      <c r="C99" s="123">
        <v>25</v>
      </c>
      <c r="D99" s="123">
        <v>1.65</v>
      </c>
      <c r="E99" s="123">
        <v>0</v>
      </c>
      <c r="F99" s="123">
        <v>0.17</v>
      </c>
      <c r="G99" s="123">
        <v>0.2</v>
      </c>
      <c r="H99" s="123">
        <v>11.72</v>
      </c>
      <c r="I99" s="243">
        <v>55.97</v>
      </c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147"/>
      <c r="CD99" s="147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</row>
    <row r="100" spans="1:95" x14ac:dyDescent="0.3">
      <c r="A100" s="127"/>
      <c r="B100" s="142" t="s">
        <v>101</v>
      </c>
      <c r="C100" s="128"/>
      <c r="D100" s="244">
        <f>SUM(D95:D99)</f>
        <v>17.29</v>
      </c>
      <c r="E100" s="244">
        <f t="shared" ref="E100:BP100" si="24">SUM(E95:E99)</f>
        <v>8.7099999999999991</v>
      </c>
      <c r="F100" s="244">
        <f t="shared" si="24"/>
        <v>16.02</v>
      </c>
      <c r="G100" s="244">
        <f t="shared" si="24"/>
        <v>2.79</v>
      </c>
      <c r="H100" s="244">
        <f t="shared" si="24"/>
        <v>67.94</v>
      </c>
      <c r="I100" s="244">
        <f t="shared" si="24"/>
        <v>479.13953824999999</v>
      </c>
      <c r="J100" s="130">
        <f t="shared" si="24"/>
        <v>4.6899999999999995</v>
      </c>
      <c r="K100" s="130">
        <f t="shared" si="24"/>
        <v>1.54</v>
      </c>
      <c r="L100" s="130">
        <f t="shared" si="24"/>
        <v>0</v>
      </c>
      <c r="M100" s="130">
        <f t="shared" si="24"/>
        <v>0</v>
      </c>
      <c r="N100" s="130">
        <f t="shared" si="24"/>
        <v>12.8</v>
      </c>
      <c r="O100" s="130">
        <f t="shared" si="24"/>
        <v>39.230000000000004</v>
      </c>
      <c r="P100" s="130">
        <f t="shared" si="24"/>
        <v>2.19</v>
      </c>
      <c r="Q100" s="130">
        <f t="shared" si="24"/>
        <v>0</v>
      </c>
      <c r="R100" s="130">
        <f t="shared" si="24"/>
        <v>0</v>
      </c>
      <c r="S100" s="130">
        <f t="shared" si="24"/>
        <v>0.06</v>
      </c>
      <c r="T100" s="130">
        <f t="shared" si="24"/>
        <v>2.3199999999999998</v>
      </c>
      <c r="U100" s="130">
        <f t="shared" si="24"/>
        <v>410.67</v>
      </c>
      <c r="V100" s="130">
        <f t="shared" si="24"/>
        <v>205.91</v>
      </c>
      <c r="W100" s="130">
        <f t="shared" si="24"/>
        <v>53.83</v>
      </c>
      <c r="X100" s="130">
        <f t="shared" si="24"/>
        <v>22.310000000000002</v>
      </c>
      <c r="Y100" s="130">
        <f t="shared" si="24"/>
        <v>138.31</v>
      </c>
      <c r="Z100" s="130">
        <f t="shared" si="24"/>
        <v>1.7100000000000002</v>
      </c>
      <c r="AA100" s="130">
        <f t="shared" si="24"/>
        <v>38.879999999999995</v>
      </c>
      <c r="AB100" s="130">
        <f t="shared" si="24"/>
        <v>39.519999999999996</v>
      </c>
      <c r="AC100" s="130">
        <f t="shared" si="24"/>
        <v>60.53</v>
      </c>
      <c r="AD100" s="130">
        <f t="shared" si="24"/>
        <v>2.1100000000000003</v>
      </c>
      <c r="AE100" s="130">
        <f t="shared" si="24"/>
        <v>0.11</v>
      </c>
      <c r="AF100" s="130">
        <f t="shared" si="24"/>
        <v>0.13</v>
      </c>
      <c r="AG100" s="130">
        <f t="shared" si="24"/>
        <v>3.8099999999999996</v>
      </c>
      <c r="AH100" s="130">
        <f t="shared" si="24"/>
        <v>7.68</v>
      </c>
      <c r="AI100" s="130">
        <f t="shared" si="24"/>
        <v>1.53</v>
      </c>
      <c r="AJ100" s="130">
        <f t="shared" si="24"/>
        <v>0</v>
      </c>
      <c r="AK100" s="130">
        <f t="shared" si="24"/>
        <v>724.24</v>
      </c>
      <c r="AL100" s="130">
        <f t="shared" si="24"/>
        <v>621.89</v>
      </c>
      <c r="AM100" s="130">
        <f t="shared" si="24"/>
        <v>1190.17</v>
      </c>
      <c r="AN100" s="130">
        <f t="shared" si="24"/>
        <v>910.47</v>
      </c>
      <c r="AO100" s="130">
        <f t="shared" si="24"/>
        <v>320.97000000000003</v>
      </c>
      <c r="AP100" s="130">
        <f t="shared" si="24"/>
        <v>604.56999999999994</v>
      </c>
      <c r="AQ100" s="130">
        <f t="shared" si="24"/>
        <v>204.73999999999998</v>
      </c>
      <c r="AR100" s="130">
        <f t="shared" si="24"/>
        <v>680.54</v>
      </c>
      <c r="AS100" s="130">
        <f t="shared" si="24"/>
        <v>719.75</v>
      </c>
      <c r="AT100" s="130">
        <f t="shared" si="24"/>
        <v>804.74000000000012</v>
      </c>
      <c r="AU100" s="130">
        <f t="shared" si="24"/>
        <v>947.51</v>
      </c>
      <c r="AV100" s="130">
        <f t="shared" si="24"/>
        <v>341.12</v>
      </c>
      <c r="AW100" s="130">
        <f t="shared" si="24"/>
        <v>829.05</v>
      </c>
      <c r="AX100" s="130">
        <f t="shared" si="24"/>
        <v>3072.54</v>
      </c>
      <c r="AY100" s="130">
        <f t="shared" si="24"/>
        <v>66.290000000000006</v>
      </c>
      <c r="AZ100" s="130">
        <f t="shared" si="24"/>
        <v>991.53</v>
      </c>
      <c r="BA100" s="130">
        <f t="shared" si="24"/>
        <v>688.6</v>
      </c>
      <c r="BB100" s="130">
        <f t="shared" si="24"/>
        <v>490.1</v>
      </c>
      <c r="BC100" s="130">
        <f t="shared" si="24"/>
        <v>232.52</v>
      </c>
      <c r="BD100" s="130">
        <f t="shared" si="24"/>
        <v>0.09</v>
      </c>
      <c r="BE100" s="130">
        <f t="shared" si="24"/>
        <v>0.04</v>
      </c>
      <c r="BF100" s="130">
        <f t="shared" si="24"/>
        <v>0.02</v>
      </c>
      <c r="BG100" s="130">
        <f t="shared" si="24"/>
        <v>0.05</v>
      </c>
      <c r="BH100" s="130">
        <f t="shared" si="24"/>
        <v>0.06</v>
      </c>
      <c r="BI100" s="130">
        <f t="shared" si="24"/>
        <v>0.26</v>
      </c>
      <c r="BJ100" s="130">
        <f t="shared" si="24"/>
        <v>0</v>
      </c>
      <c r="BK100" s="130">
        <f t="shared" si="24"/>
        <v>0.93</v>
      </c>
      <c r="BL100" s="130">
        <f t="shared" si="24"/>
        <v>0</v>
      </c>
      <c r="BM100" s="130">
        <f t="shared" si="24"/>
        <v>0.3</v>
      </c>
      <c r="BN100" s="130">
        <f t="shared" si="24"/>
        <v>0</v>
      </c>
      <c r="BO100" s="130">
        <f t="shared" si="24"/>
        <v>0.01</v>
      </c>
      <c r="BP100" s="130">
        <f t="shared" si="24"/>
        <v>0</v>
      </c>
      <c r="BQ100" s="130">
        <f t="shared" ref="BQ100:CQ100" si="25">SUM(BQ95:BQ99)</f>
        <v>0.05</v>
      </c>
      <c r="BR100" s="130">
        <f t="shared" si="25"/>
        <v>0.08</v>
      </c>
      <c r="BS100" s="130">
        <f t="shared" si="25"/>
        <v>1.04</v>
      </c>
      <c r="BT100" s="130">
        <f t="shared" si="25"/>
        <v>0</v>
      </c>
      <c r="BU100" s="130">
        <f t="shared" si="25"/>
        <v>0</v>
      </c>
      <c r="BV100" s="130">
        <f t="shared" si="25"/>
        <v>1.3299999999999998</v>
      </c>
      <c r="BW100" s="130">
        <f t="shared" si="25"/>
        <v>0.01</v>
      </c>
      <c r="BX100" s="130">
        <f t="shared" si="25"/>
        <v>0</v>
      </c>
      <c r="BY100" s="130">
        <f t="shared" si="25"/>
        <v>0</v>
      </c>
      <c r="BZ100" s="130">
        <f t="shared" si="25"/>
        <v>0</v>
      </c>
      <c r="CA100" s="130">
        <f t="shared" si="25"/>
        <v>0</v>
      </c>
      <c r="CB100" s="130">
        <f t="shared" si="25"/>
        <v>293</v>
      </c>
      <c r="CC100" s="130">
        <f t="shared" si="25"/>
        <v>0</v>
      </c>
      <c r="CD100" s="130">
        <f t="shared" si="25"/>
        <v>0</v>
      </c>
      <c r="CE100" s="130">
        <f t="shared" si="25"/>
        <v>45.47</v>
      </c>
      <c r="CF100" s="130">
        <f t="shared" si="25"/>
        <v>0</v>
      </c>
      <c r="CG100" s="130">
        <f t="shared" si="25"/>
        <v>54.77</v>
      </c>
      <c r="CH100" s="130">
        <f t="shared" si="25"/>
        <v>29.01</v>
      </c>
      <c r="CI100" s="130">
        <f t="shared" si="25"/>
        <v>41.89</v>
      </c>
      <c r="CJ100" s="130">
        <f t="shared" si="25"/>
        <v>3997.31</v>
      </c>
      <c r="CK100" s="130">
        <f t="shared" si="25"/>
        <v>2328.9500000000003</v>
      </c>
      <c r="CL100" s="130">
        <f t="shared" si="25"/>
        <v>3163.1299999999997</v>
      </c>
      <c r="CM100" s="130">
        <f t="shared" si="25"/>
        <v>75.429999999999993</v>
      </c>
      <c r="CN100" s="130">
        <f t="shared" si="25"/>
        <v>45.78</v>
      </c>
      <c r="CO100" s="130">
        <f t="shared" si="25"/>
        <v>60.629999999999995</v>
      </c>
      <c r="CP100" s="130">
        <f t="shared" si="25"/>
        <v>10</v>
      </c>
      <c r="CQ100" s="130">
        <f t="shared" si="25"/>
        <v>1.03</v>
      </c>
    </row>
    <row r="101" spans="1:95" hidden="1" x14ac:dyDescent="0.3">
      <c r="A101" s="56"/>
      <c r="B101" s="16" t="s">
        <v>102</v>
      </c>
      <c r="C101" s="74"/>
      <c r="D101" s="74">
        <v>19.25</v>
      </c>
      <c r="E101" s="74">
        <v>0</v>
      </c>
      <c r="F101" s="74">
        <v>19.75</v>
      </c>
      <c r="G101" s="74">
        <v>0</v>
      </c>
      <c r="H101" s="74">
        <v>83.75</v>
      </c>
      <c r="I101" s="242">
        <v>587.5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175</v>
      </c>
      <c r="AD101" s="9">
        <v>0</v>
      </c>
      <c r="AE101" s="9">
        <v>0.3</v>
      </c>
      <c r="AF101" s="9">
        <v>0.35</v>
      </c>
      <c r="AI101" s="9">
        <v>15</v>
      </c>
      <c r="CI101" s="10">
        <v>0</v>
      </c>
      <c r="CL101" s="10">
        <v>0</v>
      </c>
      <c r="CO101" s="10">
        <v>0</v>
      </c>
    </row>
    <row r="102" spans="1:95" hidden="1" x14ac:dyDescent="0.3">
      <c r="A102" s="56"/>
      <c r="B102" s="16" t="s">
        <v>103</v>
      </c>
      <c r="C102" s="74"/>
      <c r="D102" s="74">
        <f t="shared" ref="D102:I102" si="26">D100-D101</f>
        <v>-1.9600000000000009</v>
      </c>
      <c r="E102" s="74">
        <f t="shared" si="26"/>
        <v>8.7099999999999991</v>
      </c>
      <c r="F102" s="74">
        <f t="shared" si="26"/>
        <v>-3.7300000000000004</v>
      </c>
      <c r="G102" s="74">
        <f t="shared" si="26"/>
        <v>2.79</v>
      </c>
      <c r="H102" s="74">
        <f t="shared" si="26"/>
        <v>-15.810000000000002</v>
      </c>
      <c r="I102" s="242">
        <f t="shared" si="26"/>
        <v>-108.36046175000001</v>
      </c>
      <c r="V102" s="9">
        <f t="shared" ref="V102:AF102" si="27">V100-V101</f>
        <v>205.91</v>
      </c>
      <c r="W102" s="9">
        <f t="shared" si="27"/>
        <v>53.83</v>
      </c>
      <c r="X102" s="9">
        <f t="shared" si="27"/>
        <v>22.310000000000002</v>
      </c>
      <c r="Y102" s="9">
        <f t="shared" si="27"/>
        <v>138.31</v>
      </c>
      <c r="Z102" s="9">
        <f t="shared" si="27"/>
        <v>1.7100000000000002</v>
      </c>
      <c r="AA102" s="9">
        <f t="shared" si="27"/>
        <v>38.879999999999995</v>
      </c>
      <c r="AB102" s="9">
        <f t="shared" si="27"/>
        <v>39.519999999999996</v>
      </c>
      <c r="AC102" s="9">
        <f t="shared" si="27"/>
        <v>-114.47</v>
      </c>
      <c r="AD102" s="9">
        <f t="shared" si="27"/>
        <v>2.1100000000000003</v>
      </c>
      <c r="AE102" s="9">
        <f t="shared" si="27"/>
        <v>-0.19</v>
      </c>
      <c r="AF102" s="9">
        <f t="shared" si="27"/>
        <v>-0.21999999999999997</v>
      </c>
      <c r="AI102" s="9">
        <f>AI100-AI101</f>
        <v>-13.47</v>
      </c>
      <c r="CI102" s="10">
        <f>CI100-CI101</f>
        <v>41.89</v>
      </c>
      <c r="CL102" s="10">
        <f>CL100-CL101</f>
        <v>3163.1299999999997</v>
      </c>
      <c r="CO102" s="10">
        <f>CO100-CO101</f>
        <v>60.629999999999995</v>
      </c>
    </row>
    <row r="103" spans="1:95" hidden="1" x14ac:dyDescent="0.3">
      <c r="A103" s="56"/>
      <c r="B103" s="16" t="s">
        <v>104</v>
      </c>
      <c r="C103" s="74"/>
      <c r="D103" s="74">
        <v>15</v>
      </c>
      <c r="E103" s="74"/>
      <c r="F103" s="74">
        <v>30</v>
      </c>
      <c r="G103" s="74"/>
      <c r="H103" s="74">
        <v>55</v>
      </c>
      <c r="I103" s="242"/>
    </row>
    <row r="104" spans="1:95" x14ac:dyDescent="0.3">
      <c r="A104" s="56"/>
      <c r="B104" s="16"/>
      <c r="C104" s="74"/>
      <c r="D104" s="74"/>
      <c r="E104" s="74"/>
      <c r="F104" s="74"/>
      <c r="G104" s="74"/>
      <c r="H104" s="74"/>
      <c r="I104" s="242"/>
    </row>
    <row r="105" spans="1:95" x14ac:dyDescent="0.3">
      <c r="A105" s="56"/>
      <c r="B105" s="23" t="s">
        <v>150</v>
      </c>
      <c r="C105" s="24" t="s">
        <v>156</v>
      </c>
      <c r="D105" s="234" t="s">
        <v>157</v>
      </c>
      <c r="E105" s="234"/>
      <c r="F105" s="267" t="s">
        <v>158</v>
      </c>
      <c r="G105" s="267"/>
      <c r="H105" s="25" t="s">
        <v>159</v>
      </c>
      <c r="I105" s="25" t="s">
        <v>160</v>
      </c>
    </row>
    <row r="106" spans="1:95" x14ac:dyDescent="0.3">
      <c r="A106" s="121"/>
      <c r="B106" s="122" t="s">
        <v>92</v>
      </c>
      <c r="C106" s="123"/>
      <c r="D106" s="123"/>
      <c r="E106" s="123"/>
      <c r="F106" s="123"/>
      <c r="G106" s="123"/>
      <c r="H106" s="123"/>
      <c r="I106" s="243"/>
    </row>
    <row r="107" spans="1:95" x14ac:dyDescent="0.3">
      <c r="A107" s="137" t="s">
        <v>133</v>
      </c>
      <c r="B107" s="126" t="s">
        <v>134</v>
      </c>
      <c r="C107" s="123" t="str">
        <f>"150"</f>
        <v>150</v>
      </c>
      <c r="D107" s="123">
        <v>11.64</v>
      </c>
      <c r="E107" s="123">
        <v>15.58</v>
      </c>
      <c r="F107" s="123">
        <v>16.84</v>
      </c>
      <c r="G107" s="123">
        <v>0</v>
      </c>
      <c r="H107" s="123">
        <v>10.62</v>
      </c>
      <c r="I107" s="243">
        <v>247.16981107142854</v>
      </c>
      <c r="J107" s="134">
        <v>9.58</v>
      </c>
      <c r="K107" s="13">
        <v>0.25</v>
      </c>
      <c r="L107" s="13">
        <v>0</v>
      </c>
      <c r="M107" s="13">
        <v>0</v>
      </c>
      <c r="N107" s="13">
        <v>2.62</v>
      </c>
      <c r="O107" s="13">
        <v>0</v>
      </c>
      <c r="P107" s="13">
        <v>0</v>
      </c>
      <c r="Q107" s="13">
        <v>0</v>
      </c>
      <c r="R107" s="13">
        <v>0</v>
      </c>
      <c r="S107" s="13">
        <v>0.04</v>
      </c>
      <c r="T107" s="13">
        <v>2.3199999999999998</v>
      </c>
      <c r="U107" s="13">
        <v>463.41</v>
      </c>
      <c r="V107" s="13">
        <v>194.67</v>
      </c>
      <c r="W107" s="13">
        <v>102.85</v>
      </c>
      <c r="X107" s="13">
        <v>16.91</v>
      </c>
      <c r="Y107" s="13">
        <v>223.69</v>
      </c>
      <c r="Z107" s="13">
        <v>2.52</v>
      </c>
      <c r="AA107" s="13">
        <v>201.13</v>
      </c>
      <c r="AB107" s="13">
        <v>84.73</v>
      </c>
      <c r="AC107" s="13">
        <v>353</v>
      </c>
      <c r="AD107" s="13">
        <v>0.79</v>
      </c>
      <c r="AE107" s="13">
        <v>7.0000000000000007E-2</v>
      </c>
      <c r="AF107" s="13">
        <v>0.46</v>
      </c>
      <c r="AG107" s="13">
        <v>0.22</v>
      </c>
      <c r="AH107" s="13">
        <v>4.4000000000000004</v>
      </c>
      <c r="AI107" s="13">
        <v>0.21</v>
      </c>
      <c r="AJ107" s="14">
        <v>0</v>
      </c>
      <c r="AK107" s="14">
        <v>884.11</v>
      </c>
      <c r="AL107" s="14">
        <v>698.16</v>
      </c>
      <c r="AM107" s="14">
        <v>1258.3399999999999</v>
      </c>
      <c r="AN107" s="14">
        <v>1045.8399999999999</v>
      </c>
      <c r="AO107" s="14">
        <v>478.9</v>
      </c>
      <c r="AP107" s="14">
        <v>700.53</v>
      </c>
      <c r="AQ107" s="14">
        <v>237.02</v>
      </c>
      <c r="AR107" s="14">
        <v>750.61</v>
      </c>
      <c r="AS107" s="14">
        <v>754.69</v>
      </c>
      <c r="AT107" s="14">
        <v>835.05</v>
      </c>
      <c r="AU107" s="14">
        <v>1305.79</v>
      </c>
      <c r="AV107" s="14">
        <v>363.31</v>
      </c>
      <c r="AW107" s="14">
        <v>442.5</v>
      </c>
      <c r="AX107" s="14">
        <v>1890.2</v>
      </c>
      <c r="AY107" s="14">
        <v>14.81</v>
      </c>
      <c r="AZ107" s="14">
        <v>423.93</v>
      </c>
      <c r="BA107" s="14">
        <v>987.16</v>
      </c>
      <c r="BB107" s="14">
        <v>579.23</v>
      </c>
      <c r="BC107" s="14">
        <v>321</v>
      </c>
      <c r="BD107" s="14">
        <v>0.27</v>
      </c>
      <c r="BE107" s="14">
        <v>0.12</v>
      </c>
      <c r="BF107" s="14">
        <v>7.0000000000000007E-2</v>
      </c>
      <c r="BG107" s="14">
        <v>0.15</v>
      </c>
      <c r="BH107" s="14">
        <v>0.17</v>
      </c>
      <c r="BI107" s="14">
        <v>0.8</v>
      </c>
      <c r="BJ107" s="14">
        <v>0</v>
      </c>
      <c r="BK107" s="14">
        <v>2.2200000000000002</v>
      </c>
      <c r="BL107" s="14">
        <v>0</v>
      </c>
      <c r="BM107" s="14">
        <v>0.69</v>
      </c>
      <c r="BN107" s="14">
        <v>0</v>
      </c>
      <c r="BO107" s="14">
        <v>0</v>
      </c>
      <c r="BP107" s="14">
        <v>0</v>
      </c>
      <c r="BQ107" s="14">
        <v>0.15</v>
      </c>
      <c r="BR107" s="14">
        <v>0.23</v>
      </c>
      <c r="BS107" s="14">
        <v>1.81</v>
      </c>
      <c r="BT107" s="14">
        <v>0</v>
      </c>
      <c r="BU107" s="14">
        <v>0</v>
      </c>
      <c r="BV107" s="14">
        <v>0.1</v>
      </c>
      <c r="BW107" s="14">
        <v>0.01</v>
      </c>
      <c r="BX107" s="14">
        <v>0</v>
      </c>
      <c r="BY107" s="14">
        <v>0</v>
      </c>
      <c r="BZ107" s="14">
        <v>0</v>
      </c>
      <c r="CA107" s="14">
        <v>0</v>
      </c>
      <c r="CB107" s="14">
        <v>122.69</v>
      </c>
      <c r="CC107" s="15"/>
      <c r="CD107" s="15"/>
      <c r="CE107" s="14">
        <v>215.25</v>
      </c>
      <c r="CF107" s="14"/>
      <c r="CG107" s="14">
        <v>59.35</v>
      </c>
      <c r="CH107" s="14">
        <v>37.25</v>
      </c>
      <c r="CI107" s="14">
        <v>48.3</v>
      </c>
      <c r="CJ107" s="14">
        <v>3895.19</v>
      </c>
      <c r="CK107" s="14">
        <v>2422.1799999999998</v>
      </c>
      <c r="CL107" s="14">
        <v>3158.68</v>
      </c>
      <c r="CM107" s="14">
        <v>17.510000000000002</v>
      </c>
      <c r="CN107" s="14">
        <v>9.57</v>
      </c>
      <c r="CO107" s="14">
        <v>13.54</v>
      </c>
      <c r="CP107" s="14">
        <v>0</v>
      </c>
      <c r="CQ107" s="14">
        <v>0.75</v>
      </c>
    </row>
    <row r="108" spans="1:95" x14ac:dyDescent="0.3">
      <c r="A108" s="121" t="str">
        <f>"-"</f>
        <v>-</v>
      </c>
      <c r="B108" s="126" t="s">
        <v>135</v>
      </c>
      <c r="C108" s="123" t="str">
        <f>"125"</f>
        <v>125</v>
      </c>
      <c r="D108" s="123">
        <v>4.13</v>
      </c>
      <c r="E108" s="123">
        <v>5.13</v>
      </c>
      <c r="F108" s="123">
        <v>1.88</v>
      </c>
      <c r="G108" s="123">
        <v>0</v>
      </c>
      <c r="H108" s="123">
        <v>28.55</v>
      </c>
      <c r="I108" s="243">
        <v>138.12</v>
      </c>
      <c r="J108" s="134">
        <v>1.1299999999999999</v>
      </c>
      <c r="K108" s="13">
        <v>0</v>
      </c>
      <c r="L108" s="13">
        <v>0</v>
      </c>
      <c r="M108" s="13">
        <v>0</v>
      </c>
      <c r="N108" s="13">
        <v>7.38</v>
      </c>
      <c r="O108" s="13">
        <v>0</v>
      </c>
      <c r="P108" s="13">
        <v>0</v>
      </c>
      <c r="Q108" s="13">
        <v>0</v>
      </c>
      <c r="R108" s="13">
        <v>0</v>
      </c>
      <c r="S108" s="13">
        <v>1.38</v>
      </c>
      <c r="T108" s="13">
        <v>1.1299999999999999</v>
      </c>
      <c r="U108" s="13">
        <v>62.5</v>
      </c>
      <c r="V108" s="13">
        <v>190</v>
      </c>
      <c r="W108" s="13">
        <v>155</v>
      </c>
      <c r="X108" s="13">
        <v>18.75</v>
      </c>
      <c r="Y108" s="13">
        <v>118.75</v>
      </c>
      <c r="Z108" s="13">
        <v>0.13</v>
      </c>
      <c r="AA108" s="13">
        <v>12.5</v>
      </c>
      <c r="AB108" s="13">
        <v>0</v>
      </c>
      <c r="AC108" s="13">
        <v>12.5</v>
      </c>
      <c r="AD108" s="13">
        <v>0</v>
      </c>
      <c r="AE108" s="13">
        <v>0.04</v>
      </c>
      <c r="AF108" s="13">
        <v>0.19</v>
      </c>
      <c r="AG108" s="13">
        <v>0.25</v>
      </c>
      <c r="AH108" s="13">
        <v>1.5</v>
      </c>
      <c r="AI108" s="13">
        <v>0.75</v>
      </c>
      <c r="AJ108" s="14">
        <v>0</v>
      </c>
      <c r="AK108" s="14">
        <v>403.75</v>
      </c>
      <c r="AL108" s="14">
        <v>375</v>
      </c>
      <c r="AM108" s="14">
        <v>562.5</v>
      </c>
      <c r="AN108" s="14">
        <v>483.75</v>
      </c>
      <c r="AO108" s="14">
        <v>143.75</v>
      </c>
      <c r="AP108" s="14">
        <v>270</v>
      </c>
      <c r="AQ108" s="14">
        <v>90</v>
      </c>
      <c r="AR108" s="14">
        <v>281.25</v>
      </c>
      <c r="AS108" s="14">
        <v>200</v>
      </c>
      <c r="AT108" s="14">
        <v>217.5</v>
      </c>
      <c r="AU108" s="14">
        <v>430</v>
      </c>
      <c r="AV108" s="14">
        <v>195</v>
      </c>
      <c r="AW108" s="14">
        <v>116.25</v>
      </c>
      <c r="AX108" s="14">
        <v>1121.25</v>
      </c>
      <c r="AY108" s="14">
        <v>0</v>
      </c>
      <c r="AZ108" s="14">
        <v>647.5</v>
      </c>
      <c r="BA108" s="14">
        <v>347.5</v>
      </c>
      <c r="BB108" s="14">
        <v>302.5</v>
      </c>
      <c r="BC108" s="14">
        <v>62.5</v>
      </c>
      <c r="BD108" s="14">
        <v>0.13</v>
      </c>
      <c r="BE108" s="14">
        <v>0.09</v>
      </c>
      <c r="BF108" s="14">
        <v>0.05</v>
      </c>
      <c r="BG108" s="14">
        <v>0.1</v>
      </c>
      <c r="BH108" s="14">
        <v>0.11</v>
      </c>
      <c r="BI108" s="14">
        <v>0.56000000000000005</v>
      </c>
      <c r="BJ108" s="14">
        <v>0.04</v>
      </c>
      <c r="BK108" s="14">
        <v>0.7</v>
      </c>
      <c r="BL108" s="14">
        <v>0.03</v>
      </c>
      <c r="BM108" s="14">
        <v>0.39</v>
      </c>
      <c r="BN108" s="14">
        <v>0.05</v>
      </c>
      <c r="BO108" s="14">
        <v>0</v>
      </c>
      <c r="BP108" s="14">
        <v>0</v>
      </c>
      <c r="BQ108" s="14">
        <v>0.05</v>
      </c>
      <c r="BR108" s="14">
        <v>0.1</v>
      </c>
      <c r="BS108" s="14">
        <v>0.86</v>
      </c>
      <c r="BT108" s="14">
        <v>0.01</v>
      </c>
      <c r="BU108" s="14">
        <v>0</v>
      </c>
      <c r="BV108" s="14">
        <v>0.03</v>
      </c>
      <c r="BW108" s="14">
        <v>0.04</v>
      </c>
      <c r="BX108" s="14">
        <v>0.1</v>
      </c>
      <c r="BY108" s="14">
        <v>0</v>
      </c>
      <c r="BZ108" s="14">
        <v>0</v>
      </c>
      <c r="CA108" s="14">
        <v>0</v>
      </c>
      <c r="CB108" s="14">
        <v>108.13</v>
      </c>
      <c r="CC108" s="15"/>
      <c r="CD108" s="15"/>
      <c r="CE108" s="14">
        <v>12.5</v>
      </c>
      <c r="CF108" s="14"/>
      <c r="CG108" s="14">
        <v>11.25</v>
      </c>
      <c r="CH108" s="14">
        <v>11.25</v>
      </c>
      <c r="CI108" s="14">
        <v>11.25</v>
      </c>
      <c r="CJ108" s="14">
        <v>4050</v>
      </c>
      <c r="CK108" s="14">
        <v>2587.5</v>
      </c>
      <c r="CL108" s="14">
        <v>3318.75</v>
      </c>
      <c r="CM108" s="14">
        <v>2.5</v>
      </c>
      <c r="CN108" s="14">
        <v>2.5</v>
      </c>
      <c r="CO108" s="14">
        <v>2.5</v>
      </c>
      <c r="CP108" s="14">
        <v>0</v>
      </c>
      <c r="CQ108" s="14">
        <v>0</v>
      </c>
    </row>
    <row r="109" spans="1:95" x14ac:dyDescent="0.3">
      <c r="A109" s="121" t="s">
        <v>125</v>
      </c>
      <c r="B109" s="126" t="s">
        <v>126</v>
      </c>
      <c r="C109" s="123" t="str">
        <f>"200"</f>
        <v>200</v>
      </c>
      <c r="D109" s="123">
        <v>0.12</v>
      </c>
      <c r="E109" s="123">
        <v>0</v>
      </c>
      <c r="F109" s="123">
        <v>0.02</v>
      </c>
      <c r="G109" s="123">
        <v>0.02</v>
      </c>
      <c r="H109" s="123">
        <v>9.83</v>
      </c>
      <c r="I109" s="243">
        <v>38.659836097560984</v>
      </c>
      <c r="J109" s="13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5"/>
      <c r="CD109" s="15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</row>
    <row r="110" spans="1:95" x14ac:dyDescent="0.3">
      <c r="A110" s="121" t="str">
        <f>"-"</f>
        <v>-</v>
      </c>
      <c r="B110" s="126" t="s">
        <v>254</v>
      </c>
      <c r="C110" s="123">
        <v>25</v>
      </c>
      <c r="D110" s="123">
        <v>1.65</v>
      </c>
      <c r="E110" s="123">
        <v>0</v>
      </c>
      <c r="F110" s="123">
        <v>0.17</v>
      </c>
      <c r="G110" s="123">
        <v>0.2</v>
      </c>
      <c r="H110" s="123">
        <v>11.72</v>
      </c>
      <c r="I110" s="243">
        <v>55.97</v>
      </c>
      <c r="J110" s="134">
        <v>0</v>
      </c>
      <c r="K110" s="13">
        <v>0</v>
      </c>
      <c r="L110" s="13">
        <v>0</v>
      </c>
      <c r="M110" s="13">
        <v>0</v>
      </c>
      <c r="N110" s="13">
        <v>0.33</v>
      </c>
      <c r="O110" s="13">
        <v>13.68</v>
      </c>
      <c r="P110" s="13">
        <v>0.06</v>
      </c>
      <c r="Q110" s="13">
        <v>0</v>
      </c>
      <c r="R110" s="13">
        <v>0</v>
      </c>
      <c r="S110" s="13">
        <v>0</v>
      </c>
      <c r="T110" s="13">
        <v>0.54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13">
        <v>0</v>
      </c>
      <c r="AJ110" s="14">
        <v>0</v>
      </c>
      <c r="AK110" s="14">
        <v>95.79</v>
      </c>
      <c r="AL110" s="14">
        <v>99.7</v>
      </c>
      <c r="AM110" s="14">
        <v>152.69</v>
      </c>
      <c r="AN110" s="14">
        <v>50.63</v>
      </c>
      <c r="AO110" s="14">
        <v>30.02</v>
      </c>
      <c r="AP110" s="14">
        <v>60.03</v>
      </c>
      <c r="AQ110" s="14">
        <v>22.71</v>
      </c>
      <c r="AR110" s="14">
        <v>108.58</v>
      </c>
      <c r="AS110" s="14">
        <v>67.34</v>
      </c>
      <c r="AT110" s="14">
        <v>93.96</v>
      </c>
      <c r="AU110" s="14">
        <v>77.52</v>
      </c>
      <c r="AV110" s="14">
        <v>40.72</v>
      </c>
      <c r="AW110" s="14">
        <v>72.040000000000006</v>
      </c>
      <c r="AX110" s="14">
        <v>602.39</v>
      </c>
      <c r="AY110" s="14">
        <v>0</v>
      </c>
      <c r="AZ110" s="14">
        <v>196.27</v>
      </c>
      <c r="BA110" s="14">
        <v>85.35</v>
      </c>
      <c r="BB110" s="14">
        <v>56.64</v>
      </c>
      <c r="BC110" s="14">
        <v>44.89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0.02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0.02</v>
      </c>
      <c r="BT110" s="14">
        <v>0</v>
      </c>
      <c r="BU110" s="14">
        <v>0</v>
      </c>
      <c r="BV110" s="14">
        <v>0.08</v>
      </c>
      <c r="BW110" s="14">
        <v>0</v>
      </c>
      <c r="BX110" s="14">
        <v>0</v>
      </c>
      <c r="BY110" s="14">
        <v>0</v>
      </c>
      <c r="BZ110" s="14">
        <v>0</v>
      </c>
      <c r="CA110" s="14">
        <v>0</v>
      </c>
      <c r="CB110" s="14">
        <v>11.73</v>
      </c>
      <c r="CC110" s="15"/>
      <c r="CD110" s="15"/>
      <c r="CE110" s="14">
        <v>0</v>
      </c>
      <c r="CF110" s="14"/>
      <c r="CG110" s="14">
        <v>0</v>
      </c>
      <c r="CH110" s="14">
        <v>0</v>
      </c>
      <c r="CI110" s="14">
        <v>0</v>
      </c>
      <c r="CJ110" s="14">
        <v>570</v>
      </c>
      <c r="CK110" s="14">
        <v>219.6</v>
      </c>
      <c r="CL110" s="14">
        <v>394.8</v>
      </c>
      <c r="CM110" s="14">
        <v>4.5599999999999996</v>
      </c>
      <c r="CN110" s="14">
        <v>4.5599999999999996</v>
      </c>
      <c r="CO110" s="14">
        <v>4.5599999999999996</v>
      </c>
      <c r="CP110" s="14">
        <v>0</v>
      </c>
      <c r="CQ110" s="14">
        <v>0</v>
      </c>
    </row>
    <row r="111" spans="1:95" x14ac:dyDescent="0.3">
      <c r="A111" s="121" t="str">
        <f>"-"</f>
        <v>-</v>
      </c>
      <c r="B111" s="126" t="s">
        <v>100</v>
      </c>
      <c r="C111" s="123" t="str">
        <f>"25"</f>
        <v>25</v>
      </c>
      <c r="D111" s="123">
        <v>1.65</v>
      </c>
      <c r="E111" s="123">
        <v>0</v>
      </c>
      <c r="F111" s="123">
        <v>0.3</v>
      </c>
      <c r="G111" s="123">
        <v>0.3</v>
      </c>
      <c r="H111" s="123">
        <v>10.43</v>
      </c>
      <c r="I111" s="123">
        <v>48.344999999999999</v>
      </c>
      <c r="J111" s="135">
        <v>0</v>
      </c>
      <c r="K111" s="17">
        <v>0</v>
      </c>
      <c r="L111" s="17">
        <v>0</v>
      </c>
      <c r="M111" s="17">
        <v>0</v>
      </c>
      <c r="N111" s="17">
        <v>14.69</v>
      </c>
      <c r="O111" s="17">
        <v>0</v>
      </c>
      <c r="P111" s="17">
        <v>0.04</v>
      </c>
      <c r="Q111" s="17">
        <v>0</v>
      </c>
      <c r="R111" s="17">
        <v>0</v>
      </c>
      <c r="S111" s="17">
        <v>0</v>
      </c>
      <c r="T111" s="17">
        <v>0.04</v>
      </c>
      <c r="U111" s="17">
        <v>0.15</v>
      </c>
      <c r="V111" s="17">
        <v>0.45</v>
      </c>
      <c r="W111" s="17">
        <v>0.44</v>
      </c>
      <c r="X111" s="17">
        <v>0</v>
      </c>
      <c r="Y111" s="17">
        <v>0</v>
      </c>
      <c r="Z111" s="17">
        <v>0.04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200.05</v>
      </c>
      <c r="CC111" s="18"/>
      <c r="CD111" s="18"/>
      <c r="CE111" s="8">
        <v>0</v>
      </c>
      <c r="CF111" s="8"/>
      <c r="CG111" s="8">
        <v>4.21</v>
      </c>
      <c r="CH111" s="8">
        <v>4.21</v>
      </c>
      <c r="CI111" s="8">
        <v>4.21</v>
      </c>
      <c r="CJ111" s="8">
        <v>497.96</v>
      </c>
      <c r="CK111" s="8">
        <v>192.28</v>
      </c>
      <c r="CL111" s="8">
        <v>345.12</v>
      </c>
      <c r="CM111" s="8">
        <v>44.51</v>
      </c>
      <c r="CN111" s="8">
        <v>26.48</v>
      </c>
      <c r="CO111" s="8">
        <v>35.49</v>
      </c>
      <c r="CP111" s="8">
        <v>15</v>
      </c>
      <c r="CQ111" s="8">
        <v>0</v>
      </c>
    </row>
    <row r="112" spans="1:95" x14ac:dyDescent="0.3">
      <c r="A112" s="127"/>
      <c r="B112" s="142" t="s">
        <v>101</v>
      </c>
      <c r="C112" s="128"/>
      <c r="D112" s="128">
        <f t="shared" ref="D112:AI112" si="28">SUM(D107:D111)</f>
        <v>19.189999999999998</v>
      </c>
      <c r="E112" s="128">
        <f t="shared" si="28"/>
        <v>20.71</v>
      </c>
      <c r="F112" s="128">
        <f t="shared" si="28"/>
        <v>19.21</v>
      </c>
      <c r="G112" s="128">
        <f t="shared" si="28"/>
        <v>0.52</v>
      </c>
      <c r="H112" s="128">
        <f t="shared" si="28"/>
        <v>71.150000000000006</v>
      </c>
      <c r="I112" s="244">
        <f t="shared" si="28"/>
        <v>528.26464716898954</v>
      </c>
      <c r="J112" s="136">
        <f t="shared" si="28"/>
        <v>10.71</v>
      </c>
      <c r="K112" s="67">
        <f t="shared" si="28"/>
        <v>0.25</v>
      </c>
      <c r="L112" s="67">
        <f t="shared" si="28"/>
        <v>0</v>
      </c>
      <c r="M112" s="67">
        <f t="shared" si="28"/>
        <v>0</v>
      </c>
      <c r="N112" s="67">
        <f t="shared" si="28"/>
        <v>25.02</v>
      </c>
      <c r="O112" s="67">
        <f t="shared" si="28"/>
        <v>13.68</v>
      </c>
      <c r="P112" s="67">
        <f t="shared" si="28"/>
        <v>0.1</v>
      </c>
      <c r="Q112" s="67">
        <f t="shared" si="28"/>
        <v>0</v>
      </c>
      <c r="R112" s="67">
        <f t="shared" si="28"/>
        <v>0</v>
      </c>
      <c r="S112" s="67">
        <f t="shared" si="28"/>
        <v>1.42</v>
      </c>
      <c r="T112" s="67">
        <f t="shared" si="28"/>
        <v>4.0299999999999994</v>
      </c>
      <c r="U112" s="67">
        <f t="shared" si="28"/>
        <v>526.06000000000006</v>
      </c>
      <c r="V112" s="67">
        <f t="shared" si="28"/>
        <v>385.11999999999995</v>
      </c>
      <c r="W112" s="67">
        <f t="shared" si="28"/>
        <v>258.29000000000002</v>
      </c>
      <c r="X112" s="67">
        <f t="shared" si="28"/>
        <v>35.659999999999997</v>
      </c>
      <c r="Y112" s="67">
        <f t="shared" si="28"/>
        <v>342.44</v>
      </c>
      <c r="Z112" s="67">
        <f t="shared" si="28"/>
        <v>2.69</v>
      </c>
      <c r="AA112" s="67">
        <f t="shared" si="28"/>
        <v>213.63</v>
      </c>
      <c r="AB112" s="67">
        <f t="shared" si="28"/>
        <v>84.73</v>
      </c>
      <c r="AC112" s="67">
        <f t="shared" si="28"/>
        <v>365.5</v>
      </c>
      <c r="AD112" s="67">
        <f t="shared" si="28"/>
        <v>0.79</v>
      </c>
      <c r="AE112" s="67">
        <f t="shared" si="28"/>
        <v>0.11000000000000001</v>
      </c>
      <c r="AF112" s="67">
        <f t="shared" si="28"/>
        <v>0.65</v>
      </c>
      <c r="AG112" s="67">
        <f t="shared" si="28"/>
        <v>0.47</v>
      </c>
      <c r="AH112" s="67">
        <f t="shared" si="28"/>
        <v>5.9</v>
      </c>
      <c r="AI112" s="67">
        <f t="shared" si="28"/>
        <v>0.96</v>
      </c>
      <c r="AJ112" s="67">
        <f t="shared" ref="AJ112:BO112" si="29">SUM(AJ107:AJ111)</f>
        <v>0</v>
      </c>
      <c r="AK112" s="67">
        <f t="shared" si="29"/>
        <v>1383.65</v>
      </c>
      <c r="AL112" s="67">
        <f t="shared" si="29"/>
        <v>1172.8599999999999</v>
      </c>
      <c r="AM112" s="67">
        <f t="shared" si="29"/>
        <v>1973.53</v>
      </c>
      <c r="AN112" s="67">
        <f t="shared" si="29"/>
        <v>1580.22</v>
      </c>
      <c r="AO112" s="67">
        <f t="shared" si="29"/>
        <v>652.66999999999996</v>
      </c>
      <c r="AP112" s="67">
        <f t="shared" si="29"/>
        <v>1030.56</v>
      </c>
      <c r="AQ112" s="67">
        <f t="shared" si="29"/>
        <v>349.72999999999996</v>
      </c>
      <c r="AR112" s="67">
        <f t="shared" si="29"/>
        <v>1140.44</v>
      </c>
      <c r="AS112" s="67">
        <f t="shared" si="29"/>
        <v>1022.0300000000001</v>
      </c>
      <c r="AT112" s="67">
        <f t="shared" si="29"/>
        <v>1146.51</v>
      </c>
      <c r="AU112" s="67">
        <f t="shared" si="29"/>
        <v>1813.31</v>
      </c>
      <c r="AV112" s="67">
        <f t="shared" si="29"/>
        <v>599.03</v>
      </c>
      <c r="AW112" s="67">
        <f t="shared" si="29"/>
        <v>630.79</v>
      </c>
      <c r="AX112" s="67">
        <f t="shared" si="29"/>
        <v>3613.8399999999997</v>
      </c>
      <c r="AY112" s="67">
        <f t="shared" si="29"/>
        <v>14.81</v>
      </c>
      <c r="AZ112" s="67">
        <f t="shared" si="29"/>
        <v>1267.7</v>
      </c>
      <c r="BA112" s="67">
        <f t="shared" si="29"/>
        <v>1420.0099999999998</v>
      </c>
      <c r="BB112" s="67">
        <f t="shared" si="29"/>
        <v>938.37</v>
      </c>
      <c r="BC112" s="67">
        <f t="shared" si="29"/>
        <v>428.39</v>
      </c>
      <c r="BD112" s="67">
        <f t="shared" si="29"/>
        <v>0.4</v>
      </c>
      <c r="BE112" s="67">
        <f t="shared" si="29"/>
        <v>0.21</v>
      </c>
      <c r="BF112" s="67">
        <f t="shared" si="29"/>
        <v>0.12000000000000001</v>
      </c>
      <c r="BG112" s="67">
        <f t="shared" si="29"/>
        <v>0.25</v>
      </c>
      <c r="BH112" s="67">
        <f t="shared" si="29"/>
        <v>0.28000000000000003</v>
      </c>
      <c r="BI112" s="67">
        <f t="shared" si="29"/>
        <v>1.36</v>
      </c>
      <c r="BJ112" s="67">
        <f t="shared" si="29"/>
        <v>0.04</v>
      </c>
      <c r="BK112" s="67">
        <f t="shared" si="29"/>
        <v>2.94</v>
      </c>
      <c r="BL112" s="67">
        <f t="shared" si="29"/>
        <v>0.03</v>
      </c>
      <c r="BM112" s="67">
        <f t="shared" si="29"/>
        <v>1.08</v>
      </c>
      <c r="BN112" s="67">
        <f t="shared" si="29"/>
        <v>0.05</v>
      </c>
      <c r="BO112" s="67">
        <f t="shared" si="29"/>
        <v>0</v>
      </c>
      <c r="BP112" s="67">
        <f t="shared" ref="BP112" si="30">SUM(BP107:BP111)</f>
        <v>0</v>
      </c>
      <c r="BQ112" s="67">
        <f t="shared" ref="BQ112:CQ112" si="31">SUM(BQ107:BQ111)</f>
        <v>0.2</v>
      </c>
      <c r="BR112" s="67">
        <f t="shared" si="31"/>
        <v>0.33</v>
      </c>
      <c r="BS112" s="67">
        <f t="shared" si="31"/>
        <v>2.69</v>
      </c>
      <c r="BT112" s="67">
        <f t="shared" si="31"/>
        <v>0.01</v>
      </c>
      <c r="BU112" s="67">
        <f t="shared" si="31"/>
        <v>0</v>
      </c>
      <c r="BV112" s="67">
        <f t="shared" si="31"/>
        <v>0.21000000000000002</v>
      </c>
      <c r="BW112" s="67">
        <f t="shared" si="31"/>
        <v>0.05</v>
      </c>
      <c r="BX112" s="67">
        <f t="shared" si="31"/>
        <v>0.1</v>
      </c>
      <c r="BY112" s="67">
        <f t="shared" si="31"/>
        <v>0</v>
      </c>
      <c r="BZ112" s="67">
        <f t="shared" si="31"/>
        <v>0</v>
      </c>
      <c r="CA112" s="67">
        <f t="shared" si="31"/>
        <v>0</v>
      </c>
      <c r="CB112" s="67">
        <f t="shared" si="31"/>
        <v>442.6</v>
      </c>
      <c r="CC112" s="67">
        <f t="shared" si="31"/>
        <v>0</v>
      </c>
      <c r="CD112" s="67">
        <f t="shared" si="31"/>
        <v>0</v>
      </c>
      <c r="CE112" s="67">
        <f t="shared" si="31"/>
        <v>227.75</v>
      </c>
      <c r="CF112" s="67">
        <f t="shared" si="31"/>
        <v>0</v>
      </c>
      <c r="CG112" s="67">
        <f t="shared" si="31"/>
        <v>74.809999999999988</v>
      </c>
      <c r="CH112" s="67">
        <f t="shared" si="31"/>
        <v>52.71</v>
      </c>
      <c r="CI112" s="67">
        <f t="shared" si="31"/>
        <v>63.76</v>
      </c>
      <c r="CJ112" s="67">
        <f t="shared" si="31"/>
        <v>9013.15</v>
      </c>
      <c r="CK112" s="67">
        <f t="shared" si="31"/>
        <v>5421.56</v>
      </c>
      <c r="CL112" s="67">
        <f t="shared" si="31"/>
        <v>7217.35</v>
      </c>
      <c r="CM112" s="67">
        <f t="shared" si="31"/>
        <v>69.08</v>
      </c>
      <c r="CN112" s="67">
        <f t="shared" si="31"/>
        <v>43.11</v>
      </c>
      <c r="CO112" s="67">
        <f t="shared" si="31"/>
        <v>56.09</v>
      </c>
      <c r="CP112" s="67">
        <f t="shared" si="31"/>
        <v>15</v>
      </c>
      <c r="CQ112" s="67">
        <f t="shared" si="31"/>
        <v>0.75</v>
      </c>
    </row>
    <row r="113" spans="1:95" hidden="1" x14ac:dyDescent="0.3">
      <c r="A113" s="56"/>
      <c r="B113" s="16" t="s">
        <v>102</v>
      </c>
      <c r="C113" s="74"/>
      <c r="D113" s="74">
        <v>19.25</v>
      </c>
      <c r="E113" s="74">
        <v>0</v>
      </c>
      <c r="F113" s="74">
        <v>19.75</v>
      </c>
      <c r="G113" s="74">
        <v>0</v>
      </c>
      <c r="H113" s="74">
        <v>83.75</v>
      </c>
      <c r="I113" s="242">
        <v>587.5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175</v>
      </c>
      <c r="AD113" s="9">
        <v>0</v>
      </c>
      <c r="AE113" s="9">
        <v>0.3</v>
      </c>
      <c r="AF113" s="9">
        <v>0.35</v>
      </c>
      <c r="AI113" s="9">
        <v>15</v>
      </c>
      <c r="CI113" s="10">
        <v>0</v>
      </c>
      <c r="CL113" s="10">
        <v>0</v>
      </c>
      <c r="CO113" s="10">
        <v>0</v>
      </c>
    </row>
    <row r="114" spans="1:95" hidden="1" x14ac:dyDescent="0.3">
      <c r="A114" s="56"/>
      <c r="B114" s="16" t="s">
        <v>103</v>
      </c>
      <c r="C114" s="74"/>
      <c r="D114" s="74">
        <f t="shared" ref="D114:I114" si="32">D112-D113</f>
        <v>-6.0000000000002274E-2</v>
      </c>
      <c r="E114" s="74">
        <f t="shared" si="32"/>
        <v>20.71</v>
      </c>
      <c r="F114" s="74">
        <f t="shared" si="32"/>
        <v>-0.53999999999999915</v>
      </c>
      <c r="G114" s="74">
        <f t="shared" si="32"/>
        <v>0.52</v>
      </c>
      <c r="H114" s="74">
        <f t="shared" si="32"/>
        <v>-12.599999999999994</v>
      </c>
      <c r="I114" s="242">
        <f t="shared" si="32"/>
        <v>-59.235352831010459</v>
      </c>
      <c r="V114" s="9">
        <f t="shared" ref="V114:AF114" si="33">V112-V113</f>
        <v>385.11999999999995</v>
      </c>
      <c r="W114" s="9">
        <f t="shared" si="33"/>
        <v>258.29000000000002</v>
      </c>
      <c r="X114" s="9">
        <f t="shared" si="33"/>
        <v>35.659999999999997</v>
      </c>
      <c r="Y114" s="9">
        <f t="shared" si="33"/>
        <v>342.44</v>
      </c>
      <c r="Z114" s="9">
        <f t="shared" si="33"/>
        <v>2.69</v>
      </c>
      <c r="AA114" s="9">
        <f t="shared" si="33"/>
        <v>213.63</v>
      </c>
      <c r="AB114" s="9">
        <f t="shared" si="33"/>
        <v>84.73</v>
      </c>
      <c r="AC114" s="9">
        <f t="shared" si="33"/>
        <v>190.5</v>
      </c>
      <c r="AD114" s="9">
        <f t="shared" si="33"/>
        <v>0.79</v>
      </c>
      <c r="AE114" s="9">
        <f t="shared" si="33"/>
        <v>-0.18999999999999997</v>
      </c>
      <c r="AF114" s="9">
        <f t="shared" si="33"/>
        <v>0.30000000000000004</v>
      </c>
      <c r="AI114" s="9">
        <f>AI112-AI113</f>
        <v>-14.04</v>
      </c>
      <c r="CI114" s="10">
        <f>CI112-CI113</f>
        <v>63.76</v>
      </c>
      <c r="CL114" s="10">
        <f>CL112-CL113</f>
        <v>7217.35</v>
      </c>
      <c r="CO114" s="10">
        <f>CO112-CO113</f>
        <v>56.09</v>
      </c>
    </row>
    <row r="115" spans="1:95" hidden="1" x14ac:dyDescent="0.3">
      <c r="A115" s="56"/>
      <c r="B115" s="16" t="s">
        <v>104</v>
      </c>
      <c r="C115" s="74"/>
      <c r="D115" s="74">
        <v>20</v>
      </c>
      <c r="E115" s="74"/>
      <c r="F115" s="74">
        <v>45</v>
      </c>
      <c r="G115" s="74"/>
      <c r="H115" s="74">
        <v>35</v>
      </c>
      <c r="I115" s="242"/>
    </row>
    <row r="116" spans="1:95" x14ac:dyDescent="0.3">
      <c r="A116" s="56"/>
      <c r="B116" s="16"/>
      <c r="C116" s="74"/>
      <c r="D116" s="74"/>
      <c r="E116" s="74"/>
      <c r="F116" s="74"/>
      <c r="G116" s="74"/>
      <c r="H116" s="74"/>
      <c r="I116" s="242"/>
    </row>
    <row r="117" spans="1:95" x14ac:dyDescent="0.3">
      <c r="A117" s="56"/>
      <c r="B117" s="23" t="s">
        <v>151</v>
      </c>
      <c r="C117" s="24" t="s">
        <v>156</v>
      </c>
      <c r="D117" s="234" t="s">
        <v>157</v>
      </c>
      <c r="E117" s="234"/>
      <c r="F117" s="267" t="s">
        <v>158</v>
      </c>
      <c r="G117" s="267"/>
      <c r="H117" s="25" t="s">
        <v>159</v>
      </c>
      <c r="I117" s="25" t="s">
        <v>160</v>
      </c>
    </row>
    <row r="118" spans="1:95" x14ac:dyDescent="0.3">
      <c r="A118" s="121"/>
      <c r="B118" s="122" t="s">
        <v>92</v>
      </c>
      <c r="C118" s="123"/>
      <c r="D118" s="123"/>
      <c r="E118" s="123"/>
      <c r="F118" s="123"/>
      <c r="G118" s="123"/>
      <c r="H118" s="123"/>
      <c r="I118" s="243"/>
    </row>
    <row r="119" spans="1:95" x14ac:dyDescent="0.3">
      <c r="A119" s="121" t="s">
        <v>347</v>
      </c>
      <c r="B119" s="126" t="s">
        <v>346</v>
      </c>
      <c r="C119" s="138" t="s">
        <v>136</v>
      </c>
      <c r="D119" s="123">
        <v>12.51</v>
      </c>
      <c r="E119" s="123">
        <v>18.18</v>
      </c>
      <c r="F119" s="123">
        <v>12.27</v>
      </c>
      <c r="G119" s="123">
        <v>0.04</v>
      </c>
      <c r="H119" s="123">
        <v>11.97</v>
      </c>
      <c r="I119" s="243">
        <v>200.13</v>
      </c>
      <c r="J119" s="134">
        <v>3.13</v>
      </c>
      <c r="K119" s="13">
        <v>0.05</v>
      </c>
      <c r="L119" s="13">
        <v>0</v>
      </c>
      <c r="M119" s="13">
        <v>0</v>
      </c>
      <c r="N119" s="13">
        <v>1.66</v>
      </c>
      <c r="O119" s="13">
        <v>2.13</v>
      </c>
      <c r="P119" s="13">
        <v>0.11</v>
      </c>
      <c r="Q119" s="13">
        <v>0</v>
      </c>
      <c r="R119" s="13">
        <v>0</v>
      </c>
      <c r="S119" s="13">
        <v>0.03</v>
      </c>
      <c r="T119" s="13">
        <v>1.79</v>
      </c>
      <c r="U119" s="13">
        <v>134.54</v>
      </c>
      <c r="V119" s="13">
        <v>162.72</v>
      </c>
      <c r="W119" s="13">
        <v>56.56</v>
      </c>
      <c r="X119" s="13">
        <v>16.579999999999998</v>
      </c>
      <c r="Y119" s="13">
        <v>154.65</v>
      </c>
      <c r="Z119" s="13">
        <v>0.78</v>
      </c>
      <c r="AA119" s="13">
        <v>64.16</v>
      </c>
      <c r="AB119" s="13">
        <v>17.05</v>
      </c>
      <c r="AC119" s="13">
        <v>77.290000000000006</v>
      </c>
      <c r="AD119" s="13">
        <v>1.5</v>
      </c>
      <c r="AE119" s="13">
        <v>0.11</v>
      </c>
      <c r="AF119" s="13">
        <v>0.18</v>
      </c>
      <c r="AG119" s="13">
        <v>2.81</v>
      </c>
      <c r="AH119" s="13">
        <v>8.11</v>
      </c>
      <c r="AI119" s="13">
        <v>0.3</v>
      </c>
      <c r="AJ119" s="14">
        <v>0</v>
      </c>
      <c r="AK119" s="14">
        <v>1102.03</v>
      </c>
      <c r="AL119" s="14">
        <v>854.7</v>
      </c>
      <c r="AM119" s="14">
        <v>1555.56</v>
      </c>
      <c r="AN119" s="14">
        <v>1734.66</v>
      </c>
      <c r="AO119" s="14">
        <v>497.22</v>
      </c>
      <c r="AP119" s="14">
        <v>991.89</v>
      </c>
      <c r="AQ119" s="14">
        <v>206.68</v>
      </c>
      <c r="AR119" s="14">
        <v>137.74</v>
      </c>
      <c r="AS119" s="14">
        <v>94.91</v>
      </c>
      <c r="AT119" s="14">
        <v>105.92</v>
      </c>
      <c r="AU119" s="14">
        <v>157.28</v>
      </c>
      <c r="AV119" s="14">
        <v>721.93</v>
      </c>
      <c r="AW119" s="14">
        <v>60.33</v>
      </c>
      <c r="AX119" s="14">
        <v>305.29000000000002</v>
      </c>
      <c r="AY119" s="14">
        <v>1.66</v>
      </c>
      <c r="AZ119" s="14">
        <v>76.930000000000007</v>
      </c>
      <c r="BA119" s="14">
        <v>126.24</v>
      </c>
      <c r="BB119" s="14">
        <v>121.45</v>
      </c>
      <c r="BC119" s="14">
        <v>49.05</v>
      </c>
      <c r="BD119" s="14">
        <v>0.06</v>
      </c>
      <c r="BE119" s="14">
        <v>0.03</v>
      </c>
      <c r="BF119" s="14">
        <v>0.01</v>
      </c>
      <c r="BG119" s="14">
        <v>0.03</v>
      </c>
      <c r="BH119" s="14">
        <v>0.04</v>
      </c>
      <c r="BI119" s="14">
        <v>0.16</v>
      </c>
      <c r="BJ119" s="14">
        <v>0</v>
      </c>
      <c r="BK119" s="14">
        <v>0.46</v>
      </c>
      <c r="BL119" s="14">
        <v>0</v>
      </c>
      <c r="BM119" s="14">
        <v>0.14000000000000001</v>
      </c>
      <c r="BN119" s="14">
        <v>0</v>
      </c>
      <c r="BO119" s="14">
        <v>0</v>
      </c>
      <c r="BP119" s="14">
        <v>0</v>
      </c>
      <c r="BQ119" s="14">
        <v>0.03</v>
      </c>
      <c r="BR119" s="14">
        <v>0.05</v>
      </c>
      <c r="BS119" s="14">
        <v>0.37</v>
      </c>
      <c r="BT119" s="14">
        <v>0</v>
      </c>
      <c r="BU119" s="14">
        <v>0</v>
      </c>
      <c r="BV119" s="14">
        <v>0.03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104.8</v>
      </c>
      <c r="CC119" s="15"/>
      <c r="CD119" s="15"/>
      <c r="CE119" s="14">
        <v>67</v>
      </c>
      <c r="CF119" s="14"/>
      <c r="CG119" s="14">
        <v>153.02000000000001</v>
      </c>
      <c r="CH119" s="14">
        <v>27.13</v>
      </c>
      <c r="CI119" s="14">
        <v>90.07</v>
      </c>
      <c r="CJ119" s="14">
        <v>1886.55</v>
      </c>
      <c r="CK119" s="14">
        <v>760.96</v>
      </c>
      <c r="CL119" s="14">
        <v>1323.76</v>
      </c>
      <c r="CM119" s="14">
        <v>26.07</v>
      </c>
      <c r="CN119" s="14">
        <v>13.83</v>
      </c>
      <c r="CO119" s="14">
        <v>19.98</v>
      </c>
      <c r="CP119" s="14">
        <v>0</v>
      </c>
      <c r="CQ119" s="14">
        <v>0.3</v>
      </c>
    </row>
    <row r="120" spans="1:95" x14ac:dyDescent="0.3">
      <c r="A120" s="121" t="s">
        <v>137</v>
      </c>
      <c r="B120" s="126" t="s">
        <v>138</v>
      </c>
      <c r="C120" s="123" t="str">
        <f>"150"</f>
        <v>150</v>
      </c>
      <c r="D120" s="123">
        <v>3.11</v>
      </c>
      <c r="E120" s="123">
        <v>0.55000000000000004</v>
      </c>
      <c r="F120" s="123">
        <v>3.67</v>
      </c>
      <c r="G120" s="123">
        <v>0.51</v>
      </c>
      <c r="H120" s="123">
        <v>22.07</v>
      </c>
      <c r="I120" s="243">
        <v>132.58571249999997</v>
      </c>
      <c r="J120" s="134">
        <v>2.2799999999999998</v>
      </c>
      <c r="K120" s="13">
        <v>0.08</v>
      </c>
      <c r="L120" s="13">
        <v>0</v>
      </c>
      <c r="M120" s="13">
        <v>0</v>
      </c>
      <c r="N120" s="13">
        <v>2.15</v>
      </c>
      <c r="O120" s="13">
        <v>18.23</v>
      </c>
      <c r="P120" s="13">
        <v>1.7</v>
      </c>
      <c r="Q120" s="13">
        <v>0</v>
      </c>
      <c r="R120" s="13">
        <v>0</v>
      </c>
      <c r="S120" s="13">
        <v>0.28999999999999998</v>
      </c>
      <c r="T120" s="13">
        <v>1.89</v>
      </c>
      <c r="U120" s="13">
        <v>77.84</v>
      </c>
      <c r="V120" s="13">
        <v>636.26</v>
      </c>
      <c r="W120" s="13">
        <v>33.96</v>
      </c>
      <c r="X120" s="13">
        <v>30.35</v>
      </c>
      <c r="Y120" s="13">
        <v>86.82</v>
      </c>
      <c r="Z120" s="13">
        <v>1.1200000000000001</v>
      </c>
      <c r="AA120" s="13">
        <v>18.75</v>
      </c>
      <c r="AB120" s="13">
        <v>34.11</v>
      </c>
      <c r="AC120" s="13">
        <v>25.05</v>
      </c>
      <c r="AD120" s="13">
        <v>0.17</v>
      </c>
      <c r="AE120" s="13">
        <v>0.12</v>
      </c>
      <c r="AF120" s="13">
        <v>0.1</v>
      </c>
      <c r="AG120" s="13">
        <v>1.33</v>
      </c>
      <c r="AH120" s="13">
        <v>2.59</v>
      </c>
      <c r="AI120" s="13">
        <v>5.45</v>
      </c>
      <c r="AJ120" s="14">
        <v>0</v>
      </c>
      <c r="AK120" s="14">
        <v>62.59</v>
      </c>
      <c r="AL120" s="14">
        <v>81.44</v>
      </c>
      <c r="AM120" s="14">
        <v>116</v>
      </c>
      <c r="AN120" s="14">
        <v>118.1</v>
      </c>
      <c r="AO120" s="14">
        <v>26.61</v>
      </c>
      <c r="AP120" s="14">
        <v>76.13</v>
      </c>
      <c r="AQ120" s="14">
        <v>34.840000000000003</v>
      </c>
      <c r="AR120" s="14">
        <v>80.09</v>
      </c>
      <c r="AS120" s="14">
        <v>75.67</v>
      </c>
      <c r="AT120" s="14">
        <v>206.13</v>
      </c>
      <c r="AU120" s="14">
        <v>91.81</v>
      </c>
      <c r="AV120" s="14">
        <v>19.2</v>
      </c>
      <c r="AW120" s="14">
        <v>53.44</v>
      </c>
      <c r="AX120" s="14">
        <v>287.20999999999998</v>
      </c>
      <c r="AY120" s="14">
        <v>0</v>
      </c>
      <c r="AZ120" s="14">
        <v>40.19</v>
      </c>
      <c r="BA120" s="14">
        <v>36.549999999999997</v>
      </c>
      <c r="BB120" s="14">
        <v>72.75</v>
      </c>
      <c r="BC120" s="14">
        <v>21.66</v>
      </c>
      <c r="BD120" s="14">
        <v>0.1</v>
      </c>
      <c r="BE120" s="14">
        <v>0.04</v>
      </c>
      <c r="BF120" s="14">
        <v>0.02</v>
      </c>
      <c r="BG120" s="14">
        <v>0.05</v>
      </c>
      <c r="BH120" s="14">
        <v>0.06</v>
      </c>
      <c r="BI120" s="14">
        <v>0.28999999999999998</v>
      </c>
      <c r="BJ120" s="14">
        <v>0</v>
      </c>
      <c r="BK120" s="14">
        <v>0.88</v>
      </c>
      <c r="BL120" s="14">
        <v>0</v>
      </c>
      <c r="BM120" s="14">
        <v>0.26</v>
      </c>
      <c r="BN120" s="14">
        <v>0</v>
      </c>
      <c r="BO120" s="14">
        <v>0</v>
      </c>
      <c r="BP120" s="14">
        <v>0</v>
      </c>
      <c r="BQ120" s="14">
        <v>0.05</v>
      </c>
      <c r="BR120" s="14">
        <v>0.09</v>
      </c>
      <c r="BS120" s="14">
        <v>0.85</v>
      </c>
      <c r="BT120" s="14">
        <v>0</v>
      </c>
      <c r="BU120" s="14">
        <v>0</v>
      </c>
      <c r="BV120" s="14">
        <v>0.14000000000000001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123.62</v>
      </c>
      <c r="CC120" s="15"/>
      <c r="CD120" s="15"/>
      <c r="CE120" s="14">
        <v>24.43</v>
      </c>
      <c r="CF120" s="14"/>
      <c r="CG120" s="14">
        <v>17.59</v>
      </c>
      <c r="CH120" s="14">
        <v>11.66</v>
      </c>
      <c r="CI120" s="14">
        <v>14.63</v>
      </c>
      <c r="CJ120" s="14">
        <v>602.05999999999995</v>
      </c>
      <c r="CK120" s="14">
        <v>529.20000000000005</v>
      </c>
      <c r="CL120" s="14">
        <v>565.63</v>
      </c>
      <c r="CM120" s="14">
        <v>24.41</v>
      </c>
      <c r="CN120" s="14">
        <v>3.59</v>
      </c>
      <c r="CO120" s="14">
        <v>14</v>
      </c>
      <c r="CP120" s="14">
        <v>0</v>
      </c>
      <c r="CQ120" s="14">
        <v>0.23</v>
      </c>
    </row>
    <row r="121" spans="1:95" x14ac:dyDescent="0.3">
      <c r="A121" s="121" t="s">
        <v>115</v>
      </c>
      <c r="B121" s="126" t="s">
        <v>116</v>
      </c>
      <c r="C121" s="123" t="str">
        <f>"200"</f>
        <v>200</v>
      </c>
      <c r="D121" s="123">
        <v>0.08</v>
      </c>
      <c r="E121" s="123">
        <v>0</v>
      </c>
      <c r="F121" s="123">
        <v>0.02</v>
      </c>
      <c r="G121" s="123">
        <v>0.02</v>
      </c>
      <c r="H121" s="123">
        <v>9.84</v>
      </c>
      <c r="I121" s="243">
        <v>37.802231999999989</v>
      </c>
      <c r="J121" s="134">
        <v>0</v>
      </c>
      <c r="K121" s="13">
        <v>0</v>
      </c>
      <c r="L121" s="13">
        <v>0</v>
      </c>
      <c r="M121" s="13">
        <v>0</v>
      </c>
      <c r="N121" s="13">
        <v>9.8000000000000007</v>
      </c>
      <c r="O121" s="13">
        <v>0</v>
      </c>
      <c r="P121" s="13">
        <v>0.04</v>
      </c>
      <c r="Q121" s="13">
        <v>0</v>
      </c>
      <c r="R121" s="13">
        <v>0</v>
      </c>
      <c r="S121" s="13">
        <v>0</v>
      </c>
      <c r="T121" s="13">
        <v>0.03</v>
      </c>
      <c r="U121" s="13">
        <v>0.1</v>
      </c>
      <c r="V121" s="13">
        <v>0.3</v>
      </c>
      <c r="W121" s="13">
        <v>0.28999999999999998</v>
      </c>
      <c r="X121" s="13">
        <v>0</v>
      </c>
      <c r="Y121" s="13">
        <v>0</v>
      </c>
      <c r="Z121" s="13">
        <v>0.03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200.04</v>
      </c>
      <c r="CC121" s="15"/>
      <c r="CD121" s="15"/>
      <c r="CE121" s="14">
        <v>0</v>
      </c>
      <c r="CF121" s="14"/>
      <c r="CG121" s="14">
        <v>4.21</v>
      </c>
      <c r="CH121" s="14">
        <v>4.21</v>
      </c>
      <c r="CI121" s="14">
        <v>4.21</v>
      </c>
      <c r="CJ121" s="14">
        <v>497.96</v>
      </c>
      <c r="CK121" s="14">
        <v>192.28</v>
      </c>
      <c r="CL121" s="14">
        <v>345.12</v>
      </c>
      <c r="CM121" s="14">
        <v>44.51</v>
      </c>
      <c r="CN121" s="14">
        <v>26.48</v>
      </c>
      <c r="CO121" s="14">
        <v>35.49</v>
      </c>
      <c r="CP121" s="14">
        <v>10</v>
      </c>
      <c r="CQ121" s="14">
        <v>0</v>
      </c>
    </row>
    <row r="122" spans="1:95" x14ac:dyDescent="0.3">
      <c r="A122" s="121" t="str">
        <f>"-"</f>
        <v>-</v>
      </c>
      <c r="B122" s="126" t="s">
        <v>100</v>
      </c>
      <c r="C122" s="123" t="str">
        <f>"25"</f>
        <v>25</v>
      </c>
      <c r="D122" s="123">
        <v>1.65</v>
      </c>
      <c r="E122" s="123">
        <v>0</v>
      </c>
      <c r="F122" s="123">
        <v>0.3</v>
      </c>
      <c r="G122" s="123">
        <v>0.3</v>
      </c>
      <c r="H122" s="123">
        <v>10.43</v>
      </c>
      <c r="I122" s="243">
        <v>48.344999999999999</v>
      </c>
      <c r="J122" s="134">
        <v>0.05</v>
      </c>
      <c r="K122" s="13">
        <v>0</v>
      </c>
      <c r="L122" s="13">
        <v>0</v>
      </c>
      <c r="M122" s="13">
        <v>0</v>
      </c>
      <c r="N122" s="13">
        <v>0.3</v>
      </c>
      <c r="O122" s="13">
        <v>8.0500000000000007</v>
      </c>
      <c r="P122" s="13">
        <v>2.08</v>
      </c>
      <c r="Q122" s="13">
        <v>0</v>
      </c>
      <c r="R122" s="13">
        <v>0</v>
      </c>
      <c r="S122" s="13">
        <v>0.25</v>
      </c>
      <c r="T122" s="13">
        <v>0.63</v>
      </c>
      <c r="U122" s="13">
        <v>152.5</v>
      </c>
      <c r="V122" s="13">
        <v>61.25</v>
      </c>
      <c r="W122" s="13">
        <v>8.75</v>
      </c>
      <c r="X122" s="13">
        <v>11.75</v>
      </c>
      <c r="Y122" s="13">
        <v>39.5</v>
      </c>
      <c r="Z122" s="13">
        <v>0.98</v>
      </c>
      <c r="AA122" s="13">
        <v>0</v>
      </c>
      <c r="AB122" s="13">
        <v>1.25</v>
      </c>
      <c r="AC122" s="13">
        <v>0.25</v>
      </c>
      <c r="AD122" s="13">
        <v>0.35</v>
      </c>
      <c r="AE122" s="13">
        <v>0.05</v>
      </c>
      <c r="AF122" s="13">
        <v>0.02</v>
      </c>
      <c r="AG122" s="13">
        <v>0.18</v>
      </c>
      <c r="AH122" s="13">
        <v>0.5</v>
      </c>
      <c r="AI122" s="13">
        <v>0</v>
      </c>
      <c r="AJ122" s="14">
        <v>0</v>
      </c>
      <c r="AK122" s="14">
        <v>80.5</v>
      </c>
      <c r="AL122" s="14">
        <v>62</v>
      </c>
      <c r="AM122" s="14">
        <v>106.75</v>
      </c>
      <c r="AN122" s="14">
        <v>55.75</v>
      </c>
      <c r="AO122" s="14">
        <v>23.25</v>
      </c>
      <c r="AP122" s="14">
        <v>49.5</v>
      </c>
      <c r="AQ122" s="14">
        <v>20</v>
      </c>
      <c r="AR122" s="14">
        <v>92.75</v>
      </c>
      <c r="AS122" s="14">
        <v>74.25</v>
      </c>
      <c r="AT122" s="14">
        <v>72.75</v>
      </c>
      <c r="AU122" s="14">
        <v>116</v>
      </c>
      <c r="AV122" s="14">
        <v>31</v>
      </c>
      <c r="AW122" s="14">
        <v>77.5</v>
      </c>
      <c r="AX122" s="14">
        <v>389.75</v>
      </c>
      <c r="AY122" s="14">
        <v>0</v>
      </c>
      <c r="AZ122" s="14">
        <v>131.5</v>
      </c>
      <c r="BA122" s="14">
        <v>72.75</v>
      </c>
      <c r="BB122" s="14">
        <v>45</v>
      </c>
      <c r="BC122" s="14">
        <v>32.5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0.04</v>
      </c>
      <c r="BL122" s="14">
        <v>0</v>
      </c>
      <c r="BM122" s="14">
        <v>0</v>
      </c>
      <c r="BN122" s="14">
        <v>0.01</v>
      </c>
      <c r="BO122" s="14">
        <v>0</v>
      </c>
      <c r="BP122" s="14">
        <v>0</v>
      </c>
      <c r="BQ122" s="14">
        <v>0</v>
      </c>
      <c r="BR122" s="14">
        <v>0</v>
      </c>
      <c r="BS122" s="14">
        <v>0.03</v>
      </c>
      <c r="BT122" s="14">
        <v>0</v>
      </c>
      <c r="BU122" s="14">
        <v>0</v>
      </c>
      <c r="BV122" s="14">
        <v>0.12</v>
      </c>
      <c r="BW122" s="14">
        <v>0.02</v>
      </c>
      <c r="BX122" s="14">
        <v>0</v>
      </c>
      <c r="BY122" s="14">
        <v>0</v>
      </c>
      <c r="BZ122" s="14">
        <v>0</v>
      </c>
      <c r="CA122" s="14">
        <v>0</v>
      </c>
      <c r="CB122" s="14">
        <v>11.75</v>
      </c>
      <c r="CC122" s="15"/>
      <c r="CD122" s="15"/>
      <c r="CE122" s="14">
        <v>0.21</v>
      </c>
      <c r="CF122" s="14"/>
      <c r="CG122" s="14">
        <v>2.5</v>
      </c>
      <c r="CH122" s="14">
        <v>2.5</v>
      </c>
      <c r="CI122" s="14">
        <v>2.5</v>
      </c>
      <c r="CJ122" s="14">
        <v>475</v>
      </c>
      <c r="CK122" s="14">
        <v>183</v>
      </c>
      <c r="CL122" s="14">
        <v>329</v>
      </c>
      <c r="CM122" s="14">
        <v>4.75</v>
      </c>
      <c r="CN122" s="14">
        <v>3.95</v>
      </c>
      <c r="CO122" s="14">
        <v>4.3499999999999996</v>
      </c>
      <c r="CP122" s="14">
        <v>0</v>
      </c>
      <c r="CQ122" s="14">
        <v>0</v>
      </c>
    </row>
    <row r="123" spans="1:95" x14ac:dyDescent="0.3">
      <c r="A123" s="121" t="str">
        <f>"-"</f>
        <v>-</v>
      </c>
      <c r="B123" s="126" t="s">
        <v>254</v>
      </c>
      <c r="C123" s="123" t="str">
        <f>"30"</f>
        <v>30</v>
      </c>
      <c r="D123" s="123">
        <v>1.98</v>
      </c>
      <c r="E123" s="123">
        <v>0</v>
      </c>
      <c r="F123" s="123">
        <v>0.2</v>
      </c>
      <c r="G123" s="123">
        <v>0.2</v>
      </c>
      <c r="H123" s="123">
        <v>14.07</v>
      </c>
      <c r="I123" s="243">
        <v>67.170299999999997</v>
      </c>
      <c r="J123" s="135">
        <v>0</v>
      </c>
      <c r="K123" s="17">
        <v>0</v>
      </c>
      <c r="L123" s="17">
        <v>0</v>
      </c>
      <c r="M123" s="17">
        <v>0</v>
      </c>
      <c r="N123" s="17">
        <v>0.33</v>
      </c>
      <c r="O123" s="17">
        <v>13.68</v>
      </c>
      <c r="P123" s="17">
        <v>0.06</v>
      </c>
      <c r="Q123" s="17">
        <v>0</v>
      </c>
      <c r="R123" s="17">
        <v>0</v>
      </c>
      <c r="S123" s="17">
        <v>0</v>
      </c>
      <c r="T123" s="17">
        <v>0.54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8">
        <v>0</v>
      </c>
      <c r="AK123" s="8">
        <v>95.79</v>
      </c>
      <c r="AL123" s="8">
        <v>99.7</v>
      </c>
      <c r="AM123" s="8">
        <v>152.69</v>
      </c>
      <c r="AN123" s="8">
        <v>50.63</v>
      </c>
      <c r="AO123" s="8">
        <v>30.02</v>
      </c>
      <c r="AP123" s="8">
        <v>60.03</v>
      </c>
      <c r="AQ123" s="8">
        <v>22.71</v>
      </c>
      <c r="AR123" s="8">
        <v>108.58</v>
      </c>
      <c r="AS123" s="8">
        <v>67.34</v>
      </c>
      <c r="AT123" s="8">
        <v>93.96</v>
      </c>
      <c r="AU123" s="8">
        <v>77.52</v>
      </c>
      <c r="AV123" s="8">
        <v>40.72</v>
      </c>
      <c r="AW123" s="8">
        <v>72.040000000000006</v>
      </c>
      <c r="AX123" s="8">
        <v>602.39</v>
      </c>
      <c r="AY123" s="8">
        <v>0</v>
      </c>
      <c r="AZ123" s="8">
        <v>196.27</v>
      </c>
      <c r="BA123" s="8">
        <v>85.35</v>
      </c>
      <c r="BB123" s="8">
        <v>56.64</v>
      </c>
      <c r="BC123" s="8">
        <v>44.89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0.02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0.02</v>
      </c>
      <c r="BT123" s="8">
        <v>0</v>
      </c>
      <c r="BU123" s="8">
        <v>0</v>
      </c>
      <c r="BV123" s="8">
        <v>0.08</v>
      </c>
      <c r="BW123" s="8">
        <v>0</v>
      </c>
      <c r="BX123" s="8">
        <v>0</v>
      </c>
      <c r="BY123" s="8">
        <v>0</v>
      </c>
      <c r="BZ123" s="8">
        <v>0</v>
      </c>
      <c r="CA123" s="8">
        <v>0</v>
      </c>
      <c r="CB123" s="8">
        <v>11.73</v>
      </c>
      <c r="CC123" s="18"/>
      <c r="CD123" s="18"/>
      <c r="CE123" s="8">
        <v>0</v>
      </c>
      <c r="CF123" s="8"/>
      <c r="CG123" s="8">
        <v>0</v>
      </c>
      <c r="CH123" s="8">
        <v>0</v>
      </c>
      <c r="CI123" s="8">
        <v>0</v>
      </c>
      <c r="CJ123" s="8">
        <v>570</v>
      </c>
      <c r="CK123" s="8">
        <v>219.6</v>
      </c>
      <c r="CL123" s="8">
        <v>394.8</v>
      </c>
      <c r="CM123" s="8">
        <v>4.5599999999999996</v>
      </c>
      <c r="CN123" s="8">
        <v>4.5599999999999996</v>
      </c>
      <c r="CO123" s="8">
        <v>4.5599999999999996</v>
      </c>
      <c r="CP123" s="8">
        <v>0</v>
      </c>
      <c r="CQ123" s="8">
        <v>0</v>
      </c>
    </row>
    <row r="124" spans="1:95" x14ac:dyDescent="0.3">
      <c r="A124" s="127"/>
      <c r="B124" s="142" t="s">
        <v>101</v>
      </c>
      <c r="C124" s="128"/>
      <c r="D124" s="128">
        <f>SUM(D119:D123)</f>
        <v>19.329999999999998</v>
      </c>
      <c r="E124" s="128">
        <f t="shared" ref="E124:BP124" si="34">SUM(E119:E123)</f>
        <v>18.73</v>
      </c>
      <c r="F124" s="128">
        <f t="shared" si="34"/>
        <v>16.459999999999997</v>
      </c>
      <c r="G124" s="128">
        <f t="shared" si="34"/>
        <v>1.07</v>
      </c>
      <c r="H124" s="128">
        <f t="shared" si="34"/>
        <v>68.38</v>
      </c>
      <c r="I124" s="244">
        <f t="shared" si="34"/>
        <v>486.03324450000002</v>
      </c>
      <c r="J124" s="136">
        <f t="shared" si="34"/>
        <v>5.46</v>
      </c>
      <c r="K124" s="67">
        <f t="shared" si="34"/>
        <v>0.13</v>
      </c>
      <c r="L124" s="67">
        <f t="shared" si="34"/>
        <v>0</v>
      </c>
      <c r="M124" s="67">
        <f t="shared" si="34"/>
        <v>0</v>
      </c>
      <c r="N124" s="67">
        <f t="shared" si="34"/>
        <v>14.24</v>
      </c>
      <c r="O124" s="67">
        <f t="shared" si="34"/>
        <v>42.09</v>
      </c>
      <c r="P124" s="67">
        <f t="shared" si="34"/>
        <v>3.99</v>
      </c>
      <c r="Q124" s="67">
        <f t="shared" si="34"/>
        <v>0</v>
      </c>
      <c r="R124" s="67">
        <f t="shared" si="34"/>
        <v>0</v>
      </c>
      <c r="S124" s="67">
        <f t="shared" si="34"/>
        <v>0.56999999999999995</v>
      </c>
      <c r="T124" s="67">
        <f t="shared" si="34"/>
        <v>4.88</v>
      </c>
      <c r="U124" s="67">
        <f t="shared" si="34"/>
        <v>364.98</v>
      </c>
      <c r="V124" s="67">
        <f t="shared" si="34"/>
        <v>860.53</v>
      </c>
      <c r="W124" s="67">
        <f t="shared" si="34"/>
        <v>99.560000000000016</v>
      </c>
      <c r="X124" s="67">
        <f t="shared" si="34"/>
        <v>58.68</v>
      </c>
      <c r="Y124" s="67">
        <f t="shared" si="34"/>
        <v>280.97000000000003</v>
      </c>
      <c r="Z124" s="67">
        <f t="shared" si="34"/>
        <v>2.91</v>
      </c>
      <c r="AA124" s="67">
        <f t="shared" si="34"/>
        <v>82.91</v>
      </c>
      <c r="AB124" s="67">
        <f t="shared" si="34"/>
        <v>52.41</v>
      </c>
      <c r="AC124" s="67">
        <f t="shared" si="34"/>
        <v>102.59</v>
      </c>
      <c r="AD124" s="67">
        <f t="shared" si="34"/>
        <v>2.02</v>
      </c>
      <c r="AE124" s="67">
        <f t="shared" si="34"/>
        <v>0.27999999999999997</v>
      </c>
      <c r="AF124" s="67">
        <f t="shared" si="34"/>
        <v>0.30000000000000004</v>
      </c>
      <c r="AG124" s="67">
        <f t="shared" si="34"/>
        <v>4.32</v>
      </c>
      <c r="AH124" s="67">
        <f t="shared" si="34"/>
        <v>11.2</v>
      </c>
      <c r="AI124" s="67">
        <f t="shared" si="34"/>
        <v>5.75</v>
      </c>
      <c r="AJ124" s="67">
        <f t="shared" si="34"/>
        <v>0</v>
      </c>
      <c r="AK124" s="67">
        <f t="shared" si="34"/>
        <v>1340.9099999999999</v>
      </c>
      <c r="AL124" s="67">
        <f t="shared" si="34"/>
        <v>1097.8400000000001</v>
      </c>
      <c r="AM124" s="67">
        <f t="shared" si="34"/>
        <v>1931</v>
      </c>
      <c r="AN124" s="67">
        <f t="shared" si="34"/>
        <v>1959.14</v>
      </c>
      <c r="AO124" s="67">
        <f t="shared" si="34"/>
        <v>577.1</v>
      </c>
      <c r="AP124" s="67">
        <f t="shared" si="34"/>
        <v>1177.55</v>
      </c>
      <c r="AQ124" s="67">
        <f t="shared" si="34"/>
        <v>284.22999999999996</v>
      </c>
      <c r="AR124" s="67">
        <f t="shared" si="34"/>
        <v>419.16</v>
      </c>
      <c r="AS124" s="67">
        <f t="shared" si="34"/>
        <v>312.16999999999996</v>
      </c>
      <c r="AT124" s="67">
        <f t="shared" si="34"/>
        <v>478.76</v>
      </c>
      <c r="AU124" s="67">
        <f t="shared" si="34"/>
        <v>442.61</v>
      </c>
      <c r="AV124" s="67">
        <f t="shared" si="34"/>
        <v>812.85</v>
      </c>
      <c r="AW124" s="67">
        <f t="shared" si="34"/>
        <v>263.31</v>
      </c>
      <c r="AX124" s="67">
        <f t="shared" si="34"/>
        <v>1584.6399999999999</v>
      </c>
      <c r="AY124" s="67">
        <f t="shared" si="34"/>
        <v>1.66</v>
      </c>
      <c r="AZ124" s="67">
        <f t="shared" si="34"/>
        <v>444.89</v>
      </c>
      <c r="BA124" s="67">
        <f t="shared" si="34"/>
        <v>320.89</v>
      </c>
      <c r="BB124" s="67">
        <f t="shared" si="34"/>
        <v>295.83999999999997</v>
      </c>
      <c r="BC124" s="67">
        <f t="shared" si="34"/>
        <v>148.1</v>
      </c>
      <c r="BD124" s="67">
        <f t="shared" si="34"/>
        <v>0.16</v>
      </c>
      <c r="BE124" s="67">
        <f t="shared" si="34"/>
        <v>7.0000000000000007E-2</v>
      </c>
      <c r="BF124" s="67">
        <f t="shared" si="34"/>
        <v>0.03</v>
      </c>
      <c r="BG124" s="67">
        <f t="shared" si="34"/>
        <v>0.08</v>
      </c>
      <c r="BH124" s="67">
        <f t="shared" si="34"/>
        <v>0.1</v>
      </c>
      <c r="BI124" s="67">
        <f t="shared" si="34"/>
        <v>0.44999999999999996</v>
      </c>
      <c r="BJ124" s="67">
        <f t="shared" si="34"/>
        <v>0</v>
      </c>
      <c r="BK124" s="67">
        <f t="shared" si="34"/>
        <v>1.4000000000000001</v>
      </c>
      <c r="BL124" s="67">
        <f t="shared" si="34"/>
        <v>0</v>
      </c>
      <c r="BM124" s="67">
        <f t="shared" si="34"/>
        <v>0.4</v>
      </c>
      <c r="BN124" s="67">
        <f t="shared" si="34"/>
        <v>0.01</v>
      </c>
      <c r="BO124" s="67">
        <f t="shared" si="34"/>
        <v>0</v>
      </c>
      <c r="BP124" s="67">
        <f t="shared" si="34"/>
        <v>0</v>
      </c>
      <c r="BQ124" s="67">
        <f t="shared" ref="BQ124:CQ124" si="35">SUM(BQ119:BQ123)</f>
        <v>0.08</v>
      </c>
      <c r="BR124" s="67">
        <f t="shared" si="35"/>
        <v>0.14000000000000001</v>
      </c>
      <c r="BS124" s="67">
        <f t="shared" si="35"/>
        <v>1.27</v>
      </c>
      <c r="BT124" s="67">
        <f t="shared" si="35"/>
        <v>0</v>
      </c>
      <c r="BU124" s="67">
        <f t="shared" si="35"/>
        <v>0</v>
      </c>
      <c r="BV124" s="67">
        <f t="shared" si="35"/>
        <v>0.37000000000000005</v>
      </c>
      <c r="BW124" s="67">
        <f t="shared" si="35"/>
        <v>0.02</v>
      </c>
      <c r="BX124" s="67">
        <f t="shared" si="35"/>
        <v>0</v>
      </c>
      <c r="BY124" s="67">
        <f t="shared" si="35"/>
        <v>0</v>
      </c>
      <c r="BZ124" s="67">
        <f t="shared" si="35"/>
        <v>0</v>
      </c>
      <c r="CA124" s="67">
        <f t="shared" si="35"/>
        <v>0</v>
      </c>
      <c r="CB124" s="67">
        <f t="shared" si="35"/>
        <v>451.94000000000005</v>
      </c>
      <c r="CC124" s="67">
        <f t="shared" si="35"/>
        <v>0</v>
      </c>
      <c r="CD124" s="67">
        <f t="shared" si="35"/>
        <v>0</v>
      </c>
      <c r="CE124" s="67">
        <f t="shared" si="35"/>
        <v>91.64</v>
      </c>
      <c r="CF124" s="67">
        <f t="shared" si="35"/>
        <v>0</v>
      </c>
      <c r="CG124" s="67">
        <f t="shared" si="35"/>
        <v>177.32000000000002</v>
      </c>
      <c r="CH124" s="67">
        <f t="shared" si="35"/>
        <v>45.5</v>
      </c>
      <c r="CI124" s="67">
        <f t="shared" si="35"/>
        <v>111.40999999999998</v>
      </c>
      <c r="CJ124" s="67">
        <f t="shared" si="35"/>
        <v>4031.5699999999997</v>
      </c>
      <c r="CK124" s="67">
        <f t="shared" si="35"/>
        <v>1885.04</v>
      </c>
      <c r="CL124" s="67">
        <f t="shared" si="35"/>
        <v>2958.31</v>
      </c>
      <c r="CM124" s="67">
        <f t="shared" si="35"/>
        <v>104.30000000000001</v>
      </c>
      <c r="CN124" s="67">
        <f t="shared" si="35"/>
        <v>52.410000000000011</v>
      </c>
      <c r="CO124" s="67">
        <f t="shared" si="35"/>
        <v>78.38</v>
      </c>
      <c r="CP124" s="67">
        <f t="shared" si="35"/>
        <v>10</v>
      </c>
      <c r="CQ124" s="67">
        <f t="shared" si="35"/>
        <v>0.53</v>
      </c>
    </row>
    <row r="125" spans="1:95" hidden="1" x14ac:dyDescent="0.3">
      <c r="A125" s="56"/>
      <c r="B125" s="16" t="s">
        <v>102</v>
      </c>
      <c r="C125" s="74"/>
      <c r="D125" s="74">
        <v>19.25</v>
      </c>
      <c r="E125" s="74">
        <v>0</v>
      </c>
      <c r="F125" s="74">
        <v>19.75</v>
      </c>
      <c r="G125" s="74">
        <v>0</v>
      </c>
      <c r="H125" s="74">
        <v>83.75</v>
      </c>
      <c r="I125" s="242">
        <v>587.5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175</v>
      </c>
      <c r="AD125" s="9">
        <v>0</v>
      </c>
      <c r="AE125" s="9">
        <v>0.3</v>
      </c>
      <c r="AF125" s="9">
        <v>0.35</v>
      </c>
      <c r="AI125" s="9">
        <v>15</v>
      </c>
      <c r="CI125" s="10">
        <v>0</v>
      </c>
      <c r="CL125" s="10">
        <v>0</v>
      </c>
      <c r="CO125" s="10">
        <v>0</v>
      </c>
    </row>
    <row r="126" spans="1:95" hidden="1" x14ac:dyDescent="0.3">
      <c r="A126" s="56"/>
      <c r="B126" s="16" t="s">
        <v>103</v>
      </c>
      <c r="C126" s="74"/>
      <c r="D126" s="74">
        <f t="shared" ref="D126:I126" si="36">D124-D125</f>
        <v>7.9999999999998295E-2</v>
      </c>
      <c r="E126" s="74">
        <f t="shared" si="36"/>
        <v>18.73</v>
      </c>
      <c r="F126" s="74">
        <f t="shared" si="36"/>
        <v>-3.2900000000000027</v>
      </c>
      <c r="G126" s="74">
        <f t="shared" si="36"/>
        <v>1.07</v>
      </c>
      <c r="H126" s="74">
        <f t="shared" si="36"/>
        <v>-15.370000000000005</v>
      </c>
      <c r="I126" s="242">
        <f t="shared" si="36"/>
        <v>-101.46675549999998</v>
      </c>
      <c r="V126" s="9">
        <f t="shared" ref="V126:AF126" si="37">V124-V125</f>
        <v>860.53</v>
      </c>
      <c r="W126" s="9">
        <f t="shared" si="37"/>
        <v>99.560000000000016</v>
      </c>
      <c r="X126" s="9">
        <f t="shared" si="37"/>
        <v>58.68</v>
      </c>
      <c r="Y126" s="9">
        <f t="shared" si="37"/>
        <v>280.97000000000003</v>
      </c>
      <c r="Z126" s="9">
        <f t="shared" si="37"/>
        <v>2.91</v>
      </c>
      <c r="AA126" s="9">
        <f t="shared" si="37"/>
        <v>82.91</v>
      </c>
      <c r="AB126" s="9">
        <f t="shared" si="37"/>
        <v>52.41</v>
      </c>
      <c r="AC126" s="9">
        <f t="shared" si="37"/>
        <v>-72.41</v>
      </c>
      <c r="AD126" s="9">
        <f t="shared" si="37"/>
        <v>2.02</v>
      </c>
      <c r="AE126" s="9">
        <f t="shared" si="37"/>
        <v>-2.0000000000000018E-2</v>
      </c>
      <c r="AF126" s="9">
        <f t="shared" si="37"/>
        <v>-4.9999999999999933E-2</v>
      </c>
      <c r="AI126" s="9">
        <f>AI124-AI125</f>
        <v>-9.25</v>
      </c>
      <c r="CI126" s="10">
        <f>CI124-CI125</f>
        <v>111.40999999999998</v>
      </c>
      <c r="CL126" s="10">
        <f>CL124-CL125</f>
        <v>2958.31</v>
      </c>
      <c r="CO126" s="10">
        <f>CO124-CO125</f>
        <v>78.38</v>
      </c>
    </row>
    <row r="127" spans="1:95" hidden="1" x14ac:dyDescent="0.3">
      <c r="A127" s="56"/>
      <c r="B127" s="16" t="s">
        <v>104</v>
      </c>
      <c r="C127" s="74"/>
      <c r="D127" s="74">
        <v>21</v>
      </c>
      <c r="E127" s="74"/>
      <c r="F127" s="74">
        <v>31</v>
      </c>
      <c r="G127" s="74"/>
      <c r="H127" s="74">
        <v>48</v>
      </c>
      <c r="I127" s="242"/>
    </row>
    <row r="128" spans="1:95" x14ac:dyDescent="0.3">
      <c r="A128" s="72"/>
      <c r="B128" s="66" t="s">
        <v>152</v>
      </c>
      <c r="C128" s="75"/>
      <c r="D128" s="75">
        <f>$D$15+$D$28+$D$40+$D$51+$D$63+$D$75+$D$88+$D$100+$D$112+$D$124</f>
        <v>172.54000000000002</v>
      </c>
      <c r="E128" s="75">
        <f>$E$15+$E$28+$E$40+$E$51+$E$63+$E$75+$E$88+$E$100+$E$112+$E$124</f>
        <v>122.27</v>
      </c>
      <c r="F128" s="75">
        <f>$F$15+$F$28+$F$40+$F$51+$F$63+$F$75+$F$88+$F$100+$F$112+$F$124</f>
        <v>172.50000000000003</v>
      </c>
      <c r="G128" s="75">
        <f>$G$15+$G$28+$G$40+$G$51+$G$63+$G$75+$G$88+$G$100+$G$112+$G$124</f>
        <v>17.62</v>
      </c>
      <c r="H128" s="75">
        <f>$H$15+$H$28+$H$40+$H$51+$H$63+$H$75+$H$88+$H$100+$H$112+$H$124</f>
        <v>735.79</v>
      </c>
      <c r="I128" s="245">
        <f>$I$15+$I$28+$I$40+$I$51+$I$63+$I$75+$I$88+$I$100+$I$112+$I$124</f>
        <v>5063.2456541188603</v>
      </c>
      <c r="J128" s="19">
        <f>$J$15+$J$28+$J$40+$J$51+$J$63+$J$75+$J$88+$J$100+$J$112+$J$124</f>
        <v>77.64</v>
      </c>
      <c r="K128" s="19">
        <f>$K$15+$K$28+$K$40+$K$51+$K$63+$K$75+$K$88+$K$100+$K$112+$K$124</f>
        <v>5.69</v>
      </c>
      <c r="L128" s="19">
        <f>$L$15+$L$28+$L$40+$L$51+$L$63+$L$75+$L$88+$L$100+$L$112+$L$124</f>
        <v>0</v>
      </c>
      <c r="M128" s="19">
        <f>$M$15+$M$28+$M$40+$M$51+$M$63+$M$75+$M$88+$M$100+$M$112+$M$124</f>
        <v>0</v>
      </c>
      <c r="N128" s="19">
        <f>$N$15+$N$28+$N$40+$N$51+$N$63+$N$75+$N$88+$N$100+$N$112+$N$124</f>
        <v>212.78000000000003</v>
      </c>
      <c r="O128" s="19">
        <f>$O$15+$O$28+$O$40+$O$51+$O$63+$O$75+$O$88+$O$100+$O$112+$O$124</f>
        <v>394.46000000000004</v>
      </c>
      <c r="P128" s="19">
        <f>$P$15+$P$28+$P$40+$P$51+$P$63+$P$75+$P$88+$P$100+$P$112+$P$124</f>
        <v>47.680000000000007</v>
      </c>
      <c r="Q128" s="19">
        <f>$Q$15+$Q$28+$Q$40+$Q$51+$Q$63+$Q$75+$Q$88+$Q$100+$Q$112+$Q$124</f>
        <v>0</v>
      </c>
      <c r="R128" s="19">
        <f>$R$15+$R$28+$R$40+$R$51+$R$63+$R$75+$R$88+$R$100+$R$112+$R$124</f>
        <v>0</v>
      </c>
      <c r="S128" s="19">
        <f>$S$15+$S$28+$S$40+$S$51+$S$63+$S$75+$S$88+$S$100+$S$112+$S$124</f>
        <v>10.41</v>
      </c>
      <c r="T128" s="19">
        <f>$T$15+$T$28+$T$40+$T$51+$T$63+$T$75+$T$88+$T$100+$T$112+$T$124</f>
        <v>37.5</v>
      </c>
      <c r="U128" s="19">
        <f>$U$15+$U$28+$U$40+$U$51+$U$63+$U$75+$U$88+$U$100+$U$112+$U$124</f>
        <v>4819.5</v>
      </c>
      <c r="V128" s="19">
        <f>$V$15+$V$28+$V$40+$V$51+$V$63+$V$75+$V$88+$V$100+$V$112+$V$124</f>
        <v>5013.6399999999994</v>
      </c>
      <c r="W128" s="19">
        <f>$W$15+$W$28+$W$40+$W$51+$W$63+$W$75+$W$88+$W$100+$W$112+$W$124</f>
        <v>1469.57</v>
      </c>
      <c r="X128" s="19">
        <f>$X$15+$X$28+$X$40+$X$51+$X$63+$X$75+$X$88+$X$100+$X$112+$X$124</f>
        <v>568.29</v>
      </c>
      <c r="Y128" s="19">
        <f>$Y$15+$Y$28+$Y$40+$Y$51+$Y$63+$Y$75+$Y$88+$Y$100+$Y$112+$Y$124</f>
        <v>2579.38</v>
      </c>
      <c r="Z128" s="19">
        <f>$Z$15+$Z$28+$Z$40+$Z$51+$Z$63+$Z$75+$Z$88+$Z$100+$Z$112+$Z$124</f>
        <v>36.69</v>
      </c>
      <c r="AA128" s="19">
        <f>$AA$15+$AA$28+$AA$40+$AA$51+$AA$63+$AA$75+$AA$88+$AA$100+$AA$112+$AA$124</f>
        <v>666.7399999999999</v>
      </c>
      <c r="AB128" s="19">
        <f>$AB$15+$AB$28+$AB$40+$AB$51+$AB$63+$AB$75+$AB$88+$AB$100+$AB$112+$AB$124</f>
        <v>5115.5700000000006</v>
      </c>
      <c r="AC128" s="19">
        <f>$AC$15+$AC$28+$AC$40+$AC$51+$AC$63+$AC$75+$AC$88+$AC$100+$AC$112+$AC$124</f>
        <v>1905.9699999999998</v>
      </c>
      <c r="AD128" s="19">
        <f>$AD$15+$AD$28+$AD$40+$AD$51+$AD$63+$AD$75+$AD$88+$AD$100+$AD$112+$AD$124</f>
        <v>15.66</v>
      </c>
      <c r="AE128" s="19">
        <f>$AE$15+$AE$28+$AE$40+$AE$51+$AE$63+$AE$75+$AE$88+$AE$100+$AE$112+$AE$124</f>
        <v>1.8900000000000003</v>
      </c>
      <c r="AF128" s="19">
        <f>$AF$15+$AF$28+$AF$40+$AF$51+$AF$63+$AF$75+$AF$88+$AF$100+$AF$112+$AF$124</f>
        <v>2.5999999999999996</v>
      </c>
      <c r="AG128" s="19">
        <f>$AG$15+$AG$28+$AG$40+$AG$51+$AG$63+$AG$75+$AG$88+$AG$100+$AG$112+$AG$124</f>
        <v>30.469999999999995</v>
      </c>
      <c r="AH128" s="19">
        <f>$AH$15+$AH$28+$AH$40+$AH$51+$AH$63+$AH$75+$AH$88+$AH$100+$AH$112+$AH$124</f>
        <v>75.22</v>
      </c>
      <c r="AI128" s="19">
        <f>$AI$15+$AI$28+$AI$40+$AI$51+$AI$63+$AI$75+$AI$88+$AI$100+$AI$112+$AI$124</f>
        <v>110.11999999999999</v>
      </c>
      <c r="AJ128" s="5">
        <f>$AJ$15+$AJ$28+$AJ$40+$AJ$51+$AJ$63+$AJ$75+$AJ$88+$AJ$100+$AJ$112+$AJ$124</f>
        <v>0</v>
      </c>
      <c r="AK128" s="5">
        <f>$AK$15+$AK$28+$AK$40+$AK$51+$AK$63+$AK$75+$AK$88+$AK$100+$AK$112+$AK$124</f>
        <v>9521.91</v>
      </c>
      <c r="AL128" s="5">
        <f>$AL$15+$AL$28+$AL$40+$AL$51+$AL$63+$AL$75+$AL$88+$AL$100+$AL$112+$AL$124</f>
        <v>8014.3099999999995</v>
      </c>
      <c r="AM128" s="5">
        <f>$AM$15+$AM$28+$AM$40+$AM$51+$AM$63+$AM$75+$AM$88+$AM$100+$AM$112+$AM$124</f>
        <v>14195.460000000003</v>
      </c>
      <c r="AN128" s="5">
        <f>$AN$15+$AN$28+$AN$40+$AN$51+$AN$63+$AN$75+$AN$88+$AN$100+$AN$112+$AN$124</f>
        <v>12588.219999999998</v>
      </c>
      <c r="AO128" s="5">
        <f>$AO$15+$AO$28+$AO$40+$AO$51+$AO$63+$AO$75+$AO$88+$AO$100+$AO$112+$AO$124</f>
        <v>4072.07</v>
      </c>
      <c r="AP128" s="5">
        <f>$AP$15+$AP$28+$AP$40+$AP$51+$AP$63+$AP$75+$AP$88+$AP$100+$AP$112+$AP$124</f>
        <v>7309.0099999999993</v>
      </c>
      <c r="AQ128" s="5">
        <f>$AQ$15+$AQ$28+$AQ$40+$AQ$51+$AQ$63+$AQ$75+$AQ$88+$AQ$100+$AQ$112+$AQ$124</f>
        <v>2470.9300000000003</v>
      </c>
      <c r="AR128" s="5">
        <f>$AR$15+$AR$28+$AR$40+$AR$51+$AR$63+$AR$75+$AR$88+$AR$100+$AR$112+$AR$124</f>
        <v>7768.9</v>
      </c>
      <c r="AS128" s="5">
        <f>$AS$15+$AS$28+$AS$40+$AS$51+$AS$63+$AS$75+$AS$88+$AS$100+$AS$112+$AS$124</f>
        <v>6786.9000000000005</v>
      </c>
      <c r="AT128" s="5">
        <f>$AT$15+$AT$28+$AT$40+$AT$51+$AT$63+$AT$75+$AT$88+$AT$100+$AT$112+$AT$124</f>
        <v>7752.75</v>
      </c>
      <c r="AU128" s="5">
        <f>$AU$15+$AU$28+$AU$40+$AU$51+$AU$63+$AU$75+$AU$88+$AU$100+$AU$112+$AU$124</f>
        <v>10705.95</v>
      </c>
      <c r="AV128" s="5">
        <f>$AV$15+$AV$28+$AV$40+$AV$51+$AV$63+$AV$75+$AV$88+$AV$100+$AV$112+$AV$124</f>
        <v>4719.6900000000005</v>
      </c>
      <c r="AW128" s="5">
        <f>$AW$15+$AW$28+$AW$40+$AW$51+$AW$63+$AW$75+$AW$88+$AW$100+$AW$112+$AW$124</f>
        <v>6320.3200000000006</v>
      </c>
      <c r="AX128" s="5">
        <f>$AX$15+$AX$28+$AX$40+$AX$51+$AX$63+$AX$75+$AX$88+$AX$100+$AX$112+$AX$124</f>
        <v>28000.010000000002</v>
      </c>
      <c r="AY128" s="5">
        <f>$AY$15+$AY$28+$AY$40+$AY$51+$AY$63+$AY$75+$AY$88+$AY$100+$AY$112+$AY$124</f>
        <v>606.6099999999999</v>
      </c>
      <c r="AZ128" s="5">
        <f>$AZ$15+$AZ$28+$AZ$40+$AZ$51+$AZ$63+$AZ$75+$AZ$88+$AZ$100+$AZ$112+$AZ$124</f>
        <v>8975.4199999999983</v>
      </c>
      <c r="BA128" s="5">
        <f>$BA$15+$BA$28+$BA$40+$BA$51+$BA$63+$BA$75+$BA$88+$BA$100+$BA$112+$BA$124</f>
        <v>6815.7600000000011</v>
      </c>
      <c r="BB128" s="5">
        <f>$BB$15+$BB$28+$BB$40+$BB$51+$BB$63+$BB$75+$BB$88+$BB$100+$BB$112+$BB$124</f>
        <v>6210.94</v>
      </c>
      <c r="BC128" s="5">
        <f>$BC$15+$BC$28+$BC$40+$BC$51+$BC$63+$BC$75+$BC$88+$BC$100+$BC$112+$BC$124</f>
        <v>2530.08</v>
      </c>
      <c r="BD128" s="5">
        <f>$BD$15+$BD$28+$BD$40+$BD$51+$BD$63+$BD$75+$BD$88+$BD$100+$BD$112+$BD$124</f>
        <v>1.76</v>
      </c>
      <c r="BE128" s="5">
        <f>$BE$15+$BE$28+$BE$40+$BE$51+$BE$63+$BE$75+$BE$88+$BE$100+$BE$112+$BE$124</f>
        <v>0.82000000000000006</v>
      </c>
      <c r="BF128" s="5">
        <f>$BF$15+$BF$28+$BF$40+$BF$51+$BF$63+$BF$75+$BF$88+$BF$100+$BF$112+$BF$124</f>
        <v>0.55000000000000004</v>
      </c>
      <c r="BG128" s="5">
        <f>$BG$15+$BG$28+$BG$40+$BG$51+$BG$63+$BG$75+$BG$88+$BG$100+$BG$112+$BG$124</f>
        <v>1.3</v>
      </c>
      <c r="BH128" s="5">
        <f>$BH$15+$BH$28+$BH$40+$BH$51+$BH$63+$BH$75+$BH$88+$BH$100+$BH$112+$BH$124</f>
        <v>1.5200000000000002</v>
      </c>
      <c r="BI128" s="5">
        <f>$BI$15+$BI$28+$BI$40+$BI$51+$BI$63+$BI$75+$BI$88+$BI$100+$BI$112+$BI$124</f>
        <v>6.2299999999999995</v>
      </c>
      <c r="BJ128" s="5">
        <f>$BJ$15+$BJ$28+$BJ$40+$BJ$51+$BJ$63+$BJ$75+$BJ$88+$BJ$100+$BJ$112+$BJ$124</f>
        <v>0.16</v>
      </c>
      <c r="BK128" s="5">
        <f>$BK$15+$BK$28+$BK$40+$BK$51+$BK$63+$BK$75+$BK$88+$BK$100+$BK$112+$BK$124</f>
        <v>17.25</v>
      </c>
      <c r="BL128" s="5">
        <f>$BL$15+$BL$28+$BL$40+$BL$51+$BL$63+$BL$75+$BL$88+$BL$100+$BL$112+$BL$124</f>
        <v>0.06</v>
      </c>
      <c r="BM128" s="5">
        <f>$BM$15+$BM$28+$BM$40+$BM$51+$BM$63+$BM$75+$BM$88+$BM$100+$BM$112+$BM$124</f>
        <v>5.19</v>
      </c>
      <c r="BN128" s="5">
        <f>$BN$15+$BN$28+$BN$40+$BN$51+$BN$63+$BN$75+$BN$88+$BN$100+$BN$112+$BN$124</f>
        <v>0.15000000000000002</v>
      </c>
      <c r="BO128" s="5">
        <f>$BO$15+$BO$28+$BO$40+$BO$51+$BO$63+$BO$75+$BO$88+$BO$100+$BO$112+$BO$124</f>
        <v>0.03</v>
      </c>
      <c r="BP128" s="5">
        <f>$BP$15+$BP$28+$BP$40+$BP$51+$BP$63+$BP$75+$BP$88+$BP$100+$BP$112+$BP$124</f>
        <v>0</v>
      </c>
      <c r="BQ128" s="5">
        <f>$BQ$15+$BQ$28+$BQ$40+$BQ$51+$BQ$63+$BQ$75+$BQ$88+$BQ$100+$BQ$112+$BQ$124</f>
        <v>1.06</v>
      </c>
      <c r="BR128" s="5">
        <f>$BR$15+$BR$28+$BR$40+$BR$51+$BR$63+$BR$75+$BR$88+$BR$100+$BR$112+$BR$124</f>
        <v>1.7300000000000004</v>
      </c>
      <c r="BS128" s="5">
        <f>$BS$15+$BS$28+$BS$40+$BS$51+$BS$63+$BS$75+$BS$88+$BS$100+$BS$112+$BS$124</f>
        <v>15.819999999999999</v>
      </c>
      <c r="BT128" s="5">
        <f>$BT$15+$BT$28+$BT$40+$BT$51+$BT$63+$BT$75+$BT$88+$BT$100+$BT$112+$BT$124</f>
        <v>0.02</v>
      </c>
      <c r="BU128" s="5">
        <f>$BU$15+$BU$28+$BU$40+$BU$51+$BU$63+$BU$75+$BU$88+$BU$100+$BU$112+$BU$124</f>
        <v>0</v>
      </c>
      <c r="BV128" s="5">
        <f>$BV$15+$BV$28+$BV$40+$BV$51+$BV$63+$BV$75+$BV$88+$BV$100+$BV$112+$BV$124</f>
        <v>7.03</v>
      </c>
      <c r="BW128" s="5">
        <f>$BW$15+$BW$28+$BW$40+$BW$51+$BW$63+$BW$75+$BW$88+$BW$100+$BW$112+$BW$124</f>
        <v>0.30000000000000004</v>
      </c>
      <c r="BX128" s="5">
        <f>$BX$15+$BX$28+$BX$40+$BX$51+$BX$63+$BX$75+$BX$88+$BX$100+$BX$112+$BX$124</f>
        <v>0.1</v>
      </c>
      <c r="BY128" s="5">
        <f>$BY$15+$BY$28+$BY$40+$BY$51+$BY$63+$BY$75+$BY$88+$BY$100+$BY$112+$BY$124</f>
        <v>0</v>
      </c>
      <c r="BZ128" s="5">
        <f>$BZ$15+$BZ$28+$BZ$40+$BZ$51+$BZ$63+$BZ$75+$BZ$88+$BZ$100+$BZ$112+$BZ$124</f>
        <v>0</v>
      </c>
      <c r="CA128" s="5">
        <f>$CA$15+$CA$28+$CA$40+$CA$51+$CA$63+$CA$75+$CA$88+$CA$100+$CA$112+$CA$124</f>
        <v>0</v>
      </c>
      <c r="CB128" s="5">
        <f>$CB$15+$CB$28+$CB$40+$CB$51+$CB$63+$CB$75+$CB$88+$CB$100+$CB$112+$CB$124</f>
        <v>4286.8999999999996</v>
      </c>
      <c r="CC128" s="12"/>
      <c r="CD128" s="12"/>
      <c r="CE128" s="5">
        <f>$CE$15+$CE$28+$CE$40+$CE$51+$CE$63+$CE$75+$CE$88+$CE$100+$CE$112+$CE$124</f>
        <v>1519.3400000000001</v>
      </c>
      <c r="CF128" s="5"/>
      <c r="CG128" s="5">
        <f>$CG$15+$CG$28+$CG$40+$CG$51+$CG$63+$CG$75+$CG$88+$CG$100+$CG$112+$CG$124</f>
        <v>644.4</v>
      </c>
      <c r="CH128" s="5">
        <f>$CH$15+$CH$28+$CH$40+$CH$51+$CH$63+$CH$75+$CH$88+$CH$100+$CH$112+$CH$124</f>
        <v>328.07</v>
      </c>
      <c r="CI128" s="5">
        <f>$CI$15+$CI$28+$CI$40+$CI$51+$CI$63+$CI$75+$CI$88+$CI$100+$CI$112+$CI$124</f>
        <v>486.2399999999999</v>
      </c>
      <c r="CJ128" s="5">
        <f>$CJ$15+$CJ$28+$CJ$40+$CJ$51+$CJ$63+$CJ$75+$CJ$88+$CJ$100+$CJ$112+$CJ$124</f>
        <v>48735.44</v>
      </c>
      <c r="CK128" s="5">
        <f>$CK$15+$CK$28+$CK$40+$CK$51+$CK$63+$CK$75+$CK$88+$CK$100+$CK$112+$CK$124</f>
        <v>25983.010000000002</v>
      </c>
      <c r="CL128" s="5">
        <f>$CL$15+$CL$28+$CL$40+$CL$51+$CL$63+$CL$75+$CL$88+$CL$100+$CL$112+$CL$124</f>
        <v>37359.22</v>
      </c>
      <c r="CM128" s="5">
        <f>$CM$15+$CM$28+$CM$40+$CM$51+$CM$63+$CM$75+$CM$88+$CM$100+$CM$112+$CM$124</f>
        <v>1062.32</v>
      </c>
      <c r="CN128" s="5">
        <f>$CN$15+$CN$28+$CN$40+$CN$51+$CN$63+$CN$75+$CN$88+$CN$100+$CN$112+$CN$124</f>
        <v>700.01</v>
      </c>
      <c r="CO128" s="5">
        <f>$CO$15+$CO$28+$CO$40+$CO$51+$CO$63+$CO$75+$CO$88+$CO$100+$CO$112+$CO$124</f>
        <v>881.34</v>
      </c>
      <c r="CP128" s="5">
        <f>$CP$15+$CP$28+$CP$40+$CP$51+$CP$63+$CP$75+$CP$88+$CP$100+$CP$112+$CP$124</f>
        <v>120.59</v>
      </c>
      <c r="CQ128" s="5">
        <f>$CQ$15+$CQ$28+$CQ$40+$CQ$51+$CQ$63+$CQ$75+$CQ$88+$CQ$100+$CQ$112+$CQ$124</f>
        <v>7.2800000000000011</v>
      </c>
    </row>
    <row r="129" spans="1:9" hidden="1" x14ac:dyDescent="0.3">
      <c r="A129" s="56"/>
      <c r="B129" s="16" t="s">
        <v>104</v>
      </c>
      <c r="C129" s="74"/>
      <c r="D129" s="74">
        <f>$D$128* 4 /$I$128 * 100</f>
        <v>13.630782449565077</v>
      </c>
      <c r="E129" s="74"/>
      <c r="F129" s="74">
        <f>$F$128* 9 /$I$128 * 100</f>
        <v>30.662150447649505</v>
      </c>
      <c r="G129" s="74"/>
      <c r="H129" s="74">
        <f>($N$128* 3.8 +$O$128* 4.1 +$P$128* 2 ) /$I$128 * 100</f>
        <v>49.794344818111696</v>
      </c>
      <c r="I129" s="242"/>
    </row>
    <row r="130" spans="1:9" x14ac:dyDescent="0.3">
      <c r="A130" s="56"/>
      <c r="B130" s="66" t="s">
        <v>285</v>
      </c>
      <c r="C130" s="75"/>
      <c r="D130" s="245">
        <f>D128/10</f>
        <v>17.254000000000001</v>
      </c>
      <c r="E130" s="245">
        <f t="shared" ref="E130:I130" si="38">E128/10</f>
        <v>12.227</v>
      </c>
      <c r="F130" s="245">
        <f t="shared" si="38"/>
        <v>17.250000000000004</v>
      </c>
      <c r="G130" s="245">
        <f t="shared" si="38"/>
        <v>1.762</v>
      </c>
      <c r="H130" s="245">
        <f t="shared" si="38"/>
        <v>73.578999999999994</v>
      </c>
      <c r="I130" s="245">
        <f t="shared" si="38"/>
        <v>506.32456541188606</v>
      </c>
    </row>
  </sheetData>
  <mergeCells count="40">
    <mergeCell ref="F117:G117"/>
    <mergeCell ref="F22:G22"/>
    <mergeCell ref="F34:G34"/>
    <mergeCell ref="F21:G21"/>
    <mergeCell ref="F33:G33"/>
    <mergeCell ref="F45:G45"/>
    <mergeCell ref="F56:G56"/>
    <mergeCell ref="F68:G68"/>
    <mergeCell ref="F80:G80"/>
    <mergeCell ref="F93:G93"/>
    <mergeCell ref="F105:G105"/>
    <mergeCell ref="CM6:CM7"/>
    <mergeCell ref="CN6:CN7"/>
    <mergeCell ref="CO6:CO7"/>
    <mergeCell ref="CP6:CP7"/>
    <mergeCell ref="CQ6:CQ7"/>
    <mergeCell ref="A1:B1"/>
    <mergeCell ref="C1:I1"/>
    <mergeCell ref="A2:B2"/>
    <mergeCell ref="C2:I2"/>
    <mergeCell ref="A4:I4"/>
    <mergeCell ref="CL6:CL7"/>
    <mergeCell ref="W6:Z6"/>
    <mergeCell ref="AI6:AI7"/>
    <mergeCell ref="CC6:CC7"/>
    <mergeCell ref="CD6:CD7"/>
    <mergeCell ref="CE6:CE7"/>
    <mergeCell ref="CF6:CF7"/>
    <mergeCell ref="CG6:CG7"/>
    <mergeCell ref="CH6:CH7"/>
    <mergeCell ref="CI6:CI7"/>
    <mergeCell ref="CJ6:CJ7"/>
    <mergeCell ref="CK6:CK7"/>
    <mergeCell ref="H6:H7"/>
    <mergeCell ref="I6:I7"/>
    <mergeCell ref="A6:A7"/>
    <mergeCell ref="B6:B7"/>
    <mergeCell ref="C6:C7"/>
    <mergeCell ref="D6:E6"/>
    <mergeCell ref="F6:G6"/>
  </mergeCells>
  <pageMargins left="0.31496062992125984" right="0.31496062992125984" top="0.55118110236220474" bottom="0.55118110236220474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Q9" sqref="Q9"/>
    </sheetView>
  </sheetViews>
  <sheetFormatPr defaultRowHeight="14.4" x14ac:dyDescent="0.3"/>
  <cols>
    <col min="1" max="1" width="19.44140625" customWidth="1"/>
    <col min="2" max="2" width="7.21875" customWidth="1"/>
    <col min="3" max="17" width="6.44140625" customWidth="1"/>
  </cols>
  <sheetData>
    <row r="1" spans="1:20" s="46" customFormat="1" x14ac:dyDescent="0.3">
      <c r="A1" s="92" t="s">
        <v>339</v>
      </c>
      <c r="B1" s="28"/>
      <c r="C1" s="28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20" s="46" customFormat="1" hidden="1" x14ac:dyDescent="0.3">
      <c r="A2" s="111"/>
      <c r="B2" s="106"/>
      <c r="C2" s="106"/>
    </row>
    <row r="3" spans="1:20" s="46" customFormat="1" hidden="1" x14ac:dyDescent="0.3">
      <c r="A3" s="111"/>
      <c r="B3" s="106"/>
      <c r="C3" s="106"/>
    </row>
    <row r="4" spans="1:20" s="46" customFormat="1" hidden="1" x14ac:dyDescent="0.3">
      <c r="A4" s="111"/>
      <c r="B4" s="106"/>
      <c r="C4" s="106"/>
    </row>
    <row r="5" spans="1:20" s="46" customFormat="1" hidden="1" x14ac:dyDescent="0.3">
      <c r="A5" s="111"/>
      <c r="B5" s="106"/>
      <c r="C5" s="106"/>
    </row>
    <row r="6" spans="1:20" s="46" customFormat="1" hidden="1" x14ac:dyDescent="0.3">
      <c r="A6" s="111"/>
      <c r="B6" s="106"/>
      <c r="C6" s="106"/>
    </row>
    <row r="7" spans="1:20" s="46" customFormat="1" hidden="1" x14ac:dyDescent="0.3">
      <c r="A7" s="111"/>
      <c r="B7" s="106"/>
      <c r="C7" s="106"/>
    </row>
    <row r="8" spans="1:20" s="46" customFormat="1" hidden="1" x14ac:dyDescent="0.3">
      <c r="A8" s="111"/>
      <c r="B8" s="106"/>
      <c r="C8" s="106"/>
    </row>
    <row r="9" spans="1:20" s="113" customFormat="1" ht="130.19999999999999" x14ac:dyDescent="0.3">
      <c r="A9" s="93" t="s">
        <v>162</v>
      </c>
      <c r="B9" s="31" t="s">
        <v>282</v>
      </c>
      <c r="C9" s="99">
        <v>0.2</v>
      </c>
      <c r="D9" s="33" t="s">
        <v>164</v>
      </c>
      <c r="E9" s="33" t="s">
        <v>165</v>
      </c>
      <c r="F9" s="33" t="s">
        <v>166</v>
      </c>
      <c r="G9" s="33" t="s">
        <v>167</v>
      </c>
      <c r="H9" s="33" t="s">
        <v>168</v>
      </c>
      <c r="I9" s="33" t="s">
        <v>169</v>
      </c>
      <c r="J9" s="33" t="s">
        <v>170</v>
      </c>
      <c r="K9" s="33" t="s">
        <v>171</v>
      </c>
      <c r="L9" s="33" t="s">
        <v>172</v>
      </c>
      <c r="M9" s="33" t="s">
        <v>173</v>
      </c>
      <c r="N9" s="33" t="s">
        <v>174</v>
      </c>
      <c r="O9" s="33" t="s">
        <v>175</v>
      </c>
      <c r="P9" s="33" t="s">
        <v>176</v>
      </c>
      <c r="Q9" s="33" t="s">
        <v>268</v>
      </c>
      <c r="R9" s="112"/>
      <c r="S9" s="112"/>
      <c r="T9" s="112"/>
    </row>
    <row r="10" spans="1:20" s="46" customFormat="1" x14ac:dyDescent="0.3">
      <c r="A10" s="94" t="s">
        <v>100</v>
      </c>
      <c r="B10" s="100">
        <v>120</v>
      </c>
      <c r="C10" s="100">
        <f>B10*$C$9</f>
        <v>24</v>
      </c>
      <c r="D10" s="37">
        <v>25</v>
      </c>
      <c r="E10" s="37">
        <v>25</v>
      </c>
      <c r="F10" s="37"/>
      <c r="G10" s="37"/>
      <c r="H10" s="37">
        <v>25</v>
      </c>
      <c r="I10" s="37">
        <v>25</v>
      </c>
      <c r="J10" s="37">
        <v>25</v>
      </c>
      <c r="K10" s="37"/>
      <c r="L10" s="37"/>
      <c r="M10" s="37">
        <v>25</v>
      </c>
      <c r="N10" s="37">
        <f>M10+L10+K10+J10+I10+H10+G10+F10+E10+D10</f>
        <v>150</v>
      </c>
      <c r="O10" s="37">
        <f>N10/10</f>
        <v>15</v>
      </c>
      <c r="P10" s="37">
        <f>O10-C10</f>
        <v>-9</v>
      </c>
      <c r="Q10" s="105">
        <f>O10*100/C10</f>
        <v>62.5</v>
      </c>
    </row>
    <row r="11" spans="1:20" s="46" customFormat="1" x14ac:dyDescent="0.3">
      <c r="A11" s="94" t="s">
        <v>259</v>
      </c>
      <c r="B11" s="100">
        <v>200</v>
      </c>
      <c r="C11" s="100">
        <f t="shared" ref="C11:C30" si="0">B11*$C$9</f>
        <v>40</v>
      </c>
      <c r="D11" s="37">
        <v>12</v>
      </c>
      <c r="E11" s="37">
        <v>25</v>
      </c>
      <c r="F11" s="37">
        <v>44</v>
      </c>
      <c r="G11" s="37">
        <v>25</v>
      </c>
      <c r="H11" s="37">
        <v>38</v>
      </c>
      <c r="I11" s="37">
        <v>10</v>
      </c>
      <c r="J11" s="37">
        <v>35</v>
      </c>
      <c r="K11" s="37">
        <v>35</v>
      </c>
      <c r="L11" s="37">
        <v>25</v>
      </c>
      <c r="M11" s="37">
        <v>35</v>
      </c>
      <c r="N11" s="37">
        <f t="shared" ref="N11:N30" si="1">M11+L11+K11+J11+I11+H11+G11+F11+E11+D11</f>
        <v>284</v>
      </c>
      <c r="O11" s="37">
        <f t="shared" ref="O11:O30" si="2">N11/10</f>
        <v>28.4</v>
      </c>
      <c r="P11" s="37">
        <f t="shared" ref="P11:P30" si="3">O11-C11</f>
        <v>-11.600000000000001</v>
      </c>
      <c r="Q11" s="105">
        <f t="shared" ref="Q11:Q30" si="4">O11*100/C11</f>
        <v>71</v>
      </c>
    </row>
    <row r="12" spans="1:20" s="46" customFormat="1" x14ac:dyDescent="0.3">
      <c r="A12" s="94" t="s">
        <v>177</v>
      </c>
      <c r="B12" s="100">
        <v>20</v>
      </c>
      <c r="C12" s="100">
        <f t="shared" si="0"/>
        <v>4</v>
      </c>
      <c r="D12" s="37">
        <v>7</v>
      </c>
      <c r="E12" s="37">
        <v>6</v>
      </c>
      <c r="F12" s="37"/>
      <c r="G12" s="37">
        <v>33.5</v>
      </c>
      <c r="H12" s="37">
        <v>10</v>
      </c>
      <c r="I12" s="37">
        <v>3</v>
      </c>
      <c r="J12" s="37">
        <v>10</v>
      </c>
      <c r="K12" s="37"/>
      <c r="L12" s="37">
        <v>34.5</v>
      </c>
      <c r="M12" s="37">
        <v>2.7</v>
      </c>
      <c r="N12" s="37">
        <f t="shared" si="1"/>
        <v>106.7</v>
      </c>
      <c r="O12" s="37">
        <f t="shared" si="2"/>
        <v>10.67</v>
      </c>
      <c r="P12" s="37">
        <f t="shared" si="3"/>
        <v>6.67</v>
      </c>
      <c r="Q12" s="105">
        <f t="shared" si="4"/>
        <v>266.75</v>
      </c>
    </row>
    <row r="13" spans="1:20" s="46" customFormat="1" x14ac:dyDescent="0.3">
      <c r="A13" s="94" t="s">
        <v>178</v>
      </c>
      <c r="B13" s="100">
        <v>50</v>
      </c>
      <c r="C13" s="100">
        <f t="shared" si="0"/>
        <v>10</v>
      </c>
      <c r="D13" s="37"/>
      <c r="E13" s="37"/>
      <c r="F13" s="37"/>
      <c r="G13" s="37">
        <v>63</v>
      </c>
      <c r="H13" s="37">
        <v>43.6</v>
      </c>
      <c r="I13" s="37">
        <v>63</v>
      </c>
      <c r="J13" s="37"/>
      <c r="K13" s="37">
        <v>60</v>
      </c>
      <c r="L13" s="37"/>
      <c r="M13" s="37"/>
      <c r="N13" s="37">
        <f t="shared" si="1"/>
        <v>229.6</v>
      </c>
      <c r="O13" s="37">
        <f t="shared" si="2"/>
        <v>22.96</v>
      </c>
      <c r="P13" s="37">
        <f t="shared" si="3"/>
        <v>12.96</v>
      </c>
      <c r="Q13" s="105">
        <f t="shared" si="4"/>
        <v>229.6</v>
      </c>
    </row>
    <row r="14" spans="1:20" s="46" customFormat="1" x14ac:dyDescent="0.3">
      <c r="A14" s="94" t="s">
        <v>179</v>
      </c>
      <c r="B14" s="100">
        <v>50</v>
      </c>
      <c r="C14" s="100">
        <f t="shared" si="0"/>
        <v>10</v>
      </c>
      <c r="D14" s="37"/>
      <c r="E14" s="39"/>
      <c r="F14" s="37">
        <v>58.5</v>
      </c>
      <c r="G14" s="37"/>
      <c r="H14" s="37"/>
      <c r="I14" s="37"/>
      <c r="J14" s="37"/>
      <c r="K14" s="37"/>
      <c r="L14" s="37">
        <v>61.2</v>
      </c>
      <c r="M14" s="37"/>
      <c r="N14" s="37">
        <f t="shared" si="1"/>
        <v>119.7</v>
      </c>
      <c r="O14" s="37">
        <f t="shared" si="2"/>
        <v>11.97</v>
      </c>
      <c r="P14" s="37">
        <f t="shared" si="3"/>
        <v>1.9700000000000006</v>
      </c>
      <c r="Q14" s="105">
        <f t="shared" si="4"/>
        <v>119.7</v>
      </c>
    </row>
    <row r="15" spans="1:20" s="46" customFormat="1" x14ac:dyDescent="0.3">
      <c r="A15" s="94" t="s">
        <v>180</v>
      </c>
      <c r="B15" s="100">
        <v>187</v>
      </c>
      <c r="C15" s="100">
        <f t="shared" si="0"/>
        <v>37.4</v>
      </c>
      <c r="D15" s="37"/>
      <c r="E15" s="39">
        <v>162</v>
      </c>
      <c r="F15" s="37"/>
      <c r="G15" s="37"/>
      <c r="H15" s="37"/>
      <c r="I15" s="37"/>
      <c r="J15" s="37">
        <v>92.5</v>
      </c>
      <c r="K15" s="37"/>
      <c r="L15" s="37"/>
      <c r="M15" s="37">
        <v>162</v>
      </c>
      <c r="N15" s="37">
        <f t="shared" si="1"/>
        <v>416.5</v>
      </c>
      <c r="O15" s="37">
        <f t="shared" si="2"/>
        <v>41.65</v>
      </c>
      <c r="P15" s="37">
        <f t="shared" si="3"/>
        <v>4.25</v>
      </c>
      <c r="Q15" s="105">
        <f t="shared" si="4"/>
        <v>111.36363636363637</v>
      </c>
    </row>
    <row r="16" spans="1:20" s="46" customFormat="1" x14ac:dyDescent="0.3">
      <c r="A16" s="94" t="s">
        <v>275</v>
      </c>
      <c r="B16" s="100">
        <v>320</v>
      </c>
      <c r="C16" s="100">
        <f t="shared" si="0"/>
        <v>64</v>
      </c>
      <c r="D16" s="37">
        <v>10</v>
      </c>
      <c r="E16" s="39">
        <v>30.3</v>
      </c>
      <c r="F16" s="37">
        <v>17</v>
      </c>
      <c r="G16" s="37">
        <v>16.5</v>
      </c>
      <c r="H16" s="37">
        <v>50.3</v>
      </c>
      <c r="I16" s="37">
        <v>43.8</v>
      </c>
      <c r="J16" s="37">
        <v>84.1</v>
      </c>
      <c r="K16" s="37">
        <v>45</v>
      </c>
      <c r="L16" s="37">
        <v>2</v>
      </c>
      <c r="M16" s="37">
        <v>58.3</v>
      </c>
      <c r="N16" s="37">
        <f t="shared" si="1"/>
        <v>357.3</v>
      </c>
      <c r="O16" s="37">
        <f t="shared" si="2"/>
        <v>35.730000000000004</v>
      </c>
      <c r="P16" s="37">
        <f t="shared" si="3"/>
        <v>-28.269999999999996</v>
      </c>
      <c r="Q16" s="105">
        <f t="shared" si="4"/>
        <v>55.828125000000007</v>
      </c>
    </row>
    <row r="17" spans="1:17" s="46" customFormat="1" x14ac:dyDescent="0.3">
      <c r="A17" s="94" t="s">
        <v>181</v>
      </c>
      <c r="B17" s="100">
        <v>185</v>
      </c>
      <c r="C17" s="100">
        <f t="shared" si="0"/>
        <v>37</v>
      </c>
      <c r="D17" s="37">
        <v>100</v>
      </c>
      <c r="E17" s="39">
        <v>15</v>
      </c>
      <c r="F17" s="37">
        <v>100</v>
      </c>
      <c r="G17" s="37"/>
      <c r="H17" s="37"/>
      <c r="I17" s="37">
        <v>104.9</v>
      </c>
      <c r="J17" s="37"/>
      <c r="K17" s="37">
        <v>100</v>
      </c>
      <c r="L17" s="37">
        <v>20</v>
      </c>
      <c r="M17" s="37"/>
      <c r="N17" s="37">
        <f t="shared" si="1"/>
        <v>439.9</v>
      </c>
      <c r="O17" s="37">
        <f t="shared" si="2"/>
        <v>43.989999999999995</v>
      </c>
      <c r="P17" s="37">
        <f t="shared" si="3"/>
        <v>6.9899999999999949</v>
      </c>
      <c r="Q17" s="105">
        <f t="shared" si="4"/>
        <v>118.89189189189187</v>
      </c>
    </row>
    <row r="18" spans="1:17" s="46" customFormat="1" x14ac:dyDescent="0.3">
      <c r="A18" s="40" t="s">
        <v>182</v>
      </c>
      <c r="B18" s="100">
        <v>20</v>
      </c>
      <c r="C18" s="100">
        <f t="shared" si="0"/>
        <v>4</v>
      </c>
      <c r="D18" s="37">
        <v>20</v>
      </c>
      <c r="E18" s="37">
        <v>20</v>
      </c>
      <c r="F18" s="37"/>
      <c r="G18" s="37"/>
      <c r="H18" s="37"/>
      <c r="I18" s="37"/>
      <c r="J18" s="37"/>
      <c r="K18" s="37"/>
      <c r="L18" s="37"/>
      <c r="M18" s="37"/>
      <c r="N18" s="37">
        <f t="shared" si="1"/>
        <v>40</v>
      </c>
      <c r="O18" s="37">
        <f t="shared" si="2"/>
        <v>4</v>
      </c>
      <c r="P18" s="37">
        <f t="shared" si="3"/>
        <v>0</v>
      </c>
      <c r="Q18" s="105">
        <f t="shared" si="4"/>
        <v>100</v>
      </c>
    </row>
    <row r="19" spans="1:17" s="46" customFormat="1" ht="0.15" customHeight="1" x14ac:dyDescent="0.3">
      <c r="A19" s="40" t="s">
        <v>283</v>
      </c>
      <c r="B19" s="100">
        <v>200</v>
      </c>
      <c r="C19" s="100">
        <f t="shared" si="0"/>
        <v>40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f t="shared" si="1"/>
        <v>0</v>
      </c>
      <c r="O19" s="37">
        <f t="shared" si="2"/>
        <v>0</v>
      </c>
      <c r="P19" s="37">
        <f t="shared" si="3"/>
        <v>-40</v>
      </c>
      <c r="Q19" s="105">
        <f t="shared" si="4"/>
        <v>0</v>
      </c>
    </row>
    <row r="20" spans="1:17" s="46" customFormat="1" ht="15.6" customHeight="1" x14ac:dyDescent="0.3">
      <c r="A20" s="40" t="s">
        <v>183</v>
      </c>
      <c r="B20" s="100">
        <v>78</v>
      </c>
      <c r="C20" s="100">
        <f t="shared" si="0"/>
        <v>15.600000000000001</v>
      </c>
      <c r="D20" s="37">
        <v>74</v>
      </c>
      <c r="E20" s="37"/>
      <c r="F20" s="37">
        <v>68</v>
      </c>
      <c r="G20" s="37"/>
      <c r="H20" s="37">
        <v>80</v>
      </c>
      <c r="I20" s="37">
        <v>63</v>
      </c>
      <c r="J20" s="37">
        <v>89.3</v>
      </c>
      <c r="K20" s="37">
        <v>80</v>
      </c>
      <c r="L20" s="37"/>
      <c r="M20" s="37">
        <v>74</v>
      </c>
      <c r="N20" s="37">
        <f t="shared" si="1"/>
        <v>528.29999999999995</v>
      </c>
      <c r="O20" s="37">
        <f t="shared" si="2"/>
        <v>52.83</v>
      </c>
      <c r="P20" s="37">
        <f t="shared" si="3"/>
        <v>37.229999999999997</v>
      </c>
      <c r="Q20" s="105">
        <f t="shared" si="4"/>
        <v>338.65384615384613</v>
      </c>
    </row>
    <row r="21" spans="1:17" s="46" customFormat="1" ht="15.6" customHeight="1" x14ac:dyDescent="0.3">
      <c r="A21" s="40" t="s">
        <v>284</v>
      </c>
      <c r="B21" s="100">
        <v>53</v>
      </c>
      <c r="C21" s="100">
        <f t="shared" si="0"/>
        <v>10.600000000000001</v>
      </c>
      <c r="D21" s="37"/>
      <c r="E21" s="39"/>
      <c r="F21" s="37"/>
      <c r="G21" s="37">
        <v>69</v>
      </c>
      <c r="H21" s="37"/>
      <c r="I21" s="37"/>
      <c r="J21" s="37"/>
      <c r="K21" s="37"/>
      <c r="L21" s="37">
        <v>69</v>
      </c>
      <c r="M21" s="37"/>
      <c r="N21" s="37">
        <f t="shared" si="1"/>
        <v>138</v>
      </c>
      <c r="O21" s="37">
        <f t="shared" si="2"/>
        <v>13.8</v>
      </c>
      <c r="P21" s="37">
        <f t="shared" si="3"/>
        <v>3.1999999999999993</v>
      </c>
      <c r="Q21" s="105">
        <f t="shared" si="4"/>
        <v>130.188679245283</v>
      </c>
    </row>
    <row r="22" spans="1:17" s="46" customFormat="1" x14ac:dyDescent="0.3">
      <c r="A22" s="40" t="s">
        <v>274</v>
      </c>
      <c r="B22" s="100">
        <v>77</v>
      </c>
      <c r="C22" s="100">
        <f t="shared" si="0"/>
        <v>15.4</v>
      </c>
      <c r="D22" s="37"/>
      <c r="E22" s="39">
        <v>74.400000000000006</v>
      </c>
      <c r="F22" s="37"/>
      <c r="G22" s="37"/>
      <c r="H22" s="37"/>
      <c r="I22" s="37"/>
      <c r="J22" s="37"/>
      <c r="K22" s="37"/>
      <c r="L22" s="37"/>
      <c r="M22" s="37"/>
      <c r="N22" s="37">
        <f t="shared" si="1"/>
        <v>74.400000000000006</v>
      </c>
      <c r="O22" s="37">
        <f t="shared" si="2"/>
        <v>7.44</v>
      </c>
      <c r="P22" s="37">
        <f t="shared" si="3"/>
        <v>-7.96</v>
      </c>
      <c r="Q22" s="105">
        <f t="shared" si="4"/>
        <v>48.311688311688307</v>
      </c>
    </row>
    <row r="23" spans="1:17" s="46" customFormat="1" x14ac:dyDescent="0.3">
      <c r="A23" s="40" t="s">
        <v>186</v>
      </c>
      <c r="B23" s="100">
        <v>350</v>
      </c>
      <c r="C23" s="100">
        <f t="shared" si="0"/>
        <v>70</v>
      </c>
      <c r="D23" s="37"/>
      <c r="E23" s="37">
        <v>82.5</v>
      </c>
      <c r="F23" s="37"/>
      <c r="G23" s="37">
        <v>11.5</v>
      </c>
      <c r="H23" s="37"/>
      <c r="I23" s="37">
        <v>30</v>
      </c>
      <c r="J23" s="37"/>
      <c r="K23" s="37"/>
      <c r="L23" s="37">
        <v>11.5</v>
      </c>
      <c r="M23" s="37">
        <v>22.5</v>
      </c>
      <c r="N23" s="37">
        <f t="shared" si="1"/>
        <v>158</v>
      </c>
      <c r="O23" s="37">
        <f t="shared" si="2"/>
        <v>15.8</v>
      </c>
      <c r="P23" s="37">
        <f t="shared" si="3"/>
        <v>-54.2</v>
      </c>
      <c r="Q23" s="105">
        <f t="shared" si="4"/>
        <v>22.571428571428573</v>
      </c>
    </row>
    <row r="24" spans="1:17" s="46" customFormat="1" x14ac:dyDescent="0.3">
      <c r="A24" s="40" t="s">
        <v>189</v>
      </c>
      <c r="B24" s="100">
        <v>15</v>
      </c>
      <c r="C24" s="100">
        <f t="shared" si="0"/>
        <v>3</v>
      </c>
      <c r="D24" s="37"/>
      <c r="E24" s="37"/>
      <c r="F24" s="37">
        <v>9</v>
      </c>
      <c r="G24" s="37"/>
      <c r="H24" s="37"/>
      <c r="I24" s="37"/>
      <c r="J24" s="37"/>
      <c r="K24" s="37"/>
      <c r="L24" s="37"/>
      <c r="M24" s="37"/>
      <c r="N24" s="37">
        <f t="shared" si="1"/>
        <v>9</v>
      </c>
      <c r="O24" s="37">
        <f t="shared" si="2"/>
        <v>0.9</v>
      </c>
      <c r="P24" s="37">
        <f t="shared" si="3"/>
        <v>-2.1</v>
      </c>
      <c r="Q24" s="105">
        <f t="shared" si="4"/>
        <v>30</v>
      </c>
    </row>
    <row r="25" spans="1:17" s="46" customFormat="1" x14ac:dyDescent="0.3">
      <c r="A25" s="40" t="s">
        <v>248</v>
      </c>
      <c r="B25" s="100">
        <v>10</v>
      </c>
      <c r="C25" s="100">
        <f t="shared" si="0"/>
        <v>2</v>
      </c>
      <c r="D25" s="37"/>
      <c r="E25" s="37"/>
      <c r="F25" s="37"/>
      <c r="G25" s="37">
        <v>15.4</v>
      </c>
      <c r="H25" s="37"/>
      <c r="I25" s="37"/>
      <c r="J25" s="37">
        <v>10</v>
      </c>
      <c r="K25" s="37"/>
      <c r="L25" s="37"/>
      <c r="M25" s="37"/>
      <c r="N25" s="37">
        <f t="shared" si="1"/>
        <v>25.4</v>
      </c>
      <c r="O25" s="37">
        <f t="shared" si="2"/>
        <v>2.54</v>
      </c>
      <c r="P25" s="37">
        <f t="shared" si="3"/>
        <v>0.54</v>
      </c>
      <c r="Q25" s="105">
        <f t="shared" si="4"/>
        <v>127</v>
      </c>
    </row>
    <row r="26" spans="1:17" s="46" customFormat="1" x14ac:dyDescent="0.3">
      <c r="A26" s="40" t="s">
        <v>190</v>
      </c>
      <c r="B26" s="100">
        <v>35</v>
      </c>
      <c r="C26" s="100">
        <f t="shared" si="0"/>
        <v>7</v>
      </c>
      <c r="D26" s="37">
        <v>6</v>
      </c>
      <c r="E26" s="37">
        <v>4.5</v>
      </c>
      <c r="F26" s="37">
        <v>4.5</v>
      </c>
      <c r="G26" s="37">
        <v>6.2</v>
      </c>
      <c r="H26" s="37">
        <v>6.3</v>
      </c>
      <c r="I26" s="37">
        <v>8.4</v>
      </c>
      <c r="J26" s="37">
        <v>5</v>
      </c>
      <c r="K26" s="37"/>
      <c r="L26" s="37">
        <v>7.5</v>
      </c>
      <c r="M26" s="37">
        <v>4.5</v>
      </c>
      <c r="N26" s="37">
        <f t="shared" si="1"/>
        <v>52.9</v>
      </c>
      <c r="O26" s="37">
        <f t="shared" si="2"/>
        <v>5.29</v>
      </c>
      <c r="P26" s="37">
        <f t="shared" si="3"/>
        <v>-1.71</v>
      </c>
      <c r="Q26" s="105">
        <f t="shared" si="4"/>
        <v>75.571428571428569</v>
      </c>
    </row>
    <row r="27" spans="1:17" s="46" customFormat="1" x14ac:dyDescent="0.3">
      <c r="A27" s="40" t="s">
        <v>191</v>
      </c>
      <c r="B27" s="100">
        <v>18</v>
      </c>
      <c r="C27" s="100">
        <f t="shared" si="0"/>
        <v>3.6</v>
      </c>
      <c r="D27" s="37">
        <v>2</v>
      </c>
      <c r="E27" s="37">
        <v>1.5</v>
      </c>
      <c r="F27" s="37">
        <v>2</v>
      </c>
      <c r="G27" s="37">
        <v>8.4</v>
      </c>
      <c r="H27" s="37">
        <v>2.2999999999999998</v>
      </c>
      <c r="I27" s="37">
        <v>6</v>
      </c>
      <c r="J27" s="37">
        <v>0.3</v>
      </c>
      <c r="K27" s="37">
        <v>10</v>
      </c>
      <c r="L27" s="37">
        <v>3.8</v>
      </c>
      <c r="M27" s="37">
        <v>3.6</v>
      </c>
      <c r="N27" s="37">
        <f t="shared" si="1"/>
        <v>39.9</v>
      </c>
      <c r="O27" s="37">
        <f t="shared" si="2"/>
        <v>3.9899999999999998</v>
      </c>
      <c r="P27" s="37">
        <f t="shared" si="3"/>
        <v>0.38999999999999968</v>
      </c>
      <c r="Q27" s="105">
        <f t="shared" si="4"/>
        <v>110.83333333333333</v>
      </c>
    </row>
    <row r="28" spans="1:17" s="46" customFormat="1" x14ac:dyDescent="0.3">
      <c r="A28" s="95" t="s">
        <v>262</v>
      </c>
      <c r="B28" s="114">
        <v>35</v>
      </c>
      <c r="C28" s="100">
        <f t="shared" si="0"/>
        <v>7</v>
      </c>
      <c r="D28" s="96">
        <v>10</v>
      </c>
      <c r="E28" s="96">
        <v>10</v>
      </c>
      <c r="F28" s="96">
        <v>10</v>
      </c>
      <c r="G28" s="96">
        <v>13.6</v>
      </c>
      <c r="H28" s="96"/>
      <c r="I28" s="96">
        <v>9.8000000000000007</v>
      </c>
      <c r="J28" s="96">
        <v>10</v>
      </c>
      <c r="K28" s="96">
        <v>10</v>
      </c>
      <c r="L28" s="96">
        <v>13.1</v>
      </c>
      <c r="M28" s="96">
        <v>10</v>
      </c>
      <c r="N28" s="37">
        <f t="shared" si="1"/>
        <v>96.5</v>
      </c>
      <c r="O28" s="37">
        <f t="shared" si="2"/>
        <v>9.65</v>
      </c>
      <c r="P28" s="37">
        <f t="shared" si="3"/>
        <v>2.6500000000000004</v>
      </c>
      <c r="Q28" s="105">
        <f t="shared" si="4"/>
        <v>137.85714285714286</v>
      </c>
    </row>
    <row r="29" spans="1:17" s="46" customFormat="1" x14ac:dyDescent="0.3">
      <c r="A29" s="95" t="s">
        <v>116</v>
      </c>
      <c r="B29" s="114">
        <v>2</v>
      </c>
      <c r="C29" s="100">
        <f t="shared" si="0"/>
        <v>0.4</v>
      </c>
      <c r="D29" s="96"/>
      <c r="E29" s="96"/>
      <c r="F29" s="96">
        <v>0.4</v>
      </c>
      <c r="G29" s="96">
        <v>0.4</v>
      </c>
      <c r="H29" s="96"/>
      <c r="I29" s="96">
        <v>0.4</v>
      </c>
      <c r="J29" s="96">
        <v>0.4</v>
      </c>
      <c r="K29" s="96">
        <v>0.4</v>
      </c>
      <c r="L29" s="96"/>
      <c r="M29" s="96">
        <v>0.4</v>
      </c>
      <c r="N29" s="37">
        <f t="shared" si="1"/>
        <v>2.4</v>
      </c>
      <c r="O29" s="37">
        <f t="shared" si="2"/>
        <v>0.24</v>
      </c>
      <c r="P29" s="37">
        <f t="shared" si="3"/>
        <v>-0.16000000000000003</v>
      </c>
      <c r="Q29" s="105">
        <f t="shared" si="4"/>
        <v>60</v>
      </c>
    </row>
    <row r="30" spans="1:17" s="46" customFormat="1" x14ac:dyDescent="0.3">
      <c r="A30" s="95" t="s">
        <v>266</v>
      </c>
      <c r="B30" s="114">
        <v>5</v>
      </c>
      <c r="C30" s="100">
        <f t="shared" si="0"/>
        <v>1</v>
      </c>
      <c r="D30" s="96">
        <v>1.1000000000000001</v>
      </c>
      <c r="E30" s="96">
        <v>1.1000000000000001</v>
      </c>
      <c r="F30" s="96">
        <v>1.5</v>
      </c>
      <c r="G30" s="96">
        <v>1.5</v>
      </c>
      <c r="H30" s="96">
        <v>1</v>
      </c>
      <c r="I30" s="96">
        <v>0.2</v>
      </c>
      <c r="J30" s="96">
        <v>1.5</v>
      </c>
      <c r="K30" s="96">
        <v>0.5</v>
      </c>
      <c r="L30" s="96">
        <v>1.1000000000000001</v>
      </c>
      <c r="M30" s="96">
        <v>0.5</v>
      </c>
      <c r="N30" s="37">
        <f t="shared" si="1"/>
        <v>10</v>
      </c>
      <c r="O30" s="37">
        <f t="shared" si="2"/>
        <v>1</v>
      </c>
      <c r="P30" s="37">
        <f t="shared" si="3"/>
        <v>0</v>
      </c>
      <c r="Q30" s="105">
        <f t="shared" si="4"/>
        <v>100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T144"/>
  <sheetViews>
    <sheetView tabSelected="1" workbookViewId="0">
      <selection activeCell="A52" sqref="A52"/>
    </sheetView>
  </sheetViews>
  <sheetFormatPr defaultRowHeight="15.6" x14ac:dyDescent="0.3"/>
  <cols>
    <col min="1" max="1" width="7" style="65" customWidth="1"/>
    <col min="2" max="2" width="49.77734375" style="20" customWidth="1"/>
    <col min="3" max="3" width="6.33203125" style="76" customWidth="1"/>
    <col min="4" max="4" width="6.109375" style="76" customWidth="1"/>
    <col min="5" max="5" width="6.6640625" style="76" hidden="1" customWidth="1"/>
    <col min="6" max="6" width="7" style="76" customWidth="1"/>
    <col min="7" max="7" width="6.6640625" style="76" hidden="1" customWidth="1"/>
    <col min="8" max="8" width="7.44140625" style="76" customWidth="1"/>
    <col min="9" max="9" width="8.33203125" style="246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7.77734375" style="52" hidden="1" customWidth="1"/>
    <col min="83" max="94" width="9.109375" style="51" hidden="1" customWidth="1"/>
    <col min="95" max="95" width="8.44140625" style="51" hidden="1" customWidth="1"/>
  </cols>
  <sheetData>
    <row r="1" spans="1:98" s="78" customFormat="1" x14ac:dyDescent="0.3">
      <c r="A1" s="80" t="s">
        <v>139</v>
      </c>
      <c r="B1" s="84"/>
      <c r="C1" s="270" t="s">
        <v>250</v>
      </c>
      <c r="D1" s="270"/>
      <c r="E1" s="270"/>
      <c r="F1" s="270"/>
      <c r="G1" s="270"/>
      <c r="H1" s="270"/>
      <c r="I1" s="27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</row>
    <row r="2" spans="1:98" s="78" customFormat="1" x14ac:dyDescent="0.3">
      <c r="A2" s="271" t="s">
        <v>141</v>
      </c>
      <c r="B2" s="271"/>
      <c r="C2" s="282"/>
      <c r="D2" s="282"/>
      <c r="E2" s="282"/>
      <c r="F2" s="282"/>
      <c r="G2" s="282"/>
      <c r="H2" s="282"/>
      <c r="I2" s="28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8" s="78" customFormat="1" ht="7.8" customHeight="1" x14ac:dyDescent="0.3">
      <c r="A3" s="79"/>
      <c r="B3" s="5"/>
      <c r="C3" s="86"/>
      <c r="D3" s="85"/>
      <c r="E3" s="85"/>
      <c r="F3" s="85"/>
      <c r="G3" s="85"/>
      <c r="H3" s="85"/>
      <c r="I3" s="8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8" s="78" customFormat="1" ht="33" customHeight="1" x14ac:dyDescent="0.3">
      <c r="A4" s="283" t="s">
        <v>371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81"/>
      <c r="CT4" s="81"/>
    </row>
    <row r="5" spans="1:98" s="78" customFormat="1" ht="4.8" customHeight="1" x14ac:dyDescent="0.3">
      <c r="A5" s="87"/>
      <c r="B5" s="87"/>
      <c r="C5" s="87"/>
      <c r="D5" s="264"/>
      <c r="E5" s="264"/>
      <c r="F5" s="264"/>
      <c r="G5" s="264"/>
      <c r="H5" s="264"/>
      <c r="I5" s="265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1"/>
      <c r="CT5" s="81"/>
    </row>
    <row r="6" spans="1:98" x14ac:dyDescent="0.3">
      <c r="A6" s="275" t="s">
        <v>0</v>
      </c>
      <c r="B6" s="267" t="s">
        <v>1</v>
      </c>
      <c r="C6" s="267" t="s">
        <v>196</v>
      </c>
      <c r="D6" s="267" t="s">
        <v>2</v>
      </c>
      <c r="E6" s="267"/>
      <c r="F6" s="267" t="s">
        <v>3</v>
      </c>
      <c r="G6" s="267"/>
      <c r="H6" s="267" t="s">
        <v>4</v>
      </c>
      <c r="I6" s="268" t="s">
        <v>5</v>
      </c>
      <c r="J6" s="53" t="s">
        <v>6</v>
      </c>
      <c r="K6" s="53" t="s">
        <v>7</v>
      </c>
      <c r="L6" s="53" t="s">
        <v>8</v>
      </c>
      <c r="M6" s="53" t="s">
        <v>9</v>
      </c>
      <c r="N6" s="53" t="s">
        <v>10</v>
      </c>
      <c r="O6" s="53" t="s">
        <v>11</v>
      </c>
      <c r="P6" s="53" t="s">
        <v>12</v>
      </c>
      <c r="Q6" s="53" t="s">
        <v>13</v>
      </c>
      <c r="R6" s="53" t="s">
        <v>14</v>
      </c>
      <c r="S6" s="53" t="s">
        <v>15</v>
      </c>
      <c r="T6" s="53" t="s">
        <v>16</v>
      </c>
      <c r="U6" s="53" t="s">
        <v>17</v>
      </c>
      <c r="V6" s="53" t="s">
        <v>18</v>
      </c>
      <c r="W6" s="274" t="s">
        <v>19</v>
      </c>
      <c r="X6" s="274"/>
      <c r="Y6" s="274"/>
      <c r="Z6" s="274"/>
      <c r="AA6" s="54" t="s">
        <v>20</v>
      </c>
      <c r="AB6" s="54"/>
      <c r="AC6" s="54"/>
      <c r="AD6" s="54"/>
      <c r="AE6" s="54"/>
      <c r="AF6" s="54"/>
      <c r="AG6" s="54"/>
      <c r="AH6" s="54"/>
      <c r="AI6" s="274" t="s">
        <v>21</v>
      </c>
      <c r="AJ6" s="55" t="s">
        <v>22</v>
      </c>
      <c r="AK6" s="55" t="s">
        <v>23</v>
      </c>
      <c r="AL6" s="55" t="s">
        <v>24</v>
      </c>
      <c r="AM6" s="55" t="s">
        <v>25</v>
      </c>
      <c r="AN6" s="55" t="s">
        <v>26</v>
      </c>
      <c r="AO6" s="55" t="s">
        <v>27</v>
      </c>
      <c r="AP6" s="55" t="s">
        <v>28</v>
      </c>
      <c r="AQ6" s="55" t="s">
        <v>29</v>
      </c>
      <c r="AR6" s="55" t="s">
        <v>30</v>
      </c>
      <c r="AS6" s="55" t="s">
        <v>31</v>
      </c>
      <c r="AT6" s="55" t="s">
        <v>32</v>
      </c>
      <c r="AU6" s="55" t="s">
        <v>33</v>
      </c>
      <c r="AV6" s="55" t="s">
        <v>34</v>
      </c>
      <c r="AW6" s="55" t="s">
        <v>35</v>
      </c>
      <c r="AX6" s="55" t="s">
        <v>36</v>
      </c>
      <c r="AY6" s="55" t="s">
        <v>37</v>
      </c>
      <c r="AZ6" s="55" t="s">
        <v>38</v>
      </c>
      <c r="BA6" s="55" t="s">
        <v>39</v>
      </c>
      <c r="BB6" s="55" t="s">
        <v>40</v>
      </c>
      <c r="BC6" s="55" t="s">
        <v>41</v>
      </c>
      <c r="BD6" s="55" t="s">
        <v>42</v>
      </c>
      <c r="BE6" s="55" t="s">
        <v>43</v>
      </c>
      <c r="BF6" s="55" t="s">
        <v>44</v>
      </c>
      <c r="BG6" s="55" t="s">
        <v>45</v>
      </c>
      <c r="BH6" s="55" t="s">
        <v>46</v>
      </c>
      <c r="BI6" s="55" t="s">
        <v>47</v>
      </c>
      <c r="BJ6" s="55" t="s">
        <v>48</v>
      </c>
      <c r="BK6" s="55" t="s">
        <v>49</v>
      </c>
      <c r="BL6" s="55" t="s">
        <v>50</v>
      </c>
      <c r="BM6" s="55" t="s">
        <v>51</v>
      </c>
      <c r="BN6" s="55" t="s">
        <v>52</v>
      </c>
      <c r="BO6" s="55" t="s">
        <v>53</v>
      </c>
      <c r="BP6" s="55" t="s">
        <v>54</v>
      </c>
      <c r="BQ6" s="55" t="s">
        <v>55</v>
      </c>
      <c r="BR6" s="55" t="s">
        <v>56</v>
      </c>
      <c r="BS6" s="55" t="s">
        <v>57</v>
      </c>
      <c r="BT6" s="55" t="s">
        <v>58</v>
      </c>
      <c r="BU6" s="55" t="s">
        <v>59</v>
      </c>
      <c r="BV6" s="55" t="s">
        <v>60</v>
      </c>
      <c r="BW6" s="55" t="s">
        <v>61</v>
      </c>
      <c r="BX6" s="55" t="s">
        <v>62</v>
      </c>
      <c r="BY6" s="55" t="s">
        <v>63</v>
      </c>
      <c r="BZ6" s="55" t="s">
        <v>64</v>
      </c>
      <c r="CA6" s="55" t="s">
        <v>65</v>
      </c>
      <c r="CB6" s="55"/>
      <c r="CC6" s="274" t="s">
        <v>66</v>
      </c>
      <c r="CD6" s="274" t="s">
        <v>67</v>
      </c>
      <c r="CE6" s="274"/>
      <c r="CF6" s="274"/>
      <c r="CG6" s="274" t="s">
        <v>68</v>
      </c>
      <c r="CH6" s="274" t="s">
        <v>69</v>
      </c>
      <c r="CI6" s="274" t="s">
        <v>70</v>
      </c>
      <c r="CJ6" s="274" t="s">
        <v>71</v>
      </c>
      <c r="CK6" s="274" t="s">
        <v>72</v>
      </c>
      <c r="CL6" s="274" t="s">
        <v>73</v>
      </c>
      <c r="CM6" s="274" t="s">
        <v>74</v>
      </c>
      <c r="CN6" s="274" t="s">
        <v>75</v>
      </c>
      <c r="CO6" s="274" t="s">
        <v>76</v>
      </c>
      <c r="CP6" s="274" t="s">
        <v>77</v>
      </c>
      <c r="CQ6" s="274" t="s">
        <v>78</v>
      </c>
    </row>
    <row r="7" spans="1:98" ht="27.6" x14ac:dyDescent="0.3">
      <c r="A7" s="276"/>
      <c r="B7" s="267"/>
      <c r="C7" s="267"/>
      <c r="D7" s="259" t="s">
        <v>79</v>
      </c>
      <c r="E7" s="259" t="s">
        <v>80</v>
      </c>
      <c r="F7" s="259" t="s">
        <v>79</v>
      </c>
      <c r="G7" s="259" t="s">
        <v>81</v>
      </c>
      <c r="H7" s="267"/>
      <c r="I7" s="268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 t="s">
        <v>82</v>
      </c>
      <c r="X7" s="53" t="s">
        <v>83</v>
      </c>
      <c r="Y7" s="53" t="s">
        <v>84</v>
      </c>
      <c r="Z7" s="53" t="s">
        <v>85</v>
      </c>
      <c r="AA7" s="53" t="s">
        <v>86</v>
      </c>
      <c r="AB7" s="53" t="s">
        <v>87</v>
      </c>
      <c r="AC7" s="53" t="s">
        <v>88</v>
      </c>
      <c r="AD7" s="53" t="s">
        <v>89</v>
      </c>
      <c r="AE7" s="53" t="s">
        <v>197</v>
      </c>
      <c r="AF7" s="53" t="s">
        <v>198</v>
      </c>
      <c r="AG7" s="53" t="s">
        <v>90</v>
      </c>
      <c r="AH7" s="53" t="s">
        <v>91</v>
      </c>
      <c r="AI7" s="274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</row>
    <row r="8" spans="1:98" x14ac:dyDescent="0.3">
      <c r="A8" s="56"/>
      <c r="B8" s="23" t="s">
        <v>251</v>
      </c>
      <c r="C8" s="74"/>
      <c r="D8" s="74"/>
      <c r="E8" s="74"/>
      <c r="F8" s="74"/>
      <c r="G8" s="74"/>
      <c r="H8" s="74"/>
      <c r="I8" s="242"/>
      <c r="CD8" s="64"/>
    </row>
    <row r="9" spans="1:98" x14ac:dyDescent="0.3">
      <c r="A9" s="121"/>
      <c r="B9" s="122" t="s">
        <v>199</v>
      </c>
      <c r="C9" s="123"/>
      <c r="D9" s="123"/>
      <c r="E9" s="123"/>
      <c r="F9" s="123"/>
      <c r="G9" s="123"/>
      <c r="H9" s="123"/>
      <c r="I9" s="243"/>
    </row>
    <row r="10" spans="1:98" ht="15.6" customHeight="1" x14ac:dyDescent="0.3">
      <c r="A10" s="121" t="s">
        <v>226</v>
      </c>
      <c r="B10" s="126" t="s">
        <v>276</v>
      </c>
      <c r="C10" s="123" t="s">
        <v>277</v>
      </c>
      <c r="D10" s="123">
        <v>7.25</v>
      </c>
      <c r="E10" s="123">
        <v>0</v>
      </c>
      <c r="F10" s="123">
        <v>5.75</v>
      </c>
      <c r="G10" s="123">
        <v>5.56</v>
      </c>
      <c r="H10" s="123">
        <v>40.299999999999997</v>
      </c>
      <c r="I10" s="243">
        <v>254.76</v>
      </c>
      <c r="J10" s="82">
        <v>0.73</v>
      </c>
      <c r="K10" s="60">
        <v>3.25</v>
      </c>
      <c r="L10" s="60">
        <v>0</v>
      </c>
      <c r="M10" s="60">
        <v>0</v>
      </c>
      <c r="N10" s="60">
        <v>3.31</v>
      </c>
      <c r="O10" s="60">
        <v>17.47</v>
      </c>
      <c r="P10" s="60">
        <v>3.53</v>
      </c>
      <c r="Q10" s="60">
        <v>0</v>
      </c>
      <c r="R10" s="60">
        <v>0</v>
      </c>
      <c r="S10" s="60">
        <v>0.18</v>
      </c>
      <c r="T10" s="60">
        <v>1.97</v>
      </c>
      <c r="U10" s="60">
        <v>204.24</v>
      </c>
      <c r="V10" s="60">
        <v>566.41999999999996</v>
      </c>
      <c r="W10" s="60">
        <v>36.44</v>
      </c>
      <c r="X10" s="60">
        <v>39.93</v>
      </c>
      <c r="Y10" s="60">
        <v>107.14</v>
      </c>
      <c r="Z10" s="60">
        <v>2.04</v>
      </c>
      <c r="AA10" s="60">
        <v>0</v>
      </c>
      <c r="AB10" s="60">
        <v>1363.05</v>
      </c>
      <c r="AC10" s="60">
        <v>252.28</v>
      </c>
      <c r="AD10" s="60">
        <v>2.4700000000000002</v>
      </c>
      <c r="AE10" s="60">
        <v>0.21</v>
      </c>
      <c r="AF10" s="60">
        <v>0.08</v>
      </c>
      <c r="AG10" s="60">
        <v>1.19</v>
      </c>
      <c r="AH10" s="60">
        <v>2.61</v>
      </c>
      <c r="AI10" s="60">
        <v>5.65</v>
      </c>
      <c r="AJ10" s="61">
        <v>0</v>
      </c>
      <c r="AK10" s="61">
        <v>218.54</v>
      </c>
      <c r="AL10" s="61">
        <v>242.43</v>
      </c>
      <c r="AM10" s="61">
        <v>359.42</v>
      </c>
      <c r="AN10" s="61">
        <v>345.21</v>
      </c>
      <c r="AO10" s="61">
        <v>47.41</v>
      </c>
      <c r="AP10" s="61">
        <v>193.06</v>
      </c>
      <c r="AQ10" s="61">
        <v>64.19</v>
      </c>
      <c r="AR10" s="61">
        <v>226.87</v>
      </c>
      <c r="AS10" s="61">
        <v>219.77</v>
      </c>
      <c r="AT10" s="61">
        <v>419.77</v>
      </c>
      <c r="AU10" s="61">
        <v>495.91</v>
      </c>
      <c r="AV10" s="61">
        <v>100.47</v>
      </c>
      <c r="AW10" s="61">
        <v>214.87</v>
      </c>
      <c r="AX10" s="61">
        <v>785.46</v>
      </c>
      <c r="AY10" s="61">
        <v>0</v>
      </c>
      <c r="AZ10" s="61">
        <v>151.41</v>
      </c>
      <c r="BA10" s="61">
        <v>184.64</v>
      </c>
      <c r="BB10" s="61">
        <v>155.82</v>
      </c>
      <c r="BC10" s="61">
        <v>58.43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0.39</v>
      </c>
      <c r="BL10" s="61">
        <v>0</v>
      </c>
      <c r="BM10" s="61">
        <v>0.22</v>
      </c>
      <c r="BN10" s="61">
        <v>0.02</v>
      </c>
      <c r="BO10" s="61">
        <v>0.03</v>
      </c>
      <c r="BP10" s="61">
        <v>0</v>
      </c>
      <c r="BQ10" s="61">
        <v>0</v>
      </c>
      <c r="BR10" s="61">
        <v>0</v>
      </c>
      <c r="BS10" s="61">
        <v>1.33</v>
      </c>
      <c r="BT10" s="61">
        <v>0</v>
      </c>
      <c r="BU10" s="61">
        <v>0</v>
      </c>
      <c r="BV10" s="61">
        <v>3.13</v>
      </c>
      <c r="BW10" s="61">
        <v>0.02</v>
      </c>
      <c r="BX10" s="61">
        <v>0</v>
      </c>
      <c r="BY10" s="61">
        <v>0</v>
      </c>
      <c r="BZ10" s="61">
        <v>0</v>
      </c>
      <c r="CA10" s="61">
        <v>0</v>
      </c>
      <c r="CB10" s="61">
        <v>241.53</v>
      </c>
      <c r="CC10" s="62"/>
      <c r="CD10" s="62"/>
      <c r="CE10" s="61">
        <v>227.18</v>
      </c>
      <c r="CF10" s="61"/>
      <c r="CG10" s="61">
        <v>22.94</v>
      </c>
      <c r="CH10" s="61">
        <v>14.82</v>
      </c>
      <c r="CI10" s="61">
        <v>18.88</v>
      </c>
      <c r="CJ10" s="61">
        <v>1191.93</v>
      </c>
      <c r="CK10" s="61">
        <v>620.13</v>
      </c>
      <c r="CL10" s="61">
        <v>906.03</v>
      </c>
      <c r="CM10" s="61">
        <v>42.51</v>
      </c>
      <c r="CN10" s="61">
        <v>21.74</v>
      </c>
      <c r="CO10" s="61">
        <v>32.119999999999997</v>
      </c>
      <c r="CP10" s="61">
        <v>0</v>
      </c>
      <c r="CQ10" s="61">
        <v>0.5</v>
      </c>
    </row>
    <row r="11" spans="1:98" ht="13.8" customHeight="1" x14ac:dyDescent="0.3">
      <c r="A11" s="121" t="s">
        <v>365</v>
      </c>
      <c r="B11" s="126" t="s">
        <v>366</v>
      </c>
      <c r="C11" s="123">
        <v>250</v>
      </c>
      <c r="D11" s="123">
        <v>15.88</v>
      </c>
      <c r="E11" s="123">
        <v>14.17</v>
      </c>
      <c r="F11" s="123">
        <v>20.67</v>
      </c>
      <c r="G11" s="123">
        <v>0.09</v>
      </c>
      <c r="H11" s="123">
        <v>18.25</v>
      </c>
      <c r="I11" s="243">
        <v>332.18</v>
      </c>
      <c r="J11" s="82">
        <v>7.86</v>
      </c>
      <c r="K11" s="60">
        <v>1.3</v>
      </c>
      <c r="L11" s="60">
        <v>0</v>
      </c>
      <c r="M11" s="60">
        <v>0</v>
      </c>
      <c r="N11" s="60">
        <v>1.28</v>
      </c>
      <c r="O11" s="60">
        <v>9.59</v>
      </c>
      <c r="P11" s="60">
        <v>2.02</v>
      </c>
      <c r="Q11" s="60">
        <v>0</v>
      </c>
      <c r="R11" s="60">
        <v>0</v>
      </c>
      <c r="S11" s="60">
        <v>0.06</v>
      </c>
      <c r="T11" s="60">
        <v>1.7</v>
      </c>
      <c r="U11" s="60">
        <v>244.05</v>
      </c>
      <c r="V11" s="60">
        <v>266.63</v>
      </c>
      <c r="W11" s="60">
        <v>17.440000000000001</v>
      </c>
      <c r="X11" s="60">
        <v>36.01</v>
      </c>
      <c r="Y11" s="60">
        <v>157.97999999999999</v>
      </c>
      <c r="Z11" s="60">
        <v>2.13</v>
      </c>
      <c r="AA11" s="60">
        <v>0</v>
      </c>
      <c r="AB11" s="60">
        <v>0</v>
      </c>
      <c r="AC11" s="60">
        <v>0</v>
      </c>
      <c r="AD11" s="60">
        <v>1.84</v>
      </c>
      <c r="AE11" s="60">
        <v>0.45</v>
      </c>
      <c r="AF11" s="60">
        <v>0.12</v>
      </c>
      <c r="AG11" s="60">
        <v>2.41</v>
      </c>
      <c r="AH11" s="60">
        <v>6</v>
      </c>
      <c r="AI11" s="60">
        <v>0.2</v>
      </c>
      <c r="AJ11" s="61">
        <v>0</v>
      </c>
      <c r="AK11" s="61">
        <v>771.85</v>
      </c>
      <c r="AL11" s="61">
        <v>619.37</v>
      </c>
      <c r="AM11" s="61">
        <v>1047.78</v>
      </c>
      <c r="AN11" s="61">
        <v>1074.44</v>
      </c>
      <c r="AO11" s="61">
        <v>308.44</v>
      </c>
      <c r="AP11" s="61">
        <v>605.96</v>
      </c>
      <c r="AQ11" s="61">
        <v>170.45</v>
      </c>
      <c r="AR11" s="61">
        <v>573.52</v>
      </c>
      <c r="AS11" s="61">
        <v>686.99</v>
      </c>
      <c r="AT11" s="61">
        <v>751.41</v>
      </c>
      <c r="AU11" s="61">
        <v>1131.25</v>
      </c>
      <c r="AV11" s="61">
        <v>497.82</v>
      </c>
      <c r="AW11" s="61">
        <v>642.62</v>
      </c>
      <c r="AX11" s="61">
        <v>2066.38</v>
      </c>
      <c r="AY11" s="61">
        <v>140.6</v>
      </c>
      <c r="AZ11" s="61">
        <v>505.99</v>
      </c>
      <c r="BA11" s="61">
        <v>530.98</v>
      </c>
      <c r="BB11" s="61">
        <v>431.4</v>
      </c>
      <c r="BC11" s="61">
        <v>178.51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0.1</v>
      </c>
      <c r="BL11" s="61">
        <v>0</v>
      </c>
      <c r="BM11" s="61">
        <v>0.06</v>
      </c>
      <c r="BN11" s="61">
        <v>0</v>
      </c>
      <c r="BO11" s="61">
        <v>0.01</v>
      </c>
      <c r="BP11" s="61">
        <v>0</v>
      </c>
      <c r="BQ11" s="61">
        <v>0</v>
      </c>
      <c r="BR11" s="61">
        <v>0</v>
      </c>
      <c r="BS11" s="61">
        <v>0.36</v>
      </c>
      <c r="BT11" s="61">
        <v>0</v>
      </c>
      <c r="BU11" s="61">
        <v>0</v>
      </c>
      <c r="BV11" s="61">
        <v>0.91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54.67</v>
      </c>
      <c r="CC11" s="62"/>
      <c r="CD11" s="62"/>
      <c r="CE11" s="61">
        <v>0</v>
      </c>
      <c r="CF11" s="61"/>
      <c r="CG11" s="61">
        <v>25.91</v>
      </c>
      <c r="CH11" s="61">
        <v>12.52</v>
      </c>
      <c r="CI11" s="61">
        <v>19.21</v>
      </c>
      <c r="CJ11" s="61">
        <v>2896.77</v>
      </c>
      <c r="CK11" s="61">
        <v>1705.45</v>
      </c>
      <c r="CL11" s="61">
        <v>2301.11</v>
      </c>
      <c r="CM11" s="61">
        <v>19.54</v>
      </c>
      <c r="CN11" s="61">
        <v>13.16</v>
      </c>
      <c r="CO11" s="61">
        <v>16.57</v>
      </c>
      <c r="CP11" s="61">
        <v>0</v>
      </c>
      <c r="CQ11" s="61">
        <v>0.5</v>
      </c>
    </row>
    <row r="12" spans="1:98" x14ac:dyDescent="0.3">
      <c r="A12" s="121" t="s">
        <v>229</v>
      </c>
      <c r="B12" s="126" t="s">
        <v>203</v>
      </c>
      <c r="C12" s="123" t="str">
        <f>"200"</f>
        <v>200</v>
      </c>
      <c r="D12" s="123">
        <v>0.72</v>
      </c>
      <c r="E12" s="123">
        <v>0</v>
      </c>
      <c r="F12" s="123">
        <v>0.03</v>
      </c>
      <c r="G12" s="123">
        <v>0.03</v>
      </c>
      <c r="H12" s="123">
        <v>23.24</v>
      </c>
      <c r="I12" s="243">
        <v>88.18959000000001</v>
      </c>
      <c r="J12" s="82">
        <v>0.01</v>
      </c>
      <c r="K12" s="60">
        <v>0</v>
      </c>
      <c r="L12" s="60">
        <v>0</v>
      </c>
      <c r="M12" s="60">
        <v>0</v>
      </c>
      <c r="N12" s="60">
        <v>20.78</v>
      </c>
      <c r="O12" s="60">
        <v>0.31</v>
      </c>
      <c r="P12" s="60">
        <v>2.15</v>
      </c>
      <c r="Q12" s="60">
        <v>0</v>
      </c>
      <c r="R12" s="60">
        <v>0</v>
      </c>
      <c r="S12" s="60">
        <v>0.17</v>
      </c>
      <c r="T12" s="60">
        <v>0.72</v>
      </c>
      <c r="U12" s="60">
        <v>1.95</v>
      </c>
      <c r="V12" s="60">
        <v>187.28</v>
      </c>
      <c r="W12" s="60">
        <v>17.36</v>
      </c>
      <c r="X12" s="60">
        <v>10.97</v>
      </c>
      <c r="Y12" s="60">
        <v>14.94</v>
      </c>
      <c r="Z12" s="60">
        <v>0.37</v>
      </c>
      <c r="AA12" s="60">
        <v>0</v>
      </c>
      <c r="AB12" s="60">
        <v>346.5</v>
      </c>
      <c r="AC12" s="60">
        <v>64.13</v>
      </c>
      <c r="AD12" s="60">
        <v>0.61</v>
      </c>
      <c r="AE12" s="60">
        <v>0.01</v>
      </c>
      <c r="AF12" s="60">
        <v>0.02</v>
      </c>
      <c r="AG12" s="60">
        <v>0.28000000000000003</v>
      </c>
      <c r="AH12" s="60">
        <v>0.43</v>
      </c>
      <c r="AI12" s="60">
        <v>0.18</v>
      </c>
      <c r="AJ12" s="61">
        <v>0</v>
      </c>
      <c r="AK12" s="61">
        <v>0.01</v>
      </c>
      <c r="AL12" s="61">
        <v>0</v>
      </c>
      <c r="AM12" s="61">
        <v>0.01</v>
      </c>
      <c r="AN12" s="61">
        <v>0.01</v>
      </c>
      <c r="AO12" s="61">
        <v>0</v>
      </c>
      <c r="AP12" s="61">
        <v>0.01</v>
      </c>
      <c r="AQ12" s="61">
        <v>0</v>
      </c>
      <c r="AR12" s="61">
        <v>0.01</v>
      </c>
      <c r="AS12" s="61">
        <v>0.01</v>
      </c>
      <c r="AT12" s="61">
        <v>0.01</v>
      </c>
      <c r="AU12" s="61">
        <v>0.03</v>
      </c>
      <c r="AV12" s="61">
        <v>0</v>
      </c>
      <c r="AW12" s="61">
        <v>0</v>
      </c>
      <c r="AX12" s="61">
        <v>0.01</v>
      </c>
      <c r="AY12" s="61">
        <v>0</v>
      </c>
      <c r="AZ12" s="61">
        <v>0.01</v>
      </c>
      <c r="BA12" s="61">
        <v>0.01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0.01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213.92</v>
      </c>
      <c r="CC12" s="62"/>
      <c r="CD12" s="62"/>
      <c r="CE12" s="61">
        <v>57.75</v>
      </c>
      <c r="CF12" s="61"/>
      <c r="CG12" s="61">
        <v>5.99</v>
      </c>
      <c r="CH12" s="61">
        <v>4.79</v>
      </c>
      <c r="CI12" s="61">
        <v>5.39</v>
      </c>
      <c r="CJ12" s="61">
        <v>545</v>
      </c>
      <c r="CK12" s="61">
        <v>210.4</v>
      </c>
      <c r="CL12" s="61">
        <v>377.7</v>
      </c>
      <c r="CM12" s="61">
        <v>50.08</v>
      </c>
      <c r="CN12" s="61">
        <v>30.08</v>
      </c>
      <c r="CO12" s="61">
        <v>40.08</v>
      </c>
      <c r="CP12" s="61">
        <v>10</v>
      </c>
      <c r="CQ12" s="61">
        <v>0</v>
      </c>
    </row>
    <row r="13" spans="1:98" x14ac:dyDescent="0.3">
      <c r="A13" s="121" t="str">
        <f>""</f>
        <v/>
      </c>
      <c r="B13" s="126" t="s">
        <v>112</v>
      </c>
      <c r="C13" s="123" t="str">
        <f>"30"</f>
        <v>30</v>
      </c>
      <c r="D13" s="123">
        <v>2.7</v>
      </c>
      <c r="E13" s="123">
        <v>0</v>
      </c>
      <c r="F13" s="123">
        <v>0.9</v>
      </c>
      <c r="G13" s="123">
        <v>0</v>
      </c>
      <c r="H13" s="123">
        <v>16.14</v>
      </c>
      <c r="I13" s="243">
        <v>80.295000000000002</v>
      </c>
      <c r="J13" s="82">
        <v>0</v>
      </c>
      <c r="K13" s="60">
        <v>0</v>
      </c>
      <c r="L13" s="60">
        <v>0</v>
      </c>
      <c r="M13" s="60">
        <v>0</v>
      </c>
      <c r="N13" s="60">
        <v>1.08</v>
      </c>
      <c r="O13" s="60">
        <v>12.81</v>
      </c>
      <c r="P13" s="60">
        <v>2.25</v>
      </c>
      <c r="Q13" s="60">
        <v>0</v>
      </c>
      <c r="R13" s="60">
        <v>0</v>
      </c>
      <c r="S13" s="60">
        <v>0.09</v>
      </c>
      <c r="T13" s="60">
        <v>0.54</v>
      </c>
      <c r="U13" s="60">
        <v>102.9</v>
      </c>
      <c r="V13" s="60">
        <v>67.5</v>
      </c>
      <c r="W13" s="60">
        <v>10.199999999999999</v>
      </c>
      <c r="X13" s="60">
        <v>18.899999999999999</v>
      </c>
      <c r="Y13" s="60">
        <v>51.6</v>
      </c>
      <c r="Z13" s="60">
        <v>0.84</v>
      </c>
      <c r="AA13" s="60">
        <v>2.7</v>
      </c>
      <c r="AB13" s="60">
        <v>0</v>
      </c>
      <c r="AC13" s="60">
        <v>2.7</v>
      </c>
      <c r="AD13" s="60">
        <v>0.51</v>
      </c>
      <c r="AE13" s="60">
        <v>0.05</v>
      </c>
      <c r="AF13" s="60">
        <v>0.02</v>
      </c>
      <c r="AG13" s="60">
        <v>1.41</v>
      </c>
      <c r="AH13" s="60">
        <v>1.41</v>
      </c>
      <c r="AI13" s="60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0</v>
      </c>
      <c r="BZ13" s="61">
        <v>0</v>
      </c>
      <c r="CA13" s="61">
        <v>0</v>
      </c>
      <c r="CB13" s="61">
        <v>9.99</v>
      </c>
      <c r="CC13" s="62"/>
      <c r="CD13" s="62"/>
      <c r="CE13" s="61">
        <v>2.7</v>
      </c>
      <c r="CF13" s="61"/>
      <c r="CG13" s="61">
        <v>0</v>
      </c>
      <c r="CH13" s="61">
        <v>0</v>
      </c>
      <c r="CI13" s="61">
        <v>0</v>
      </c>
      <c r="CJ13" s="61">
        <v>0</v>
      </c>
      <c r="CK13" s="61">
        <v>0</v>
      </c>
      <c r="CL13" s="61">
        <v>0</v>
      </c>
      <c r="CM13" s="61">
        <v>0</v>
      </c>
      <c r="CN13" s="61">
        <v>0</v>
      </c>
      <c r="CO13" s="61">
        <v>0</v>
      </c>
      <c r="CP13" s="61">
        <v>0</v>
      </c>
      <c r="CQ13" s="61">
        <v>0</v>
      </c>
    </row>
    <row r="14" spans="1:98" x14ac:dyDescent="0.3">
      <c r="A14" s="121" t="str">
        <f>"-"</f>
        <v>-</v>
      </c>
      <c r="B14" s="126" t="s">
        <v>100</v>
      </c>
      <c r="C14" s="123" t="str">
        <f>"25"</f>
        <v>25</v>
      </c>
      <c r="D14" s="123">
        <v>1.65</v>
      </c>
      <c r="E14" s="123">
        <v>0</v>
      </c>
      <c r="F14" s="123">
        <v>0.3</v>
      </c>
      <c r="G14" s="123">
        <v>0.3</v>
      </c>
      <c r="H14" s="123">
        <v>10.43</v>
      </c>
      <c r="I14" s="243">
        <v>48.344999999999999</v>
      </c>
      <c r="J14" s="82">
        <v>0.05</v>
      </c>
      <c r="K14" s="60">
        <v>0</v>
      </c>
      <c r="L14" s="60">
        <v>0</v>
      </c>
      <c r="M14" s="60">
        <v>0</v>
      </c>
      <c r="N14" s="60">
        <v>0.3</v>
      </c>
      <c r="O14" s="60">
        <v>8.0500000000000007</v>
      </c>
      <c r="P14" s="60">
        <v>2.08</v>
      </c>
      <c r="Q14" s="60">
        <v>0</v>
      </c>
      <c r="R14" s="60">
        <v>0</v>
      </c>
      <c r="S14" s="60">
        <v>0.25</v>
      </c>
      <c r="T14" s="60">
        <v>0.63</v>
      </c>
      <c r="U14" s="60">
        <v>152.5</v>
      </c>
      <c r="V14" s="60">
        <v>61.25</v>
      </c>
      <c r="W14" s="60">
        <v>8.75</v>
      </c>
      <c r="X14" s="60">
        <v>11.75</v>
      </c>
      <c r="Y14" s="60">
        <v>39.5</v>
      </c>
      <c r="Z14" s="60">
        <v>0.98</v>
      </c>
      <c r="AA14" s="60">
        <v>0</v>
      </c>
      <c r="AB14" s="60">
        <v>1.25</v>
      </c>
      <c r="AC14" s="60">
        <v>0.25</v>
      </c>
      <c r="AD14" s="60">
        <v>0.35</v>
      </c>
      <c r="AE14" s="60">
        <v>0.05</v>
      </c>
      <c r="AF14" s="60">
        <v>0.02</v>
      </c>
      <c r="AG14" s="60">
        <v>0.18</v>
      </c>
      <c r="AH14" s="60">
        <v>0.5</v>
      </c>
      <c r="AI14" s="60">
        <v>0</v>
      </c>
      <c r="AJ14" s="61">
        <v>0</v>
      </c>
      <c r="AK14" s="61">
        <v>80.5</v>
      </c>
      <c r="AL14" s="61">
        <v>62</v>
      </c>
      <c r="AM14" s="61">
        <v>106.75</v>
      </c>
      <c r="AN14" s="61">
        <v>55.75</v>
      </c>
      <c r="AO14" s="61">
        <v>23.25</v>
      </c>
      <c r="AP14" s="61">
        <v>49.5</v>
      </c>
      <c r="AQ14" s="61">
        <v>20</v>
      </c>
      <c r="AR14" s="61">
        <v>92.75</v>
      </c>
      <c r="AS14" s="61">
        <v>74.25</v>
      </c>
      <c r="AT14" s="61">
        <v>72.75</v>
      </c>
      <c r="AU14" s="61">
        <v>116</v>
      </c>
      <c r="AV14" s="61">
        <v>31</v>
      </c>
      <c r="AW14" s="61">
        <v>77.5</v>
      </c>
      <c r="AX14" s="61">
        <v>389.75</v>
      </c>
      <c r="AY14" s="61">
        <v>0</v>
      </c>
      <c r="AZ14" s="61">
        <v>131.5</v>
      </c>
      <c r="BA14" s="61">
        <v>72.75</v>
      </c>
      <c r="BB14" s="61">
        <v>45</v>
      </c>
      <c r="BC14" s="61">
        <v>32.5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0.04</v>
      </c>
      <c r="BL14" s="61">
        <v>0</v>
      </c>
      <c r="BM14" s="61">
        <v>0</v>
      </c>
      <c r="BN14" s="61">
        <v>0.01</v>
      </c>
      <c r="BO14" s="61">
        <v>0</v>
      </c>
      <c r="BP14" s="61">
        <v>0</v>
      </c>
      <c r="BQ14" s="61">
        <v>0</v>
      </c>
      <c r="BR14" s="61">
        <v>0</v>
      </c>
      <c r="BS14" s="61">
        <v>0.03</v>
      </c>
      <c r="BT14" s="61">
        <v>0</v>
      </c>
      <c r="BU14" s="61">
        <v>0</v>
      </c>
      <c r="BV14" s="61">
        <v>0.12</v>
      </c>
      <c r="BW14" s="61">
        <v>0.02</v>
      </c>
      <c r="BX14" s="61">
        <v>0</v>
      </c>
      <c r="BY14" s="61">
        <v>0</v>
      </c>
      <c r="BZ14" s="61">
        <v>0</v>
      </c>
      <c r="CA14" s="61">
        <v>0</v>
      </c>
      <c r="CB14" s="61">
        <v>11.75</v>
      </c>
      <c r="CC14" s="62"/>
      <c r="CD14" s="62"/>
      <c r="CE14" s="61">
        <v>0.21</v>
      </c>
      <c r="CF14" s="61"/>
      <c r="CG14" s="61">
        <v>2.5</v>
      </c>
      <c r="CH14" s="61">
        <v>2.5</v>
      </c>
      <c r="CI14" s="61">
        <v>2.5</v>
      </c>
      <c r="CJ14" s="61">
        <v>475</v>
      </c>
      <c r="CK14" s="61">
        <v>183</v>
      </c>
      <c r="CL14" s="61">
        <v>329</v>
      </c>
      <c r="CM14" s="61">
        <v>4.75</v>
      </c>
      <c r="CN14" s="61">
        <v>3.95</v>
      </c>
      <c r="CO14" s="61">
        <v>4.3499999999999996</v>
      </c>
      <c r="CP14" s="61">
        <v>0</v>
      </c>
      <c r="CQ14" s="61">
        <v>0</v>
      </c>
    </row>
    <row r="15" spans="1:98" x14ac:dyDescent="0.3">
      <c r="A15" s="121" t="str">
        <f>"-"</f>
        <v>-</v>
      </c>
      <c r="B15" s="126" t="s">
        <v>204</v>
      </c>
      <c r="C15" s="123" t="str">
        <f>"100"</f>
        <v>100</v>
      </c>
      <c r="D15" s="123">
        <v>0.4</v>
      </c>
      <c r="E15" s="123">
        <v>0</v>
      </c>
      <c r="F15" s="123">
        <v>0.4</v>
      </c>
      <c r="G15" s="123">
        <v>0.4</v>
      </c>
      <c r="H15" s="123">
        <v>11.6</v>
      </c>
      <c r="I15" s="243">
        <v>48.68</v>
      </c>
      <c r="J15" s="83">
        <v>0.1</v>
      </c>
      <c r="K15" s="57">
        <v>0</v>
      </c>
      <c r="L15" s="57">
        <v>0</v>
      </c>
      <c r="M15" s="57">
        <v>0</v>
      </c>
      <c r="N15" s="57">
        <v>9</v>
      </c>
      <c r="O15" s="57">
        <v>0.8</v>
      </c>
      <c r="P15" s="57">
        <v>1.8</v>
      </c>
      <c r="Q15" s="57">
        <v>0</v>
      </c>
      <c r="R15" s="57">
        <v>0</v>
      </c>
      <c r="S15" s="57">
        <v>0.8</v>
      </c>
      <c r="T15" s="57">
        <v>0.5</v>
      </c>
      <c r="U15" s="57">
        <v>26</v>
      </c>
      <c r="V15" s="57">
        <v>278</v>
      </c>
      <c r="W15" s="57">
        <v>16</v>
      </c>
      <c r="X15" s="57">
        <v>9</v>
      </c>
      <c r="Y15" s="57">
        <v>11</v>
      </c>
      <c r="Z15" s="57">
        <v>2.2000000000000002</v>
      </c>
      <c r="AA15" s="57">
        <v>0</v>
      </c>
      <c r="AB15" s="57">
        <v>30</v>
      </c>
      <c r="AC15" s="57">
        <v>5</v>
      </c>
      <c r="AD15" s="57">
        <v>0.2</v>
      </c>
      <c r="AE15" s="57">
        <v>0.03</v>
      </c>
      <c r="AF15" s="57">
        <v>0.02</v>
      </c>
      <c r="AG15" s="57">
        <v>0.3</v>
      </c>
      <c r="AH15" s="57">
        <v>0.4</v>
      </c>
      <c r="AI15" s="57">
        <v>10</v>
      </c>
      <c r="AJ15" s="55">
        <v>0</v>
      </c>
      <c r="AK15" s="55">
        <v>12</v>
      </c>
      <c r="AL15" s="55">
        <v>13</v>
      </c>
      <c r="AM15" s="55">
        <v>19</v>
      </c>
      <c r="AN15" s="55">
        <v>18</v>
      </c>
      <c r="AO15" s="55">
        <v>3</v>
      </c>
      <c r="AP15" s="55">
        <v>11</v>
      </c>
      <c r="AQ15" s="55">
        <v>3</v>
      </c>
      <c r="AR15" s="55">
        <v>9</v>
      </c>
      <c r="AS15" s="55">
        <v>17</v>
      </c>
      <c r="AT15" s="55">
        <v>10</v>
      </c>
      <c r="AU15" s="55">
        <v>78</v>
      </c>
      <c r="AV15" s="55">
        <v>7</v>
      </c>
      <c r="AW15" s="55">
        <v>14</v>
      </c>
      <c r="AX15" s="55">
        <v>42</v>
      </c>
      <c r="AY15" s="55">
        <v>0</v>
      </c>
      <c r="AZ15" s="55">
        <v>13</v>
      </c>
      <c r="BA15" s="55">
        <v>16</v>
      </c>
      <c r="BB15" s="55">
        <v>6</v>
      </c>
      <c r="BC15" s="55">
        <v>5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  <c r="BV15" s="55">
        <v>0</v>
      </c>
      <c r="BW15" s="55">
        <v>0</v>
      </c>
      <c r="BX15" s="55">
        <v>0</v>
      </c>
      <c r="BY15" s="55">
        <v>0</v>
      </c>
      <c r="BZ15" s="55">
        <v>0</v>
      </c>
      <c r="CA15" s="55">
        <v>0</v>
      </c>
      <c r="CB15" s="55">
        <v>86.3</v>
      </c>
      <c r="CC15" s="58"/>
      <c r="CD15" s="58"/>
      <c r="CE15" s="55">
        <v>5</v>
      </c>
      <c r="CF15" s="55"/>
      <c r="CG15" s="55">
        <v>2</v>
      </c>
      <c r="CH15" s="55">
        <v>2</v>
      </c>
      <c r="CI15" s="55">
        <v>2</v>
      </c>
      <c r="CJ15" s="55">
        <v>150</v>
      </c>
      <c r="CK15" s="55">
        <v>150</v>
      </c>
      <c r="CL15" s="55">
        <v>150</v>
      </c>
      <c r="CM15" s="55">
        <v>46.8</v>
      </c>
      <c r="CN15" s="55">
        <v>46.8</v>
      </c>
      <c r="CO15" s="55">
        <v>46.8</v>
      </c>
      <c r="CP15" s="55">
        <v>0</v>
      </c>
      <c r="CQ15" s="55">
        <v>0</v>
      </c>
    </row>
    <row r="16" spans="1:98" ht="13.8" customHeight="1" x14ac:dyDescent="0.3">
      <c r="A16" s="127"/>
      <c r="B16" s="142" t="s">
        <v>205</v>
      </c>
      <c r="C16" s="128"/>
      <c r="D16" s="244">
        <f>SUM(D10:D15)</f>
        <v>28.599999999999998</v>
      </c>
      <c r="E16" s="244">
        <f t="shared" ref="E16:I16" si="0">SUM(E10:E15)</f>
        <v>14.17</v>
      </c>
      <c r="F16" s="244">
        <f t="shared" si="0"/>
        <v>28.05</v>
      </c>
      <c r="G16" s="244">
        <f t="shared" si="0"/>
        <v>6.38</v>
      </c>
      <c r="H16" s="244">
        <f t="shared" si="0"/>
        <v>119.95999999999998</v>
      </c>
      <c r="I16" s="244">
        <f t="shared" si="0"/>
        <v>852.44958999999994</v>
      </c>
      <c r="J16" s="63">
        <v>12.11</v>
      </c>
      <c r="K16" s="63">
        <v>5.04</v>
      </c>
      <c r="L16" s="63">
        <v>0</v>
      </c>
      <c r="M16" s="63">
        <v>0</v>
      </c>
      <c r="N16" s="63">
        <v>36.26</v>
      </c>
      <c r="O16" s="63">
        <v>58.99</v>
      </c>
      <c r="P16" s="63">
        <v>21.03</v>
      </c>
      <c r="Q16" s="63">
        <v>0</v>
      </c>
      <c r="R16" s="63">
        <v>0</v>
      </c>
      <c r="S16" s="63">
        <v>1.54</v>
      </c>
      <c r="T16" s="63">
        <v>8.0500000000000007</v>
      </c>
      <c r="U16" s="63">
        <v>975.03</v>
      </c>
      <c r="V16" s="63">
        <v>1655.23</v>
      </c>
      <c r="W16" s="63">
        <v>128.16999999999999</v>
      </c>
      <c r="X16" s="63">
        <v>216.57</v>
      </c>
      <c r="Y16" s="63">
        <v>547.96</v>
      </c>
      <c r="Z16" s="63">
        <v>9.93</v>
      </c>
      <c r="AA16" s="63">
        <v>23.94</v>
      </c>
      <c r="AB16" s="63">
        <v>1759.04</v>
      </c>
      <c r="AC16" s="63">
        <v>363.54</v>
      </c>
      <c r="AD16" s="63">
        <v>6.04</v>
      </c>
      <c r="AE16" s="63">
        <v>0.9</v>
      </c>
      <c r="AF16" s="63">
        <v>0.28000000000000003</v>
      </c>
      <c r="AG16" s="63">
        <v>5.77</v>
      </c>
      <c r="AH16" s="63">
        <v>11.36</v>
      </c>
      <c r="AI16" s="63">
        <v>16.03</v>
      </c>
      <c r="AJ16" s="1">
        <v>0</v>
      </c>
      <c r="AK16" s="1">
        <v>1167.1600000000001</v>
      </c>
      <c r="AL16" s="1">
        <v>1024.3900000000001</v>
      </c>
      <c r="AM16" s="1">
        <v>1667.58</v>
      </c>
      <c r="AN16" s="1">
        <v>1538.75</v>
      </c>
      <c r="AO16" s="1">
        <v>408.66</v>
      </c>
      <c r="AP16" s="1">
        <v>913.11</v>
      </c>
      <c r="AQ16" s="1">
        <v>278.79000000000002</v>
      </c>
      <c r="AR16" s="1">
        <v>997.46</v>
      </c>
      <c r="AS16" s="1">
        <v>1057.46</v>
      </c>
      <c r="AT16" s="1">
        <v>1336.06</v>
      </c>
      <c r="AU16" s="1">
        <v>1890.22</v>
      </c>
      <c r="AV16" s="1">
        <v>672.72</v>
      </c>
      <c r="AW16" s="1">
        <v>1012.11</v>
      </c>
      <c r="AX16" s="1">
        <v>3809.31</v>
      </c>
      <c r="AY16" s="1">
        <v>140.6</v>
      </c>
      <c r="AZ16" s="1">
        <v>973.26</v>
      </c>
      <c r="BA16" s="1">
        <v>880.06</v>
      </c>
      <c r="BB16" s="1">
        <v>688.65</v>
      </c>
      <c r="BC16" s="1">
        <v>313.58</v>
      </c>
      <c r="BD16" s="1">
        <v>0.2</v>
      </c>
      <c r="BE16" s="1">
        <v>0.04</v>
      </c>
      <c r="BF16" s="1">
        <v>0.04</v>
      </c>
      <c r="BG16" s="1">
        <v>0.1</v>
      </c>
      <c r="BH16" s="1">
        <v>0.13</v>
      </c>
      <c r="BI16" s="1">
        <v>0.41</v>
      </c>
      <c r="BJ16" s="1">
        <v>0</v>
      </c>
      <c r="BK16" s="1">
        <v>1.85</v>
      </c>
      <c r="BL16" s="1">
        <v>0</v>
      </c>
      <c r="BM16" s="1">
        <v>0.68</v>
      </c>
      <c r="BN16" s="1">
        <v>0.03</v>
      </c>
      <c r="BO16" s="1">
        <v>0.04</v>
      </c>
      <c r="BP16" s="1">
        <v>0</v>
      </c>
      <c r="BQ16" s="1">
        <v>0.04</v>
      </c>
      <c r="BR16" s="1">
        <v>0.16</v>
      </c>
      <c r="BS16" s="1">
        <v>2.95</v>
      </c>
      <c r="BT16" s="1">
        <v>0</v>
      </c>
      <c r="BU16" s="1">
        <v>0</v>
      </c>
      <c r="BV16" s="1">
        <v>4.3099999999999996</v>
      </c>
      <c r="BW16" s="1">
        <v>0.05</v>
      </c>
      <c r="BX16" s="1">
        <v>0</v>
      </c>
      <c r="BY16" s="1">
        <v>0</v>
      </c>
      <c r="BZ16" s="1">
        <v>0</v>
      </c>
      <c r="CA16" s="1">
        <v>0</v>
      </c>
      <c r="CB16" s="1">
        <v>814.17</v>
      </c>
      <c r="CC16" s="64"/>
      <c r="CD16" s="64"/>
      <c r="CE16" s="1">
        <v>317.11</v>
      </c>
      <c r="CF16" s="1"/>
      <c r="CG16" s="1">
        <v>79.33</v>
      </c>
      <c r="CH16" s="1">
        <v>46.62</v>
      </c>
      <c r="CI16" s="1">
        <v>62.98</v>
      </c>
      <c r="CJ16" s="1">
        <v>5717.38</v>
      </c>
      <c r="CK16" s="1">
        <v>3046.32</v>
      </c>
      <c r="CL16" s="1">
        <v>4381.34</v>
      </c>
      <c r="CM16" s="1">
        <v>168.53</v>
      </c>
      <c r="CN16" s="1">
        <v>120.58</v>
      </c>
      <c r="CO16" s="1">
        <v>144.78</v>
      </c>
      <c r="CP16" s="1">
        <v>10</v>
      </c>
      <c r="CQ16" s="1">
        <v>1.6</v>
      </c>
    </row>
    <row r="17" spans="1:95" ht="13.8" hidden="1" customHeight="1" x14ac:dyDescent="0.3">
      <c r="A17" s="56"/>
      <c r="B17" s="16" t="s">
        <v>247</v>
      </c>
      <c r="C17" s="74"/>
      <c r="D17" s="74">
        <v>31.499999999999996</v>
      </c>
      <c r="E17" s="74">
        <v>0</v>
      </c>
      <c r="F17" s="74">
        <v>32.199999999999996</v>
      </c>
      <c r="G17" s="74">
        <v>0</v>
      </c>
      <c r="H17" s="74">
        <v>134.04999999999998</v>
      </c>
      <c r="I17" s="242">
        <v>951.99999999999989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315</v>
      </c>
      <c r="AD17" s="50">
        <v>0</v>
      </c>
      <c r="AE17" s="50">
        <v>0.48999999999999994</v>
      </c>
      <c r="AF17" s="50">
        <v>0.55999999999999994</v>
      </c>
      <c r="AI17" s="50">
        <v>24.5</v>
      </c>
      <c r="CI17" s="51">
        <v>0</v>
      </c>
      <c r="CL17" s="51">
        <v>0</v>
      </c>
      <c r="CO17" s="51">
        <v>0</v>
      </c>
    </row>
    <row r="18" spans="1:95" ht="12.6" hidden="1" customHeight="1" x14ac:dyDescent="0.3">
      <c r="A18" s="56"/>
      <c r="B18" s="16" t="s">
        <v>103</v>
      </c>
      <c r="C18" s="74"/>
      <c r="D18" s="74">
        <f t="shared" ref="D18:I18" si="1">D16-D17</f>
        <v>-2.8999999999999986</v>
      </c>
      <c r="E18" s="74">
        <f t="shared" si="1"/>
        <v>14.17</v>
      </c>
      <c r="F18" s="74">
        <f t="shared" si="1"/>
        <v>-4.149999999999995</v>
      </c>
      <c r="G18" s="74">
        <f t="shared" si="1"/>
        <v>6.38</v>
      </c>
      <c r="H18" s="74">
        <f t="shared" si="1"/>
        <v>-14.090000000000003</v>
      </c>
      <c r="I18" s="242">
        <f t="shared" si="1"/>
        <v>-99.550409999999943</v>
      </c>
      <c r="V18" s="50">
        <f t="shared" ref="V18:AF18" si="2">V16-V17</f>
        <v>1655.23</v>
      </c>
      <c r="W18" s="50">
        <f t="shared" si="2"/>
        <v>128.16999999999999</v>
      </c>
      <c r="X18" s="50">
        <f t="shared" si="2"/>
        <v>216.57</v>
      </c>
      <c r="Y18" s="50">
        <f t="shared" si="2"/>
        <v>547.96</v>
      </c>
      <c r="Z18" s="50">
        <f t="shared" si="2"/>
        <v>9.93</v>
      </c>
      <c r="AA18" s="50">
        <f t="shared" si="2"/>
        <v>23.94</v>
      </c>
      <c r="AB18" s="50">
        <f t="shared" si="2"/>
        <v>1759.04</v>
      </c>
      <c r="AC18" s="50">
        <f t="shared" si="2"/>
        <v>48.54000000000002</v>
      </c>
      <c r="AD18" s="50">
        <f t="shared" si="2"/>
        <v>6.04</v>
      </c>
      <c r="AE18" s="50">
        <f t="shared" si="2"/>
        <v>0.41000000000000009</v>
      </c>
      <c r="AF18" s="50">
        <f t="shared" si="2"/>
        <v>-0.27999999999999992</v>
      </c>
      <c r="AI18" s="50">
        <f>AI16-AI17</f>
        <v>-8.4699999999999989</v>
      </c>
      <c r="CI18" s="51">
        <f>CI16-CI17</f>
        <v>62.98</v>
      </c>
      <c r="CL18" s="51">
        <f>CL16-CL17</f>
        <v>4381.34</v>
      </c>
      <c r="CO18" s="51">
        <f>CO16-CO17</f>
        <v>144.78</v>
      </c>
    </row>
    <row r="19" spans="1:95" ht="12.6" hidden="1" customHeight="1" x14ac:dyDescent="0.3">
      <c r="A19" s="56"/>
      <c r="B19" s="16" t="s">
        <v>104</v>
      </c>
      <c r="C19" s="74"/>
      <c r="D19" s="74">
        <v>17</v>
      </c>
      <c r="E19" s="74"/>
      <c r="F19" s="74">
        <v>34</v>
      </c>
      <c r="G19" s="74"/>
      <c r="H19" s="74">
        <v>48</v>
      </c>
      <c r="I19" s="242"/>
    </row>
    <row r="20" spans="1:95" ht="16.2" customHeight="1" x14ac:dyDescent="0.3">
      <c r="A20" s="56"/>
      <c r="B20" s="16"/>
      <c r="C20" s="74"/>
      <c r="D20" s="74"/>
      <c r="E20" s="74"/>
      <c r="F20" s="74"/>
      <c r="G20" s="74"/>
      <c r="H20" s="74"/>
      <c r="I20" s="242"/>
    </row>
    <row r="21" spans="1:95" x14ac:dyDescent="0.3">
      <c r="A21" s="56"/>
      <c r="B21" s="23" t="s">
        <v>252</v>
      </c>
      <c r="C21" s="180" t="s">
        <v>156</v>
      </c>
      <c r="D21" s="261" t="s">
        <v>157</v>
      </c>
      <c r="E21" s="261"/>
      <c r="F21" s="281" t="s">
        <v>158</v>
      </c>
      <c r="G21" s="281"/>
      <c r="H21" s="181" t="s">
        <v>159</v>
      </c>
      <c r="I21" s="181" t="s">
        <v>160</v>
      </c>
    </row>
    <row r="22" spans="1:95" x14ac:dyDescent="0.3">
      <c r="A22" s="121"/>
      <c r="B22" s="122" t="s">
        <v>199</v>
      </c>
      <c r="C22" s="131"/>
      <c r="D22" s="260"/>
      <c r="E22" s="260"/>
      <c r="F22" s="273"/>
      <c r="G22" s="273"/>
      <c r="H22" s="132"/>
      <c r="I22" s="132"/>
    </row>
    <row r="23" spans="1:95" x14ac:dyDescent="0.3">
      <c r="A23" s="121" t="str">
        <f>" 245/1"</f>
        <v xml:space="preserve"> 245/1</v>
      </c>
      <c r="B23" s="126" t="s">
        <v>344</v>
      </c>
      <c r="C23" s="123" t="str">
        <f>"30"</f>
        <v>30</v>
      </c>
      <c r="D23" s="123">
        <v>0.23</v>
      </c>
      <c r="E23" s="123">
        <v>0</v>
      </c>
      <c r="F23" s="123">
        <v>0.25</v>
      </c>
      <c r="G23" s="123">
        <v>0.28000000000000003</v>
      </c>
      <c r="H23" s="123">
        <v>0.98</v>
      </c>
      <c r="I23" s="243">
        <v>6.4571317499999994</v>
      </c>
      <c r="J23" s="82">
        <v>0.03</v>
      </c>
      <c r="K23" s="60">
        <v>0.16</v>
      </c>
      <c r="L23" s="60">
        <v>0</v>
      </c>
      <c r="M23" s="60">
        <v>0</v>
      </c>
      <c r="N23" s="60">
        <v>0.67</v>
      </c>
      <c r="O23" s="60">
        <v>0.03</v>
      </c>
      <c r="P23" s="60">
        <v>0.28000000000000003</v>
      </c>
      <c r="Q23" s="60">
        <v>0</v>
      </c>
      <c r="R23" s="60">
        <v>0</v>
      </c>
      <c r="S23" s="60">
        <v>0.03</v>
      </c>
      <c r="T23" s="60">
        <v>0.31</v>
      </c>
      <c r="U23" s="60">
        <v>60.57</v>
      </c>
      <c r="V23" s="60">
        <v>37.97</v>
      </c>
      <c r="W23" s="60">
        <v>7.05</v>
      </c>
      <c r="X23" s="60">
        <v>3.83</v>
      </c>
      <c r="Y23" s="60">
        <v>11.27</v>
      </c>
      <c r="Z23" s="60">
        <v>0.16</v>
      </c>
      <c r="AA23" s="60">
        <v>0</v>
      </c>
      <c r="AB23" s="60">
        <v>23.4</v>
      </c>
      <c r="AC23" s="60">
        <v>4.88</v>
      </c>
      <c r="AD23" s="60">
        <v>0.14000000000000001</v>
      </c>
      <c r="AE23" s="60">
        <v>0.01</v>
      </c>
      <c r="AF23" s="60">
        <v>0.01</v>
      </c>
      <c r="AG23" s="60">
        <v>0.05</v>
      </c>
      <c r="AH23" s="60">
        <v>0.09</v>
      </c>
      <c r="AI23" s="60">
        <v>1.3</v>
      </c>
      <c r="AJ23" s="61">
        <v>0</v>
      </c>
      <c r="AK23" s="61">
        <v>7.62</v>
      </c>
      <c r="AL23" s="61">
        <v>5.92</v>
      </c>
      <c r="AM23" s="61">
        <v>8.4600000000000009</v>
      </c>
      <c r="AN23" s="61">
        <v>7.33</v>
      </c>
      <c r="AO23" s="61">
        <v>1.69</v>
      </c>
      <c r="AP23" s="61">
        <v>5.92</v>
      </c>
      <c r="AQ23" s="61">
        <v>1.41</v>
      </c>
      <c r="AR23" s="61">
        <v>4.8</v>
      </c>
      <c r="AS23" s="61">
        <v>7.33</v>
      </c>
      <c r="AT23" s="61">
        <v>12.69</v>
      </c>
      <c r="AU23" s="61">
        <v>14.95</v>
      </c>
      <c r="AV23" s="61">
        <v>2.82</v>
      </c>
      <c r="AW23" s="61">
        <v>7.9</v>
      </c>
      <c r="AX23" s="61">
        <v>39.49</v>
      </c>
      <c r="AY23" s="61">
        <v>0</v>
      </c>
      <c r="AZ23" s="61">
        <v>4.8</v>
      </c>
      <c r="BA23" s="61">
        <v>7.62</v>
      </c>
      <c r="BB23" s="61">
        <v>5.92</v>
      </c>
      <c r="BC23" s="61">
        <v>1.97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0.01</v>
      </c>
      <c r="BL23" s="61">
        <v>0</v>
      </c>
      <c r="BM23" s="61">
        <v>0.01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7.0000000000000007E-2</v>
      </c>
      <c r="BT23" s="61">
        <v>0</v>
      </c>
      <c r="BU23" s="61">
        <v>0</v>
      </c>
      <c r="BV23" s="61">
        <v>0.15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28.71</v>
      </c>
      <c r="CC23" s="62"/>
      <c r="CD23" s="62"/>
      <c r="CE23" s="61">
        <v>3.9</v>
      </c>
      <c r="CF23" s="61"/>
      <c r="CG23" s="61">
        <v>6.92</v>
      </c>
      <c r="CH23" s="61">
        <v>3.92</v>
      </c>
      <c r="CI23" s="61">
        <v>5.42</v>
      </c>
      <c r="CJ23" s="61">
        <v>255.5</v>
      </c>
      <c r="CK23" s="61">
        <v>60.5</v>
      </c>
      <c r="CL23" s="61">
        <v>158</v>
      </c>
      <c r="CM23" s="61">
        <v>0.09</v>
      </c>
      <c r="CN23" s="61">
        <v>0.08</v>
      </c>
      <c r="CO23" s="61">
        <v>0.08</v>
      </c>
      <c r="CP23" s="61">
        <v>0</v>
      </c>
      <c r="CQ23" s="61">
        <v>0.15</v>
      </c>
    </row>
    <row r="24" spans="1:95" x14ac:dyDescent="0.3">
      <c r="A24" s="121" t="s">
        <v>230</v>
      </c>
      <c r="B24" s="126" t="s">
        <v>206</v>
      </c>
      <c r="C24" s="123" t="s">
        <v>225</v>
      </c>
      <c r="D24" s="123">
        <v>4.18</v>
      </c>
      <c r="E24" s="123">
        <v>0</v>
      </c>
      <c r="F24" s="123">
        <v>5.47</v>
      </c>
      <c r="G24" s="123">
        <v>5.22</v>
      </c>
      <c r="H24" s="123">
        <v>17.260000000000002</v>
      </c>
      <c r="I24" s="243">
        <v>131.4</v>
      </c>
      <c r="J24" s="82">
        <v>1.1100000000000001</v>
      </c>
      <c r="K24" s="60">
        <v>3.25</v>
      </c>
      <c r="L24" s="60">
        <v>0</v>
      </c>
      <c r="M24" s="60">
        <v>0</v>
      </c>
      <c r="N24" s="60">
        <v>5.51</v>
      </c>
      <c r="O24" s="60">
        <v>5.04</v>
      </c>
      <c r="P24" s="60">
        <v>2.16</v>
      </c>
      <c r="Q24" s="60">
        <v>0</v>
      </c>
      <c r="R24" s="60">
        <v>0</v>
      </c>
      <c r="S24" s="60">
        <v>0.28000000000000003</v>
      </c>
      <c r="T24" s="60">
        <v>1.54</v>
      </c>
      <c r="U24" s="60">
        <v>218.18</v>
      </c>
      <c r="V24" s="60">
        <v>339.72</v>
      </c>
      <c r="W24" s="60">
        <v>38.49</v>
      </c>
      <c r="X24" s="60">
        <v>21.06</v>
      </c>
      <c r="Y24" s="60">
        <v>46.87</v>
      </c>
      <c r="Z24" s="60">
        <v>0.91</v>
      </c>
      <c r="AA24" s="60">
        <v>3</v>
      </c>
      <c r="AB24" s="60">
        <v>974.4</v>
      </c>
      <c r="AC24" s="60">
        <v>207.9</v>
      </c>
      <c r="AD24" s="60">
        <v>2.4</v>
      </c>
      <c r="AE24" s="60">
        <v>0.04</v>
      </c>
      <c r="AF24" s="60">
        <v>0.05</v>
      </c>
      <c r="AG24" s="60">
        <v>0.65</v>
      </c>
      <c r="AH24" s="60">
        <v>1.17</v>
      </c>
      <c r="AI24" s="60">
        <v>10.81</v>
      </c>
      <c r="AJ24" s="61">
        <v>0</v>
      </c>
      <c r="AK24" s="61">
        <v>106.39</v>
      </c>
      <c r="AL24" s="61">
        <v>95.27</v>
      </c>
      <c r="AM24" s="61">
        <v>155.66999999999999</v>
      </c>
      <c r="AN24" s="61">
        <v>151.01</v>
      </c>
      <c r="AO24" s="61">
        <v>44.91</v>
      </c>
      <c r="AP24" s="61">
        <v>91.96</v>
      </c>
      <c r="AQ24" s="61">
        <v>25.94</v>
      </c>
      <c r="AR24" s="61">
        <v>95.79</v>
      </c>
      <c r="AS24" s="61">
        <v>118.07</v>
      </c>
      <c r="AT24" s="61">
        <v>154.31</v>
      </c>
      <c r="AU24" s="61">
        <v>283.79000000000002</v>
      </c>
      <c r="AV24" s="61">
        <v>57.54</v>
      </c>
      <c r="AW24" s="61">
        <v>95.32</v>
      </c>
      <c r="AX24" s="61">
        <v>482.42</v>
      </c>
      <c r="AY24" s="61">
        <v>0</v>
      </c>
      <c r="AZ24" s="61">
        <v>108.48</v>
      </c>
      <c r="BA24" s="61">
        <v>102.6</v>
      </c>
      <c r="BB24" s="61">
        <v>80.37</v>
      </c>
      <c r="BC24" s="61">
        <v>34.549999999999997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0.28999999999999998</v>
      </c>
      <c r="BL24" s="61">
        <v>0</v>
      </c>
      <c r="BM24" s="61">
        <v>0.18</v>
      </c>
      <c r="BN24" s="61">
        <v>0.01</v>
      </c>
      <c r="BO24" s="61">
        <v>0.03</v>
      </c>
      <c r="BP24" s="61">
        <v>0</v>
      </c>
      <c r="BQ24" s="61">
        <v>0</v>
      </c>
      <c r="BR24" s="61">
        <v>0</v>
      </c>
      <c r="BS24" s="61">
        <v>1.08</v>
      </c>
      <c r="BT24" s="61">
        <v>0</v>
      </c>
      <c r="BU24" s="61">
        <v>0</v>
      </c>
      <c r="BV24" s="61">
        <v>2.99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298.94</v>
      </c>
      <c r="CC24" s="62"/>
      <c r="CD24" s="62"/>
      <c r="CE24" s="61">
        <v>165.4</v>
      </c>
      <c r="CF24" s="61"/>
      <c r="CG24" s="61">
        <v>25.43</v>
      </c>
      <c r="CH24" s="61">
        <v>15.39</v>
      </c>
      <c r="CI24" s="61">
        <v>20.41</v>
      </c>
      <c r="CJ24" s="61">
        <v>1027.33</v>
      </c>
      <c r="CK24" s="61">
        <v>361.09</v>
      </c>
      <c r="CL24" s="61">
        <v>694.21</v>
      </c>
      <c r="CM24" s="61">
        <v>45.44</v>
      </c>
      <c r="CN24" s="61">
        <v>27.16</v>
      </c>
      <c r="CO24" s="61">
        <v>36.32</v>
      </c>
      <c r="CP24" s="61">
        <v>0</v>
      </c>
      <c r="CQ24" s="61">
        <v>0.5</v>
      </c>
    </row>
    <row r="25" spans="1:95" ht="14.4" customHeight="1" x14ac:dyDescent="0.3">
      <c r="A25" s="121" t="s">
        <v>351</v>
      </c>
      <c r="B25" s="126" t="s">
        <v>207</v>
      </c>
      <c r="C25" s="123">
        <v>120</v>
      </c>
      <c r="D25" s="123">
        <v>14.46</v>
      </c>
      <c r="E25" s="123">
        <v>11.57</v>
      </c>
      <c r="F25" s="123">
        <v>15.47</v>
      </c>
      <c r="G25" s="123">
        <v>0.96</v>
      </c>
      <c r="H25" s="123">
        <v>14.69</v>
      </c>
      <c r="I25" s="243">
        <v>260.8</v>
      </c>
      <c r="J25" s="82">
        <v>1.82</v>
      </c>
      <c r="K25" s="60">
        <v>0.65</v>
      </c>
      <c r="L25" s="60">
        <v>0</v>
      </c>
      <c r="M25" s="60">
        <v>0</v>
      </c>
      <c r="N25" s="60">
        <v>2.35</v>
      </c>
      <c r="O25" s="60">
        <v>3.23</v>
      </c>
      <c r="P25" s="60">
        <v>0.17</v>
      </c>
      <c r="Q25" s="60">
        <v>0</v>
      </c>
      <c r="R25" s="60">
        <v>0</v>
      </c>
      <c r="S25" s="60">
        <v>0.05</v>
      </c>
      <c r="T25" s="60">
        <v>1.62</v>
      </c>
      <c r="U25" s="60">
        <v>57.35</v>
      </c>
      <c r="V25" s="60">
        <v>101.48</v>
      </c>
      <c r="W25" s="60">
        <v>44.88</v>
      </c>
      <c r="X25" s="60">
        <v>8.1999999999999993</v>
      </c>
      <c r="Y25" s="60">
        <v>72.3</v>
      </c>
      <c r="Z25" s="60">
        <v>0.3</v>
      </c>
      <c r="AA25" s="60">
        <v>15.57</v>
      </c>
      <c r="AB25" s="60">
        <v>4.5</v>
      </c>
      <c r="AC25" s="60">
        <v>29.6</v>
      </c>
      <c r="AD25" s="60">
        <v>1.45</v>
      </c>
      <c r="AE25" s="60">
        <v>0.06</v>
      </c>
      <c r="AF25" s="60">
        <v>0.09</v>
      </c>
      <c r="AG25" s="60">
        <v>1.63</v>
      </c>
      <c r="AH25" s="60">
        <v>5.57</v>
      </c>
      <c r="AI25" s="60">
        <v>0.03</v>
      </c>
      <c r="AJ25" s="61">
        <v>0</v>
      </c>
      <c r="AK25" s="61">
        <v>709.86</v>
      </c>
      <c r="AL25" s="61">
        <v>560.53</v>
      </c>
      <c r="AM25" s="61">
        <v>1017.03</v>
      </c>
      <c r="AN25" s="61">
        <v>1121.3599999999999</v>
      </c>
      <c r="AO25" s="61">
        <v>313.08</v>
      </c>
      <c r="AP25" s="61">
        <v>638.53</v>
      </c>
      <c r="AQ25" s="61">
        <v>131.35</v>
      </c>
      <c r="AR25" s="61">
        <v>86.44</v>
      </c>
      <c r="AS25" s="61">
        <v>14.55</v>
      </c>
      <c r="AT25" s="61">
        <v>17.64</v>
      </c>
      <c r="AU25" s="61">
        <v>14.99</v>
      </c>
      <c r="AV25" s="61">
        <v>449.25</v>
      </c>
      <c r="AW25" s="61">
        <v>15.44</v>
      </c>
      <c r="AX25" s="61">
        <v>135.83000000000001</v>
      </c>
      <c r="AY25" s="61">
        <v>0</v>
      </c>
      <c r="AZ25" s="61">
        <v>42.78</v>
      </c>
      <c r="BA25" s="61">
        <v>22.05</v>
      </c>
      <c r="BB25" s="61">
        <v>92.47</v>
      </c>
      <c r="BC25" s="61">
        <v>20.39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0.06</v>
      </c>
      <c r="BL25" s="61">
        <v>0</v>
      </c>
      <c r="BM25" s="61">
        <v>0.04</v>
      </c>
      <c r="BN25" s="61">
        <v>0</v>
      </c>
      <c r="BO25" s="61">
        <v>0.01</v>
      </c>
      <c r="BP25" s="61">
        <v>0</v>
      </c>
      <c r="BQ25" s="61">
        <v>0</v>
      </c>
      <c r="BR25" s="61">
        <v>0</v>
      </c>
      <c r="BS25" s="61">
        <v>0.22</v>
      </c>
      <c r="BT25" s="61">
        <v>0</v>
      </c>
      <c r="BU25" s="61">
        <v>0</v>
      </c>
      <c r="BV25" s="61">
        <v>0.55000000000000004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89.42</v>
      </c>
      <c r="CC25" s="62"/>
      <c r="CD25" s="62"/>
      <c r="CE25" s="61">
        <v>16.32</v>
      </c>
      <c r="CF25" s="61"/>
      <c r="CG25" s="61">
        <v>117.62</v>
      </c>
      <c r="CH25" s="61">
        <v>23.49</v>
      </c>
      <c r="CI25" s="61">
        <v>70.55</v>
      </c>
      <c r="CJ25" s="61">
        <v>1228.17</v>
      </c>
      <c r="CK25" s="61">
        <v>421.49</v>
      </c>
      <c r="CL25" s="61">
        <v>824.83</v>
      </c>
      <c r="CM25" s="61">
        <v>20.73</v>
      </c>
      <c r="CN25" s="61">
        <v>9.82</v>
      </c>
      <c r="CO25" s="61">
        <v>15.33</v>
      </c>
      <c r="CP25" s="61">
        <v>0</v>
      </c>
      <c r="CQ25" s="61">
        <v>0.5</v>
      </c>
    </row>
    <row r="26" spans="1:95" x14ac:dyDescent="0.3">
      <c r="A26" s="121" t="s">
        <v>137</v>
      </c>
      <c r="B26" s="126" t="s">
        <v>138</v>
      </c>
      <c r="C26" s="123" t="str">
        <f>"180"</f>
        <v>180</v>
      </c>
      <c r="D26" s="123">
        <v>3.73</v>
      </c>
      <c r="E26" s="123">
        <v>0.65</v>
      </c>
      <c r="F26" s="123">
        <v>4.4000000000000004</v>
      </c>
      <c r="G26" s="123">
        <v>0.62</v>
      </c>
      <c r="H26" s="123">
        <v>26.49</v>
      </c>
      <c r="I26" s="243">
        <v>159.10285500000001</v>
      </c>
      <c r="J26" s="82">
        <v>2.73</v>
      </c>
      <c r="K26" s="60">
        <v>0.1</v>
      </c>
      <c r="L26" s="60">
        <v>0</v>
      </c>
      <c r="M26" s="60">
        <v>0</v>
      </c>
      <c r="N26" s="60">
        <v>2.58</v>
      </c>
      <c r="O26" s="60">
        <v>21.87</v>
      </c>
      <c r="P26" s="60">
        <v>2.04</v>
      </c>
      <c r="Q26" s="60">
        <v>0</v>
      </c>
      <c r="R26" s="60">
        <v>0</v>
      </c>
      <c r="S26" s="60">
        <v>0.35</v>
      </c>
      <c r="T26" s="60">
        <v>2.27</v>
      </c>
      <c r="U26" s="60">
        <v>93.41</v>
      </c>
      <c r="V26" s="60">
        <v>763.51</v>
      </c>
      <c r="W26" s="60">
        <v>40.75</v>
      </c>
      <c r="X26" s="60">
        <v>36.42</v>
      </c>
      <c r="Y26" s="60">
        <v>104.19</v>
      </c>
      <c r="Z26" s="60">
        <v>1.35</v>
      </c>
      <c r="AA26" s="60">
        <v>22.5</v>
      </c>
      <c r="AB26" s="60">
        <v>40.93</v>
      </c>
      <c r="AC26" s="60">
        <v>30.06</v>
      </c>
      <c r="AD26" s="60">
        <v>0.21</v>
      </c>
      <c r="AE26" s="60">
        <v>0.14000000000000001</v>
      </c>
      <c r="AF26" s="60">
        <v>0.12</v>
      </c>
      <c r="AG26" s="60">
        <v>1.6</v>
      </c>
      <c r="AH26" s="60">
        <v>3.11</v>
      </c>
      <c r="AI26" s="60">
        <v>6.54</v>
      </c>
      <c r="AJ26" s="61">
        <v>0</v>
      </c>
      <c r="AK26" s="61">
        <v>75.11</v>
      </c>
      <c r="AL26" s="61">
        <v>97.73</v>
      </c>
      <c r="AM26" s="61">
        <v>139.19</v>
      </c>
      <c r="AN26" s="61">
        <v>141.72</v>
      </c>
      <c r="AO26" s="61">
        <v>31.93</v>
      </c>
      <c r="AP26" s="61">
        <v>91.36</v>
      </c>
      <c r="AQ26" s="61">
        <v>41.81</v>
      </c>
      <c r="AR26" s="61">
        <v>96.1</v>
      </c>
      <c r="AS26" s="61">
        <v>90.8</v>
      </c>
      <c r="AT26" s="61">
        <v>247.35</v>
      </c>
      <c r="AU26" s="61">
        <v>110.17</v>
      </c>
      <c r="AV26" s="61">
        <v>23.04</v>
      </c>
      <c r="AW26" s="61">
        <v>64.13</v>
      </c>
      <c r="AX26" s="61">
        <v>344.65</v>
      </c>
      <c r="AY26" s="61">
        <v>0</v>
      </c>
      <c r="AZ26" s="61">
        <v>48.22</v>
      </c>
      <c r="BA26" s="61">
        <v>43.86</v>
      </c>
      <c r="BB26" s="61">
        <v>87.3</v>
      </c>
      <c r="BC26" s="61">
        <v>25.99</v>
      </c>
      <c r="BD26" s="61">
        <v>0.11</v>
      </c>
      <c r="BE26" s="61">
        <v>0.05</v>
      </c>
      <c r="BF26" s="61">
        <v>0.03</v>
      </c>
      <c r="BG26" s="61">
        <v>0.06</v>
      </c>
      <c r="BH26" s="61">
        <v>7.0000000000000007E-2</v>
      </c>
      <c r="BI26" s="61">
        <v>0.34</v>
      </c>
      <c r="BJ26" s="61">
        <v>0</v>
      </c>
      <c r="BK26" s="61">
        <v>1.05</v>
      </c>
      <c r="BL26" s="61">
        <v>0</v>
      </c>
      <c r="BM26" s="61">
        <v>0.31</v>
      </c>
      <c r="BN26" s="61">
        <v>0</v>
      </c>
      <c r="BO26" s="61">
        <v>0</v>
      </c>
      <c r="BP26" s="61">
        <v>0</v>
      </c>
      <c r="BQ26" s="61">
        <v>7.0000000000000007E-2</v>
      </c>
      <c r="BR26" s="61">
        <v>0.11</v>
      </c>
      <c r="BS26" s="61">
        <v>1.02</v>
      </c>
      <c r="BT26" s="61">
        <v>0</v>
      </c>
      <c r="BU26" s="61">
        <v>0</v>
      </c>
      <c r="BV26" s="61">
        <v>0.17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148.35</v>
      </c>
      <c r="CC26" s="62"/>
      <c r="CD26" s="62"/>
      <c r="CE26" s="61">
        <v>29.32</v>
      </c>
      <c r="CF26" s="61"/>
      <c r="CG26" s="61">
        <v>17.59</v>
      </c>
      <c r="CH26" s="61">
        <v>11.66</v>
      </c>
      <c r="CI26" s="61">
        <v>14.63</v>
      </c>
      <c r="CJ26" s="61">
        <v>602.05999999999995</v>
      </c>
      <c r="CK26" s="61">
        <v>529.20000000000005</v>
      </c>
      <c r="CL26" s="61">
        <v>565.63</v>
      </c>
      <c r="CM26" s="61">
        <v>24.41</v>
      </c>
      <c r="CN26" s="61">
        <v>3.59</v>
      </c>
      <c r="CO26" s="61">
        <v>14</v>
      </c>
      <c r="CP26" s="61">
        <v>0</v>
      </c>
      <c r="CQ26" s="61">
        <v>0.27</v>
      </c>
    </row>
    <row r="27" spans="1:95" x14ac:dyDescent="0.3">
      <c r="A27" s="121" t="s">
        <v>232</v>
      </c>
      <c r="B27" s="126" t="s">
        <v>231</v>
      </c>
      <c r="C27" s="123" t="str">
        <f>"200"</f>
        <v>200</v>
      </c>
      <c r="D27" s="123">
        <v>0.16</v>
      </c>
      <c r="E27" s="123">
        <v>0</v>
      </c>
      <c r="F27" s="123">
        <v>0.04</v>
      </c>
      <c r="G27" s="123">
        <v>0.04</v>
      </c>
      <c r="H27" s="123">
        <v>12.2</v>
      </c>
      <c r="I27" s="243">
        <v>47.687819999999995</v>
      </c>
      <c r="J27" s="82">
        <v>0</v>
      </c>
      <c r="K27" s="60">
        <v>0</v>
      </c>
      <c r="L27" s="60">
        <v>0</v>
      </c>
      <c r="M27" s="60">
        <v>0</v>
      </c>
      <c r="N27" s="60">
        <v>11.84</v>
      </c>
      <c r="O27" s="60">
        <v>0.02</v>
      </c>
      <c r="P27" s="60">
        <v>0.34</v>
      </c>
      <c r="Q27" s="60">
        <v>0</v>
      </c>
      <c r="R27" s="60">
        <v>0</v>
      </c>
      <c r="S27" s="60">
        <v>0.32</v>
      </c>
      <c r="T27" s="60">
        <v>0.13</v>
      </c>
      <c r="U27" s="60">
        <v>4.0599999999999996</v>
      </c>
      <c r="V27" s="60">
        <v>50.99</v>
      </c>
      <c r="W27" s="60">
        <v>7.47</v>
      </c>
      <c r="X27" s="60">
        <v>4.9400000000000004</v>
      </c>
      <c r="Y27" s="60">
        <v>5.58</v>
      </c>
      <c r="Z27" s="60">
        <v>0.13</v>
      </c>
      <c r="AA27" s="60">
        <v>0</v>
      </c>
      <c r="AB27" s="60">
        <v>18</v>
      </c>
      <c r="AC27" s="60">
        <v>3.4</v>
      </c>
      <c r="AD27" s="60">
        <v>0.06</v>
      </c>
      <c r="AE27" s="60">
        <v>0.01</v>
      </c>
      <c r="AF27" s="60">
        <v>0.01</v>
      </c>
      <c r="AG27" s="60">
        <v>7.0000000000000007E-2</v>
      </c>
      <c r="AH27" s="60">
        <v>0.1</v>
      </c>
      <c r="AI27" s="60">
        <v>1.2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226.89</v>
      </c>
      <c r="CC27" s="62"/>
      <c r="CD27" s="62"/>
      <c r="CE27" s="61">
        <v>3</v>
      </c>
      <c r="CF27" s="61"/>
      <c r="CG27" s="61">
        <v>4.79</v>
      </c>
      <c r="CH27" s="61">
        <v>4.79</v>
      </c>
      <c r="CI27" s="61">
        <v>4.79</v>
      </c>
      <c r="CJ27" s="61">
        <v>545</v>
      </c>
      <c r="CK27" s="61">
        <v>208.6</v>
      </c>
      <c r="CL27" s="61">
        <v>376.8</v>
      </c>
      <c r="CM27" s="61">
        <v>50.96</v>
      </c>
      <c r="CN27" s="61">
        <v>30.26</v>
      </c>
      <c r="CO27" s="61">
        <v>40.61</v>
      </c>
      <c r="CP27" s="61">
        <v>10</v>
      </c>
      <c r="CQ27" s="61">
        <v>0</v>
      </c>
    </row>
    <row r="28" spans="1:95" x14ac:dyDescent="0.3">
      <c r="A28" s="121" t="str">
        <f>""</f>
        <v/>
      </c>
      <c r="B28" s="126" t="s">
        <v>112</v>
      </c>
      <c r="C28" s="123" t="str">
        <f>"50"</f>
        <v>50</v>
      </c>
      <c r="D28" s="123">
        <v>4.5</v>
      </c>
      <c r="E28" s="123">
        <v>0</v>
      </c>
      <c r="F28" s="123">
        <v>1.5</v>
      </c>
      <c r="G28" s="123">
        <v>0</v>
      </c>
      <c r="H28" s="123">
        <v>26.9</v>
      </c>
      <c r="I28" s="243">
        <v>133.82499999999999</v>
      </c>
      <c r="J28" s="82">
        <v>0</v>
      </c>
      <c r="K28" s="60">
        <v>0</v>
      </c>
      <c r="L28" s="60">
        <v>0</v>
      </c>
      <c r="M28" s="60">
        <v>0</v>
      </c>
      <c r="N28" s="60">
        <v>1.8</v>
      </c>
      <c r="O28" s="60">
        <v>21.35</v>
      </c>
      <c r="P28" s="60">
        <v>3.75</v>
      </c>
      <c r="Q28" s="60">
        <v>0</v>
      </c>
      <c r="R28" s="60">
        <v>0</v>
      </c>
      <c r="S28" s="60">
        <v>0.15</v>
      </c>
      <c r="T28" s="60">
        <v>0.9</v>
      </c>
      <c r="U28" s="60">
        <v>171.5</v>
      </c>
      <c r="V28" s="60">
        <v>112.5</v>
      </c>
      <c r="W28" s="60">
        <v>17</v>
      </c>
      <c r="X28" s="60">
        <v>31.5</v>
      </c>
      <c r="Y28" s="60">
        <v>86</v>
      </c>
      <c r="Z28" s="60">
        <v>1.4</v>
      </c>
      <c r="AA28" s="60">
        <v>4.5</v>
      </c>
      <c r="AB28" s="60">
        <v>0</v>
      </c>
      <c r="AC28" s="60">
        <v>4.5</v>
      </c>
      <c r="AD28" s="60">
        <v>0.85</v>
      </c>
      <c r="AE28" s="60">
        <v>0.08</v>
      </c>
      <c r="AF28" s="60">
        <v>0.03</v>
      </c>
      <c r="AG28" s="60">
        <v>2.35</v>
      </c>
      <c r="AH28" s="60">
        <v>2.35</v>
      </c>
      <c r="AI28" s="60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16.649999999999999</v>
      </c>
      <c r="CC28" s="62"/>
      <c r="CD28" s="62"/>
      <c r="CE28" s="61">
        <v>4.5</v>
      </c>
      <c r="CF28" s="61"/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0</v>
      </c>
      <c r="CP28" s="61">
        <v>0</v>
      </c>
      <c r="CQ28" s="61">
        <v>0</v>
      </c>
    </row>
    <row r="29" spans="1:95" x14ac:dyDescent="0.3">
      <c r="A29" s="121" t="str">
        <f>"-"</f>
        <v>-</v>
      </c>
      <c r="B29" s="126" t="s">
        <v>100</v>
      </c>
      <c r="C29" s="123" t="str">
        <f>"40"</f>
        <v>40</v>
      </c>
      <c r="D29" s="123">
        <v>2.64</v>
      </c>
      <c r="E29" s="123">
        <v>0</v>
      </c>
      <c r="F29" s="123">
        <v>0.48</v>
      </c>
      <c r="G29" s="123">
        <v>0.48</v>
      </c>
      <c r="H29" s="123">
        <v>16.68</v>
      </c>
      <c r="I29" s="243">
        <v>77.352000000000004</v>
      </c>
      <c r="J29" s="83">
        <v>0.08</v>
      </c>
      <c r="K29" s="57">
        <v>0</v>
      </c>
      <c r="L29" s="57">
        <v>0</v>
      </c>
      <c r="M29" s="57">
        <v>0</v>
      </c>
      <c r="N29" s="57">
        <v>0.48</v>
      </c>
      <c r="O29" s="57">
        <v>12.88</v>
      </c>
      <c r="P29" s="57">
        <v>3.32</v>
      </c>
      <c r="Q29" s="57">
        <v>0</v>
      </c>
      <c r="R29" s="57">
        <v>0</v>
      </c>
      <c r="S29" s="57">
        <v>0.4</v>
      </c>
      <c r="T29" s="57">
        <v>1</v>
      </c>
      <c r="U29" s="57">
        <v>244</v>
      </c>
      <c r="V29" s="57">
        <v>98</v>
      </c>
      <c r="W29" s="57">
        <v>14</v>
      </c>
      <c r="X29" s="57">
        <v>18.8</v>
      </c>
      <c r="Y29" s="57">
        <v>63.2</v>
      </c>
      <c r="Z29" s="57">
        <v>1.56</v>
      </c>
      <c r="AA29" s="57">
        <v>0</v>
      </c>
      <c r="AB29" s="57">
        <v>2</v>
      </c>
      <c r="AC29" s="57">
        <v>0.4</v>
      </c>
      <c r="AD29" s="57">
        <v>0.56000000000000005</v>
      </c>
      <c r="AE29" s="57">
        <v>7.0000000000000007E-2</v>
      </c>
      <c r="AF29" s="57">
        <v>0.03</v>
      </c>
      <c r="AG29" s="57">
        <v>0.28000000000000003</v>
      </c>
      <c r="AH29" s="57">
        <v>0.8</v>
      </c>
      <c r="AI29" s="57">
        <v>0</v>
      </c>
      <c r="AJ29" s="55">
        <v>0</v>
      </c>
      <c r="AK29" s="55">
        <v>128.80000000000001</v>
      </c>
      <c r="AL29" s="55">
        <v>99.2</v>
      </c>
      <c r="AM29" s="55">
        <v>170.8</v>
      </c>
      <c r="AN29" s="55">
        <v>89.2</v>
      </c>
      <c r="AO29" s="55">
        <v>37.200000000000003</v>
      </c>
      <c r="AP29" s="55">
        <v>79.2</v>
      </c>
      <c r="AQ29" s="55">
        <v>32</v>
      </c>
      <c r="AR29" s="55">
        <v>148.4</v>
      </c>
      <c r="AS29" s="55">
        <v>118.8</v>
      </c>
      <c r="AT29" s="55">
        <v>116.4</v>
      </c>
      <c r="AU29" s="55">
        <v>185.6</v>
      </c>
      <c r="AV29" s="55">
        <v>49.6</v>
      </c>
      <c r="AW29" s="55">
        <v>124</v>
      </c>
      <c r="AX29" s="55">
        <v>623.6</v>
      </c>
      <c r="AY29" s="55">
        <v>0</v>
      </c>
      <c r="AZ29" s="55">
        <v>210.4</v>
      </c>
      <c r="BA29" s="55">
        <v>116.4</v>
      </c>
      <c r="BB29" s="55">
        <v>72</v>
      </c>
      <c r="BC29" s="55">
        <v>52</v>
      </c>
      <c r="BD29" s="55">
        <v>0</v>
      </c>
      <c r="BE29" s="55">
        <v>0</v>
      </c>
      <c r="BF29" s="55">
        <v>0</v>
      </c>
      <c r="BG29" s="55">
        <v>0</v>
      </c>
      <c r="BH29" s="55">
        <v>0</v>
      </c>
      <c r="BI29" s="55">
        <v>0</v>
      </c>
      <c r="BJ29" s="55">
        <v>0</v>
      </c>
      <c r="BK29" s="55">
        <v>0.06</v>
      </c>
      <c r="BL29" s="55">
        <v>0</v>
      </c>
      <c r="BM29" s="55">
        <v>0</v>
      </c>
      <c r="BN29" s="55">
        <v>0.01</v>
      </c>
      <c r="BO29" s="55">
        <v>0</v>
      </c>
      <c r="BP29" s="55">
        <v>0</v>
      </c>
      <c r="BQ29" s="55">
        <v>0</v>
      </c>
      <c r="BR29" s="55">
        <v>0</v>
      </c>
      <c r="BS29" s="55">
        <v>0.04</v>
      </c>
      <c r="BT29" s="55">
        <v>0</v>
      </c>
      <c r="BU29" s="55">
        <v>0</v>
      </c>
      <c r="BV29" s="55">
        <v>0.19</v>
      </c>
      <c r="BW29" s="55">
        <v>0.03</v>
      </c>
      <c r="BX29" s="55">
        <v>0</v>
      </c>
      <c r="BY29" s="55">
        <v>0</v>
      </c>
      <c r="BZ29" s="55">
        <v>0</v>
      </c>
      <c r="CA29" s="55">
        <v>0</v>
      </c>
      <c r="CB29" s="55">
        <v>18.8</v>
      </c>
      <c r="CC29" s="58"/>
      <c r="CD29" s="58"/>
      <c r="CE29" s="55">
        <v>0.33</v>
      </c>
      <c r="CF29" s="55"/>
      <c r="CG29" s="55">
        <v>2.5</v>
      </c>
      <c r="CH29" s="55">
        <v>2.5</v>
      </c>
      <c r="CI29" s="55">
        <v>2.5</v>
      </c>
      <c r="CJ29" s="55">
        <v>475</v>
      </c>
      <c r="CK29" s="55">
        <v>183</v>
      </c>
      <c r="CL29" s="55">
        <v>329</v>
      </c>
      <c r="CM29" s="55">
        <v>4.75</v>
      </c>
      <c r="CN29" s="55">
        <v>3.95</v>
      </c>
      <c r="CO29" s="55">
        <v>4.3499999999999996</v>
      </c>
      <c r="CP29" s="55">
        <v>0</v>
      </c>
      <c r="CQ29" s="55">
        <v>0</v>
      </c>
    </row>
    <row r="30" spans="1:95" ht="14.4" x14ac:dyDescent="0.3">
      <c r="A30" s="121"/>
      <c r="B30" s="142" t="s">
        <v>205</v>
      </c>
      <c r="C30" s="123"/>
      <c r="D30" s="244">
        <f>SUM(D23:D29)</f>
        <v>29.900000000000002</v>
      </c>
      <c r="E30" s="244">
        <f t="shared" ref="E30:BP30" si="3">SUM(E23:E29)</f>
        <v>12.22</v>
      </c>
      <c r="F30" s="244">
        <f t="shared" si="3"/>
        <v>27.610000000000003</v>
      </c>
      <c r="G30" s="244">
        <f t="shared" si="3"/>
        <v>7.6</v>
      </c>
      <c r="H30" s="244">
        <f t="shared" si="3"/>
        <v>115.20000000000002</v>
      </c>
      <c r="I30" s="244">
        <f t="shared" si="3"/>
        <v>816.62480674999995</v>
      </c>
      <c r="J30" s="140">
        <f t="shared" si="3"/>
        <v>5.77</v>
      </c>
      <c r="K30" s="68">
        <f t="shared" si="3"/>
        <v>4.16</v>
      </c>
      <c r="L30" s="68">
        <f t="shared" si="3"/>
        <v>0</v>
      </c>
      <c r="M30" s="68">
        <f t="shared" si="3"/>
        <v>0</v>
      </c>
      <c r="N30" s="68">
        <f t="shared" si="3"/>
        <v>25.23</v>
      </c>
      <c r="O30" s="68">
        <f t="shared" si="3"/>
        <v>64.42</v>
      </c>
      <c r="P30" s="68">
        <f t="shared" si="3"/>
        <v>12.06</v>
      </c>
      <c r="Q30" s="68">
        <f t="shared" si="3"/>
        <v>0</v>
      </c>
      <c r="R30" s="68">
        <f t="shared" si="3"/>
        <v>0</v>
      </c>
      <c r="S30" s="68">
        <f t="shared" si="3"/>
        <v>1.58</v>
      </c>
      <c r="T30" s="68">
        <f t="shared" si="3"/>
        <v>7.7700000000000005</v>
      </c>
      <c r="U30" s="68">
        <f t="shared" si="3"/>
        <v>849.06999999999994</v>
      </c>
      <c r="V30" s="68">
        <f t="shared" si="3"/>
        <v>1504.17</v>
      </c>
      <c r="W30" s="68">
        <f t="shared" si="3"/>
        <v>169.64000000000001</v>
      </c>
      <c r="X30" s="68">
        <f t="shared" si="3"/>
        <v>124.75</v>
      </c>
      <c r="Y30" s="68">
        <f t="shared" si="3"/>
        <v>389.41</v>
      </c>
      <c r="Z30" s="68">
        <f t="shared" si="3"/>
        <v>5.8100000000000005</v>
      </c>
      <c r="AA30" s="68">
        <f t="shared" si="3"/>
        <v>45.57</v>
      </c>
      <c r="AB30" s="68">
        <f t="shared" si="3"/>
        <v>1063.23</v>
      </c>
      <c r="AC30" s="68">
        <f t="shared" si="3"/>
        <v>280.73999999999995</v>
      </c>
      <c r="AD30" s="68">
        <f t="shared" si="3"/>
        <v>5.67</v>
      </c>
      <c r="AE30" s="68">
        <f t="shared" si="3"/>
        <v>0.41000000000000003</v>
      </c>
      <c r="AF30" s="68">
        <f t="shared" si="3"/>
        <v>0.34000000000000008</v>
      </c>
      <c r="AG30" s="68">
        <f t="shared" si="3"/>
        <v>6.63</v>
      </c>
      <c r="AH30" s="68">
        <f t="shared" si="3"/>
        <v>13.19</v>
      </c>
      <c r="AI30" s="68">
        <f t="shared" si="3"/>
        <v>19.88</v>
      </c>
      <c r="AJ30" s="68">
        <f t="shared" si="3"/>
        <v>0</v>
      </c>
      <c r="AK30" s="68">
        <f t="shared" si="3"/>
        <v>1027.78</v>
      </c>
      <c r="AL30" s="68">
        <f t="shared" si="3"/>
        <v>858.65000000000009</v>
      </c>
      <c r="AM30" s="68">
        <f t="shared" si="3"/>
        <v>1491.1499999999999</v>
      </c>
      <c r="AN30" s="68">
        <f t="shared" si="3"/>
        <v>1510.62</v>
      </c>
      <c r="AO30" s="68">
        <f t="shared" si="3"/>
        <v>428.80999999999995</v>
      </c>
      <c r="AP30" s="68">
        <f t="shared" si="3"/>
        <v>906.97</v>
      </c>
      <c r="AQ30" s="68">
        <f t="shared" si="3"/>
        <v>232.51</v>
      </c>
      <c r="AR30" s="68">
        <f t="shared" si="3"/>
        <v>431.53</v>
      </c>
      <c r="AS30" s="68">
        <f t="shared" si="3"/>
        <v>349.55</v>
      </c>
      <c r="AT30" s="68">
        <f t="shared" si="3"/>
        <v>548.39</v>
      </c>
      <c r="AU30" s="68">
        <f t="shared" si="3"/>
        <v>609.5</v>
      </c>
      <c r="AV30" s="68">
        <f t="shared" si="3"/>
        <v>582.25</v>
      </c>
      <c r="AW30" s="68">
        <f t="shared" si="3"/>
        <v>306.78999999999996</v>
      </c>
      <c r="AX30" s="68">
        <f t="shared" si="3"/>
        <v>1625.99</v>
      </c>
      <c r="AY30" s="68">
        <f t="shared" si="3"/>
        <v>0</v>
      </c>
      <c r="AZ30" s="68">
        <f t="shared" si="3"/>
        <v>414.68</v>
      </c>
      <c r="BA30" s="68">
        <f t="shared" si="3"/>
        <v>292.52999999999997</v>
      </c>
      <c r="BB30" s="68">
        <f t="shared" si="3"/>
        <v>338.06</v>
      </c>
      <c r="BC30" s="68">
        <f t="shared" si="3"/>
        <v>134.89999999999998</v>
      </c>
      <c r="BD30" s="68">
        <f t="shared" si="3"/>
        <v>0.11</v>
      </c>
      <c r="BE30" s="68">
        <f t="shared" si="3"/>
        <v>0.05</v>
      </c>
      <c r="BF30" s="68">
        <f t="shared" si="3"/>
        <v>0.03</v>
      </c>
      <c r="BG30" s="68">
        <f t="shared" si="3"/>
        <v>0.06</v>
      </c>
      <c r="BH30" s="68">
        <f t="shared" si="3"/>
        <v>7.0000000000000007E-2</v>
      </c>
      <c r="BI30" s="68">
        <f t="shared" si="3"/>
        <v>0.34</v>
      </c>
      <c r="BJ30" s="68">
        <f t="shared" si="3"/>
        <v>0</v>
      </c>
      <c r="BK30" s="68">
        <f t="shared" si="3"/>
        <v>1.4700000000000002</v>
      </c>
      <c r="BL30" s="68">
        <f t="shared" si="3"/>
        <v>0</v>
      </c>
      <c r="BM30" s="68">
        <f t="shared" si="3"/>
        <v>0.54</v>
      </c>
      <c r="BN30" s="68">
        <f t="shared" si="3"/>
        <v>0.02</v>
      </c>
      <c r="BO30" s="68">
        <f t="shared" si="3"/>
        <v>0.04</v>
      </c>
      <c r="BP30" s="68">
        <f t="shared" si="3"/>
        <v>0</v>
      </c>
      <c r="BQ30" s="68">
        <f t="shared" ref="BQ30:CQ30" si="4">SUM(BQ23:BQ29)</f>
        <v>7.0000000000000007E-2</v>
      </c>
      <c r="BR30" s="68">
        <f t="shared" si="4"/>
        <v>0.11</v>
      </c>
      <c r="BS30" s="68">
        <f t="shared" si="4"/>
        <v>2.4300000000000002</v>
      </c>
      <c r="BT30" s="68">
        <f t="shared" si="4"/>
        <v>0</v>
      </c>
      <c r="BU30" s="68">
        <f t="shared" si="4"/>
        <v>0</v>
      </c>
      <c r="BV30" s="68">
        <f t="shared" si="4"/>
        <v>4.0500000000000007</v>
      </c>
      <c r="BW30" s="68">
        <f t="shared" si="4"/>
        <v>0.03</v>
      </c>
      <c r="BX30" s="68">
        <f t="shared" si="4"/>
        <v>0</v>
      </c>
      <c r="BY30" s="68">
        <f t="shared" si="4"/>
        <v>0</v>
      </c>
      <c r="BZ30" s="68">
        <f t="shared" si="4"/>
        <v>0</v>
      </c>
      <c r="CA30" s="68">
        <f t="shared" si="4"/>
        <v>0</v>
      </c>
      <c r="CB30" s="68">
        <f t="shared" si="4"/>
        <v>827.75999999999988</v>
      </c>
      <c r="CC30" s="68">
        <f t="shared" si="4"/>
        <v>0</v>
      </c>
      <c r="CD30" s="68">
        <f t="shared" si="4"/>
        <v>0</v>
      </c>
      <c r="CE30" s="68">
        <f t="shared" si="4"/>
        <v>222.77</v>
      </c>
      <c r="CF30" s="68">
        <f t="shared" si="4"/>
        <v>0</v>
      </c>
      <c r="CG30" s="68">
        <f t="shared" si="4"/>
        <v>174.85</v>
      </c>
      <c r="CH30" s="68">
        <f t="shared" si="4"/>
        <v>61.749999999999993</v>
      </c>
      <c r="CI30" s="68">
        <f t="shared" si="4"/>
        <v>118.3</v>
      </c>
      <c r="CJ30" s="68">
        <f t="shared" si="4"/>
        <v>4133.0599999999995</v>
      </c>
      <c r="CK30" s="68">
        <f t="shared" si="4"/>
        <v>1763.8799999999999</v>
      </c>
      <c r="CL30" s="68">
        <f t="shared" si="4"/>
        <v>2948.4700000000003</v>
      </c>
      <c r="CM30" s="68">
        <f t="shared" si="4"/>
        <v>146.38</v>
      </c>
      <c r="CN30" s="68">
        <f t="shared" si="4"/>
        <v>74.860000000000014</v>
      </c>
      <c r="CO30" s="68">
        <f t="shared" si="4"/>
        <v>110.68999999999998</v>
      </c>
      <c r="CP30" s="68">
        <f t="shared" si="4"/>
        <v>10</v>
      </c>
      <c r="CQ30" s="68">
        <f t="shared" si="4"/>
        <v>1.42</v>
      </c>
    </row>
    <row r="31" spans="1:95" ht="13.2" hidden="1" customHeight="1" x14ac:dyDescent="0.3">
      <c r="A31" s="56"/>
      <c r="B31" s="16" t="s">
        <v>247</v>
      </c>
      <c r="C31" s="74"/>
      <c r="D31" s="74">
        <v>31.499999999999996</v>
      </c>
      <c r="E31" s="74">
        <v>0</v>
      </c>
      <c r="F31" s="74">
        <v>32.199999999999996</v>
      </c>
      <c r="G31" s="74">
        <v>0</v>
      </c>
      <c r="H31" s="74">
        <v>134.04999999999998</v>
      </c>
      <c r="I31" s="242">
        <v>951.99999999999989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315</v>
      </c>
      <c r="AD31" s="50">
        <v>0</v>
      </c>
      <c r="AE31" s="50">
        <v>0.48999999999999994</v>
      </c>
      <c r="AF31" s="50">
        <v>0.55999999999999994</v>
      </c>
      <c r="AI31" s="50">
        <v>24.5</v>
      </c>
      <c r="CI31" s="51">
        <v>0</v>
      </c>
      <c r="CL31" s="51">
        <v>0</v>
      </c>
      <c r="CO31" s="51">
        <v>0</v>
      </c>
    </row>
    <row r="32" spans="1:95" ht="13.8" hidden="1" customHeight="1" x14ac:dyDescent="0.3">
      <c r="A32" s="56"/>
      <c r="B32" s="16" t="s">
        <v>103</v>
      </c>
      <c r="C32" s="74"/>
      <c r="D32" s="74">
        <f t="shared" ref="D32:I32" si="5">D30-D31</f>
        <v>-1.5999999999999943</v>
      </c>
      <c r="E32" s="74">
        <f t="shared" si="5"/>
        <v>12.22</v>
      </c>
      <c r="F32" s="74">
        <f t="shared" si="5"/>
        <v>-4.5899999999999928</v>
      </c>
      <c r="G32" s="74">
        <f t="shared" si="5"/>
        <v>7.6</v>
      </c>
      <c r="H32" s="74">
        <f t="shared" si="5"/>
        <v>-18.849999999999966</v>
      </c>
      <c r="I32" s="242">
        <f t="shared" si="5"/>
        <v>-135.37519324999994</v>
      </c>
      <c r="V32" s="50">
        <f t="shared" ref="V32:AF32" si="6">V30-V31</f>
        <v>1504.17</v>
      </c>
      <c r="W32" s="50">
        <f t="shared" si="6"/>
        <v>169.64000000000001</v>
      </c>
      <c r="X32" s="50">
        <f t="shared" si="6"/>
        <v>124.75</v>
      </c>
      <c r="Y32" s="50">
        <f t="shared" si="6"/>
        <v>389.41</v>
      </c>
      <c r="Z32" s="50">
        <f t="shared" si="6"/>
        <v>5.8100000000000005</v>
      </c>
      <c r="AA32" s="50">
        <f t="shared" si="6"/>
        <v>45.57</v>
      </c>
      <c r="AB32" s="50">
        <f t="shared" si="6"/>
        <v>1063.23</v>
      </c>
      <c r="AC32" s="50">
        <f t="shared" si="6"/>
        <v>-34.260000000000048</v>
      </c>
      <c r="AD32" s="50">
        <f t="shared" si="6"/>
        <v>5.67</v>
      </c>
      <c r="AE32" s="50">
        <f t="shared" si="6"/>
        <v>-7.9999999999999905E-2</v>
      </c>
      <c r="AF32" s="50">
        <f t="shared" si="6"/>
        <v>-0.21999999999999986</v>
      </c>
      <c r="AI32" s="50">
        <f>AI30-AI31</f>
        <v>-4.620000000000001</v>
      </c>
      <c r="CI32" s="51">
        <f>CI30-CI31</f>
        <v>118.3</v>
      </c>
      <c r="CL32" s="51">
        <f>CL30-CL31</f>
        <v>2948.4700000000003</v>
      </c>
      <c r="CO32" s="51">
        <f>CO30-CO31</f>
        <v>110.68999999999998</v>
      </c>
    </row>
    <row r="33" spans="1:95" ht="12" hidden="1" customHeight="1" x14ac:dyDescent="0.3">
      <c r="A33" s="56"/>
      <c r="B33" s="16" t="s">
        <v>104</v>
      </c>
      <c r="C33" s="74"/>
      <c r="D33" s="74">
        <v>16</v>
      </c>
      <c r="E33" s="74"/>
      <c r="F33" s="74">
        <v>26</v>
      </c>
      <c r="G33" s="74"/>
      <c r="H33" s="74">
        <v>58</v>
      </c>
      <c r="I33" s="242"/>
    </row>
    <row r="34" spans="1:95" ht="13.2" customHeight="1" x14ac:dyDescent="0.3">
      <c r="A34" s="56"/>
      <c r="B34" s="16"/>
      <c r="C34" s="74"/>
      <c r="D34" s="74"/>
      <c r="E34" s="74"/>
      <c r="F34" s="74"/>
      <c r="G34" s="74"/>
      <c r="H34" s="74"/>
      <c r="I34" s="242"/>
    </row>
    <row r="35" spans="1:95" ht="13.8" customHeight="1" x14ac:dyDescent="0.3">
      <c r="A35" s="56"/>
      <c r="B35" s="23" t="s">
        <v>144</v>
      </c>
      <c r="C35" s="180" t="s">
        <v>156</v>
      </c>
      <c r="D35" s="261" t="s">
        <v>157</v>
      </c>
      <c r="E35" s="261"/>
      <c r="F35" s="281" t="s">
        <v>158</v>
      </c>
      <c r="G35" s="281"/>
      <c r="H35" s="181" t="s">
        <v>159</v>
      </c>
      <c r="I35" s="181" t="s">
        <v>160</v>
      </c>
    </row>
    <row r="36" spans="1:95" ht="13.8" customHeight="1" x14ac:dyDescent="0.3">
      <c r="A36" s="121"/>
      <c r="B36" s="122" t="s">
        <v>199</v>
      </c>
      <c r="C36" s="131"/>
      <c r="D36" s="260"/>
      <c r="E36" s="260"/>
      <c r="F36" s="273"/>
      <c r="G36" s="273"/>
      <c r="H36" s="132"/>
      <c r="I36" s="132"/>
    </row>
    <row r="37" spans="1:95" ht="15.6" customHeight="1" x14ac:dyDescent="0.3">
      <c r="A37" s="121" t="s">
        <v>233</v>
      </c>
      <c r="B37" s="126" t="s">
        <v>249</v>
      </c>
      <c r="C37" s="123" t="s">
        <v>225</v>
      </c>
      <c r="D37" s="123">
        <v>5.46</v>
      </c>
      <c r="E37" s="123">
        <v>0</v>
      </c>
      <c r="F37" s="123">
        <v>6.42</v>
      </c>
      <c r="G37" s="123">
        <v>5.41</v>
      </c>
      <c r="H37" s="123">
        <v>18.77</v>
      </c>
      <c r="I37" s="243">
        <v>141.16999999999999</v>
      </c>
      <c r="J37" s="82">
        <v>1.17</v>
      </c>
      <c r="K37" s="60">
        <v>3.25</v>
      </c>
      <c r="L37" s="60">
        <v>0</v>
      </c>
      <c r="M37" s="60">
        <v>0</v>
      </c>
      <c r="N37" s="60">
        <v>3.33</v>
      </c>
      <c r="O37" s="60">
        <v>13.28</v>
      </c>
      <c r="P37" s="60">
        <v>2.16</v>
      </c>
      <c r="Q37" s="60">
        <v>0</v>
      </c>
      <c r="R37" s="60">
        <v>0</v>
      </c>
      <c r="S37" s="60">
        <v>0.37</v>
      </c>
      <c r="T37" s="60">
        <v>2.2799999999999998</v>
      </c>
      <c r="U37" s="60">
        <v>370.2</v>
      </c>
      <c r="V37" s="60">
        <v>455.7</v>
      </c>
      <c r="W37" s="60">
        <v>24.46</v>
      </c>
      <c r="X37" s="60">
        <v>25.85</v>
      </c>
      <c r="Y37" s="60">
        <v>72.84</v>
      </c>
      <c r="Z37" s="60">
        <v>0.96</v>
      </c>
      <c r="AA37" s="60">
        <v>3</v>
      </c>
      <c r="AB37" s="60">
        <v>1457.2</v>
      </c>
      <c r="AC37" s="60">
        <v>308.35000000000002</v>
      </c>
      <c r="AD37" s="60">
        <v>2.4500000000000002</v>
      </c>
      <c r="AE37" s="60">
        <v>0.08</v>
      </c>
      <c r="AF37" s="60">
        <v>0.06</v>
      </c>
      <c r="AG37" s="60">
        <v>1.02</v>
      </c>
      <c r="AH37" s="60">
        <v>1.84</v>
      </c>
      <c r="AI37" s="60">
        <v>7.21</v>
      </c>
      <c r="AJ37" s="61">
        <v>0</v>
      </c>
      <c r="AK37" s="61">
        <v>93.53</v>
      </c>
      <c r="AL37" s="61">
        <v>88.37</v>
      </c>
      <c r="AM37" s="61">
        <v>146.6</v>
      </c>
      <c r="AN37" s="61">
        <v>144.02000000000001</v>
      </c>
      <c r="AO37" s="61">
        <v>39.01</v>
      </c>
      <c r="AP37" s="61">
        <v>85.92</v>
      </c>
      <c r="AQ37" s="61">
        <v>31.35</v>
      </c>
      <c r="AR37" s="61">
        <v>95.04</v>
      </c>
      <c r="AS37" s="61">
        <v>116.89</v>
      </c>
      <c r="AT37" s="61">
        <v>182.66</v>
      </c>
      <c r="AU37" s="61">
        <v>185.61</v>
      </c>
      <c r="AV37" s="61">
        <v>52.67</v>
      </c>
      <c r="AW37" s="61">
        <v>92.97</v>
      </c>
      <c r="AX37" s="61">
        <v>494.37</v>
      </c>
      <c r="AY37" s="61">
        <v>0</v>
      </c>
      <c r="AZ37" s="61">
        <v>110.88</v>
      </c>
      <c r="BA37" s="61">
        <v>84.42</v>
      </c>
      <c r="BB37" s="61">
        <v>66.89</v>
      </c>
      <c r="BC37" s="61">
        <v>32.76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0.34</v>
      </c>
      <c r="BL37" s="61">
        <v>0</v>
      </c>
      <c r="BM37" s="61">
        <v>0.19</v>
      </c>
      <c r="BN37" s="61">
        <v>0.01</v>
      </c>
      <c r="BO37" s="61">
        <v>0.03</v>
      </c>
      <c r="BP37" s="61">
        <v>0</v>
      </c>
      <c r="BQ37" s="61">
        <v>0</v>
      </c>
      <c r="BR37" s="61">
        <v>0</v>
      </c>
      <c r="BS37" s="61">
        <v>1.1599999999999999</v>
      </c>
      <c r="BT37" s="61">
        <v>0</v>
      </c>
      <c r="BU37" s="61">
        <v>0</v>
      </c>
      <c r="BV37" s="61">
        <v>3.04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290.93</v>
      </c>
      <c r="CC37" s="62"/>
      <c r="CD37" s="62"/>
      <c r="CE37" s="61">
        <v>245.87</v>
      </c>
      <c r="CF37" s="61"/>
      <c r="CG37" s="61">
        <v>24.24</v>
      </c>
      <c r="CH37" s="61">
        <v>15.72</v>
      </c>
      <c r="CI37" s="61">
        <v>19.98</v>
      </c>
      <c r="CJ37" s="61">
        <v>983.73</v>
      </c>
      <c r="CK37" s="61">
        <v>490.89</v>
      </c>
      <c r="CL37" s="61">
        <v>737.31</v>
      </c>
      <c r="CM37" s="61">
        <v>46.55</v>
      </c>
      <c r="CN37" s="61">
        <v>22.86</v>
      </c>
      <c r="CO37" s="61">
        <v>34.700000000000003</v>
      </c>
      <c r="CP37" s="61">
        <v>0</v>
      </c>
      <c r="CQ37" s="61">
        <v>0.5</v>
      </c>
    </row>
    <row r="38" spans="1:95" ht="15.6" customHeight="1" x14ac:dyDescent="0.3">
      <c r="A38" s="121" t="str">
        <f>"ттк 466"</f>
        <v>ттк 466</v>
      </c>
      <c r="B38" s="126" t="s">
        <v>210</v>
      </c>
      <c r="C38" s="123" t="str">
        <f>"100"</f>
        <v>100</v>
      </c>
      <c r="D38" s="123">
        <v>10.54</v>
      </c>
      <c r="E38" s="123">
        <v>11.56</v>
      </c>
      <c r="F38" s="123">
        <v>14.63</v>
      </c>
      <c r="G38" s="123">
        <v>2.2200000000000002</v>
      </c>
      <c r="H38" s="123">
        <v>11.06</v>
      </c>
      <c r="I38" s="243">
        <v>220.62</v>
      </c>
      <c r="J38" s="82">
        <v>7.24</v>
      </c>
      <c r="K38" s="60">
        <v>1.3</v>
      </c>
      <c r="L38" s="60">
        <v>0</v>
      </c>
      <c r="M38" s="60">
        <v>0</v>
      </c>
      <c r="N38" s="60">
        <v>1.63</v>
      </c>
      <c r="O38" s="60">
        <v>8.3000000000000007</v>
      </c>
      <c r="P38" s="60">
        <v>1.1299999999999999</v>
      </c>
      <c r="Q38" s="60">
        <v>0</v>
      </c>
      <c r="R38" s="60">
        <v>0</v>
      </c>
      <c r="S38" s="60">
        <v>0.09</v>
      </c>
      <c r="T38" s="60">
        <v>2.14</v>
      </c>
      <c r="U38" s="60">
        <v>503.31</v>
      </c>
      <c r="V38" s="60">
        <v>248.7</v>
      </c>
      <c r="W38" s="60">
        <v>17.309999999999999</v>
      </c>
      <c r="X38" s="60">
        <v>24.53</v>
      </c>
      <c r="Y38" s="60">
        <v>132.47999999999999</v>
      </c>
      <c r="Z38" s="60">
        <v>1.78</v>
      </c>
      <c r="AA38" s="60">
        <v>0</v>
      </c>
      <c r="AB38" s="60">
        <v>0</v>
      </c>
      <c r="AC38" s="60">
        <v>4.75</v>
      </c>
      <c r="AD38" s="60">
        <v>1.51</v>
      </c>
      <c r="AE38" s="60">
        <v>0.32</v>
      </c>
      <c r="AF38" s="60">
        <v>0.1</v>
      </c>
      <c r="AG38" s="60">
        <v>1.81</v>
      </c>
      <c r="AH38" s="60">
        <v>5.24</v>
      </c>
      <c r="AI38" s="60">
        <v>0.98</v>
      </c>
      <c r="AJ38" s="61">
        <v>0</v>
      </c>
      <c r="AK38" s="61">
        <v>694.76</v>
      </c>
      <c r="AL38" s="61">
        <v>556.27</v>
      </c>
      <c r="AM38" s="61">
        <v>945.18</v>
      </c>
      <c r="AN38" s="61">
        <v>969.53</v>
      </c>
      <c r="AO38" s="61">
        <v>277.79000000000002</v>
      </c>
      <c r="AP38" s="61">
        <v>545.35</v>
      </c>
      <c r="AQ38" s="61">
        <v>148.94</v>
      </c>
      <c r="AR38" s="61">
        <v>515.97</v>
      </c>
      <c r="AS38" s="61">
        <v>604.69000000000005</v>
      </c>
      <c r="AT38" s="61">
        <v>659.04</v>
      </c>
      <c r="AU38" s="61">
        <v>1008.03</v>
      </c>
      <c r="AV38" s="61">
        <v>448.5</v>
      </c>
      <c r="AW38" s="61">
        <v>563.14</v>
      </c>
      <c r="AX38" s="61">
        <v>1692.63</v>
      </c>
      <c r="AY38" s="61">
        <v>127.84</v>
      </c>
      <c r="AZ38" s="61">
        <v>401.42</v>
      </c>
      <c r="BA38" s="61">
        <v>452.56</v>
      </c>
      <c r="BB38" s="61">
        <v>377.13</v>
      </c>
      <c r="BC38" s="61">
        <v>150.22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0.11</v>
      </c>
      <c r="BL38" s="61">
        <v>0</v>
      </c>
      <c r="BM38" s="61">
        <v>7.0000000000000007E-2</v>
      </c>
      <c r="BN38" s="61">
        <v>0.01</v>
      </c>
      <c r="BO38" s="61">
        <v>0.01</v>
      </c>
      <c r="BP38" s="61">
        <v>0</v>
      </c>
      <c r="BQ38" s="61">
        <v>0</v>
      </c>
      <c r="BR38" s="61">
        <v>0</v>
      </c>
      <c r="BS38" s="61">
        <v>0.42</v>
      </c>
      <c r="BT38" s="61">
        <v>0</v>
      </c>
      <c r="BU38" s="61">
        <v>0</v>
      </c>
      <c r="BV38" s="61">
        <v>1.19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75.650000000000006</v>
      </c>
      <c r="CC38" s="62"/>
      <c r="CD38" s="62"/>
      <c r="CE38" s="61">
        <v>0</v>
      </c>
      <c r="CF38" s="61"/>
      <c r="CG38" s="61">
        <v>45.41</v>
      </c>
      <c r="CH38" s="61">
        <v>22.35</v>
      </c>
      <c r="CI38" s="61">
        <v>33.880000000000003</v>
      </c>
      <c r="CJ38" s="61">
        <v>2712.03</v>
      </c>
      <c r="CK38" s="61">
        <v>1584.01</v>
      </c>
      <c r="CL38" s="61">
        <v>2148.02</v>
      </c>
      <c r="CM38" s="61">
        <v>19.190000000000001</v>
      </c>
      <c r="CN38" s="61">
        <v>13.41</v>
      </c>
      <c r="CO38" s="61">
        <v>16.3</v>
      </c>
      <c r="CP38" s="61">
        <v>0</v>
      </c>
      <c r="CQ38" s="61">
        <v>1</v>
      </c>
    </row>
    <row r="39" spans="1:95" ht="15.6" customHeight="1" x14ac:dyDescent="0.3">
      <c r="A39" s="121" t="s">
        <v>345</v>
      </c>
      <c r="B39" s="126" t="s">
        <v>211</v>
      </c>
      <c r="C39" s="123" t="str">
        <f>"180"</f>
        <v>180</v>
      </c>
      <c r="D39" s="123">
        <v>8.01</v>
      </c>
      <c r="E39" s="123">
        <v>2.4</v>
      </c>
      <c r="F39" s="123">
        <v>5.61</v>
      </c>
      <c r="G39" s="123">
        <v>0.72</v>
      </c>
      <c r="H39" s="123">
        <v>35.11</v>
      </c>
      <c r="I39" s="243">
        <v>223.05496454999997</v>
      </c>
      <c r="J39" s="82">
        <v>3.61</v>
      </c>
      <c r="K39" s="60">
        <v>0.1</v>
      </c>
      <c r="L39" s="60">
        <v>0</v>
      </c>
      <c r="M39" s="60">
        <v>0</v>
      </c>
      <c r="N39" s="60">
        <v>0.9</v>
      </c>
      <c r="O39" s="60">
        <v>32.44</v>
      </c>
      <c r="P39" s="60">
        <v>1.77</v>
      </c>
      <c r="Q39" s="60">
        <v>0</v>
      </c>
      <c r="R39" s="60">
        <v>0</v>
      </c>
      <c r="S39" s="60">
        <v>0.18</v>
      </c>
      <c r="T39" s="60">
        <v>1.19</v>
      </c>
      <c r="U39" s="60">
        <v>275.19</v>
      </c>
      <c r="V39" s="60">
        <v>59.8</v>
      </c>
      <c r="W39" s="60">
        <v>90.41</v>
      </c>
      <c r="X39" s="60">
        <v>11.72</v>
      </c>
      <c r="Y39" s="60">
        <v>88.3</v>
      </c>
      <c r="Z39" s="60">
        <v>0.81</v>
      </c>
      <c r="AA39" s="60">
        <v>22.14</v>
      </c>
      <c r="AB39" s="60">
        <v>23.04</v>
      </c>
      <c r="AC39" s="60">
        <v>41.67</v>
      </c>
      <c r="AD39" s="60">
        <v>0.96</v>
      </c>
      <c r="AE39" s="60">
        <v>0.05</v>
      </c>
      <c r="AF39" s="60">
        <v>0.05</v>
      </c>
      <c r="AG39" s="60">
        <v>0.44</v>
      </c>
      <c r="AH39" s="60">
        <v>2.3199999999999998</v>
      </c>
      <c r="AI39" s="60">
        <v>0.03</v>
      </c>
      <c r="AJ39" s="61">
        <v>0</v>
      </c>
      <c r="AK39" s="61">
        <v>383.26</v>
      </c>
      <c r="AL39" s="61">
        <v>327.96</v>
      </c>
      <c r="AM39" s="61">
        <v>623.54999999999995</v>
      </c>
      <c r="AN39" s="61">
        <v>267.74</v>
      </c>
      <c r="AO39" s="61">
        <v>129.07</v>
      </c>
      <c r="AP39" s="61">
        <v>246.39</v>
      </c>
      <c r="AQ39" s="61">
        <v>113.8</v>
      </c>
      <c r="AR39" s="61">
        <v>379.48</v>
      </c>
      <c r="AS39" s="61">
        <v>240.3</v>
      </c>
      <c r="AT39" s="61">
        <v>285.75</v>
      </c>
      <c r="AU39" s="61">
        <v>314.08999999999997</v>
      </c>
      <c r="AV39" s="61">
        <v>166.23</v>
      </c>
      <c r="AW39" s="61">
        <v>229.09</v>
      </c>
      <c r="AX39" s="61">
        <v>2070.16</v>
      </c>
      <c r="AY39" s="61">
        <v>0</v>
      </c>
      <c r="AZ39" s="61">
        <v>745.47</v>
      </c>
      <c r="BA39" s="61">
        <v>375.76</v>
      </c>
      <c r="BB39" s="61">
        <v>251.54</v>
      </c>
      <c r="BC39" s="61">
        <v>124.14</v>
      </c>
      <c r="BD39" s="61">
        <v>0.11</v>
      </c>
      <c r="BE39" s="61">
        <v>0.06</v>
      </c>
      <c r="BF39" s="61">
        <v>0.06</v>
      </c>
      <c r="BG39" s="61">
        <v>0.15</v>
      </c>
      <c r="BH39" s="61">
        <v>0.17</v>
      </c>
      <c r="BI39" s="61">
        <v>0.57999999999999996</v>
      </c>
      <c r="BJ39" s="61">
        <v>0.03</v>
      </c>
      <c r="BK39" s="61">
        <v>1.51</v>
      </c>
      <c r="BL39" s="61">
        <v>0.01</v>
      </c>
      <c r="BM39" s="61">
        <v>0.4</v>
      </c>
      <c r="BN39" s="61">
        <v>0.01</v>
      </c>
      <c r="BO39" s="61">
        <v>0</v>
      </c>
      <c r="BP39" s="61">
        <v>0</v>
      </c>
      <c r="BQ39" s="61">
        <v>0.1</v>
      </c>
      <c r="BR39" s="61">
        <v>0.15</v>
      </c>
      <c r="BS39" s="61">
        <v>1.1299999999999999</v>
      </c>
      <c r="BT39" s="61">
        <v>0</v>
      </c>
      <c r="BU39" s="61">
        <v>0</v>
      </c>
      <c r="BV39" s="61">
        <v>0.33</v>
      </c>
      <c r="BW39" s="61">
        <v>0.01</v>
      </c>
      <c r="BX39" s="61">
        <v>0</v>
      </c>
      <c r="BY39" s="61">
        <v>0</v>
      </c>
      <c r="BZ39" s="61">
        <v>0</v>
      </c>
      <c r="CA39" s="61">
        <v>0</v>
      </c>
      <c r="CB39" s="61">
        <v>159.1</v>
      </c>
      <c r="CC39" s="62"/>
      <c r="CD39" s="62"/>
      <c r="CE39" s="61">
        <v>25.98</v>
      </c>
      <c r="CF39" s="61"/>
      <c r="CG39" s="61">
        <v>18.7</v>
      </c>
      <c r="CH39" s="61">
        <v>11.09</v>
      </c>
      <c r="CI39" s="61">
        <v>14.9</v>
      </c>
      <c r="CJ39" s="61">
        <v>973.4</v>
      </c>
      <c r="CK39" s="61">
        <v>727.22</v>
      </c>
      <c r="CL39" s="61">
        <v>850.31</v>
      </c>
      <c r="CM39" s="61">
        <v>36.78</v>
      </c>
      <c r="CN39" s="61">
        <v>20.94</v>
      </c>
      <c r="CO39" s="61">
        <v>28.86</v>
      </c>
      <c r="CP39" s="61">
        <v>0</v>
      </c>
      <c r="CQ39" s="61">
        <v>0.45</v>
      </c>
    </row>
    <row r="40" spans="1:95" x14ac:dyDescent="0.3">
      <c r="A40" s="121" t="s">
        <v>235</v>
      </c>
      <c r="B40" s="126" t="s">
        <v>234</v>
      </c>
      <c r="C40" s="123" t="str">
        <f>"200"</f>
        <v>200</v>
      </c>
      <c r="D40" s="123">
        <v>0.41</v>
      </c>
      <c r="E40" s="123">
        <v>0</v>
      </c>
      <c r="F40" s="123">
        <v>0.17</v>
      </c>
      <c r="G40" s="123">
        <v>0.17</v>
      </c>
      <c r="H40" s="123">
        <v>17.649999999999999</v>
      </c>
      <c r="I40" s="243">
        <v>68.793070000000014</v>
      </c>
      <c r="J40" s="82">
        <v>0.05</v>
      </c>
      <c r="K40" s="60">
        <v>0</v>
      </c>
      <c r="L40" s="60">
        <v>0</v>
      </c>
      <c r="M40" s="60">
        <v>0</v>
      </c>
      <c r="N40" s="60">
        <v>15.66</v>
      </c>
      <c r="O40" s="60">
        <v>0.45</v>
      </c>
      <c r="P40" s="60">
        <v>1.54</v>
      </c>
      <c r="Q40" s="60">
        <v>0</v>
      </c>
      <c r="R40" s="60">
        <v>0</v>
      </c>
      <c r="S40" s="60">
        <v>0.4</v>
      </c>
      <c r="T40" s="60">
        <v>0.41</v>
      </c>
      <c r="U40" s="60">
        <v>11.24</v>
      </c>
      <c r="V40" s="60">
        <v>195.38</v>
      </c>
      <c r="W40" s="60">
        <v>14.26</v>
      </c>
      <c r="X40" s="60">
        <v>8.41</v>
      </c>
      <c r="Y40" s="60">
        <v>10.88</v>
      </c>
      <c r="Z40" s="60">
        <v>1.04</v>
      </c>
      <c r="AA40" s="60">
        <v>0</v>
      </c>
      <c r="AB40" s="60">
        <v>168.3</v>
      </c>
      <c r="AC40" s="60">
        <v>31.15</v>
      </c>
      <c r="AD40" s="60">
        <v>0.36</v>
      </c>
      <c r="AE40" s="60">
        <v>0.01</v>
      </c>
      <c r="AF40" s="60">
        <v>0.02</v>
      </c>
      <c r="AG40" s="60">
        <v>0.23</v>
      </c>
      <c r="AH40" s="60">
        <v>0.36</v>
      </c>
      <c r="AI40" s="60">
        <v>1.68</v>
      </c>
      <c r="AJ40" s="61">
        <v>0</v>
      </c>
      <c r="AK40" s="61">
        <v>4.71</v>
      </c>
      <c r="AL40" s="61">
        <v>5.0999999999999996</v>
      </c>
      <c r="AM40" s="61">
        <v>7.45</v>
      </c>
      <c r="AN40" s="61">
        <v>7.06</v>
      </c>
      <c r="AO40" s="61">
        <v>1.18</v>
      </c>
      <c r="AP40" s="61">
        <v>4.3099999999999996</v>
      </c>
      <c r="AQ40" s="61">
        <v>1.18</v>
      </c>
      <c r="AR40" s="61">
        <v>3.53</v>
      </c>
      <c r="AS40" s="61">
        <v>6.67</v>
      </c>
      <c r="AT40" s="61">
        <v>3.92</v>
      </c>
      <c r="AU40" s="61">
        <v>30.59</v>
      </c>
      <c r="AV40" s="61">
        <v>2.75</v>
      </c>
      <c r="AW40" s="61">
        <v>5.49</v>
      </c>
      <c r="AX40" s="61">
        <v>16.47</v>
      </c>
      <c r="AY40" s="61">
        <v>0</v>
      </c>
      <c r="AZ40" s="61">
        <v>5.0999999999999996</v>
      </c>
      <c r="BA40" s="61">
        <v>6.28</v>
      </c>
      <c r="BB40" s="61">
        <v>2.35</v>
      </c>
      <c r="BC40" s="61">
        <v>1.96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245.53</v>
      </c>
      <c r="CC40" s="62"/>
      <c r="CD40" s="62"/>
      <c r="CE40" s="61">
        <v>28.05</v>
      </c>
      <c r="CF40" s="61"/>
      <c r="CG40" s="61">
        <v>5.59</v>
      </c>
      <c r="CH40" s="61">
        <v>5.29</v>
      </c>
      <c r="CI40" s="61">
        <v>5.44</v>
      </c>
      <c r="CJ40" s="61">
        <v>575</v>
      </c>
      <c r="CK40" s="61">
        <v>256.75</v>
      </c>
      <c r="CL40" s="61">
        <v>415.88</v>
      </c>
      <c r="CM40" s="61">
        <v>66.819999999999993</v>
      </c>
      <c r="CN40" s="61">
        <v>47.42</v>
      </c>
      <c r="CO40" s="61">
        <v>57.12</v>
      </c>
      <c r="CP40" s="61">
        <v>10</v>
      </c>
      <c r="CQ40" s="61">
        <v>0</v>
      </c>
    </row>
    <row r="41" spans="1:95" x14ac:dyDescent="0.3">
      <c r="A41" s="121" t="str">
        <f>"-"</f>
        <v>-</v>
      </c>
      <c r="B41" s="126" t="s">
        <v>254</v>
      </c>
      <c r="C41" s="123" t="str">
        <f>"30"</f>
        <v>30</v>
      </c>
      <c r="D41" s="123">
        <v>1.98</v>
      </c>
      <c r="E41" s="123">
        <v>0</v>
      </c>
      <c r="F41" s="123">
        <v>0.2</v>
      </c>
      <c r="G41" s="123">
        <v>0.2</v>
      </c>
      <c r="H41" s="123">
        <v>14.07</v>
      </c>
      <c r="I41" s="243">
        <v>67.170299999999997</v>
      </c>
      <c r="J41" s="82">
        <v>0</v>
      </c>
      <c r="K41" s="60">
        <v>0</v>
      </c>
      <c r="L41" s="60">
        <v>0</v>
      </c>
      <c r="M41" s="60">
        <v>0</v>
      </c>
      <c r="N41" s="60">
        <v>0.33</v>
      </c>
      <c r="O41" s="60">
        <v>13.68</v>
      </c>
      <c r="P41" s="60">
        <v>0.06</v>
      </c>
      <c r="Q41" s="60">
        <v>0</v>
      </c>
      <c r="R41" s="60">
        <v>0</v>
      </c>
      <c r="S41" s="60">
        <v>0</v>
      </c>
      <c r="T41" s="60">
        <v>0.54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  <c r="AG41" s="60">
        <v>0</v>
      </c>
      <c r="AH41" s="60">
        <v>0</v>
      </c>
      <c r="AI41" s="60">
        <v>0</v>
      </c>
      <c r="AJ41" s="61">
        <v>0</v>
      </c>
      <c r="AK41" s="61">
        <v>95.79</v>
      </c>
      <c r="AL41" s="61">
        <v>99.7</v>
      </c>
      <c r="AM41" s="61">
        <v>152.69</v>
      </c>
      <c r="AN41" s="61">
        <v>50.63</v>
      </c>
      <c r="AO41" s="61">
        <v>30.02</v>
      </c>
      <c r="AP41" s="61">
        <v>60.03</v>
      </c>
      <c r="AQ41" s="61">
        <v>22.71</v>
      </c>
      <c r="AR41" s="61">
        <v>108.58</v>
      </c>
      <c r="AS41" s="61">
        <v>67.34</v>
      </c>
      <c r="AT41" s="61">
        <v>93.96</v>
      </c>
      <c r="AU41" s="61">
        <v>77.52</v>
      </c>
      <c r="AV41" s="61">
        <v>40.72</v>
      </c>
      <c r="AW41" s="61">
        <v>72.040000000000006</v>
      </c>
      <c r="AX41" s="61">
        <v>602.39</v>
      </c>
      <c r="AY41" s="61">
        <v>0</v>
      </c>
      <c r="AZ41" s="61">
        <v>196.27</v>
      </c>
      <c r="BA41" s="61">
        <v>85.35</v>
      </c>
      <c r="BB41" s="61">
        <v>56.64</v>
      </c>
      <c r="BC41" s="61">
        <v>44.89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0.02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0.02</v>
      </c>
      <c r="BT41" s="61">
        <v>0</v>
      </c>
      <c r="BU41" s="61">
        <v>0</v>
      </c>
      <c r="BV41" s="61">
        <v>0.08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11.73</v>
      </c>
      <c r="CC41" s="62"/>
      <c r="CD41" s="62"/>
      <c r="CE41" s="61">
        <v>0</v>
      </c>
      <c r="CF41" s="61"/>
      <c r="CG41" s="61">
        <v>0</v>
      </c>
      <c r="CH41" s="61">
        <v>0</v>
      </c>
      <c r="CI41" s="61">
        <v>0</v>
      </c>
      <c r="CJ41" s="61">
        <v>950</v>
      </c>
      <c r="CK41" s="61">
        <v>366</v>
      </c>
      <c r="CL41" s="61">
        <v>658</v>
      </c>
      <c r="CM41" s="61">
        <v>7.6</v>
      </c>
      <c r="CN41" s="61">
        <v>7.6</v>
      </c>
      <c r="CO41" s="61">
        <v>7.6</v>
      </c>
      <c r="CP41" s="61">
        <v>0</v>
      </c>
      <c r="CQ41" s="61">
        <v>0</v>
      </c>
    </row>
    <row r="42" spans="1:95" x14ac:dyDescent="0.3">
      <c r="A42" s="121" t="str">
        <f>"-"</f>
        <v>-</v>
      </c>
      <c r="B42" s="126" t="s">
        <v>100</v>
      </c>
      <c r="C42" s="123" t="str">
        <f>"25"</f>
        <v>25</v>
      </c>
      <c r="D42" s="123">
        <v>1.65</v>
      </c>
      <c r="E42" s="123">
        <v>0</v>
      </c>
      <c r="F42" s="123">
        <v>0.3</v>
      </c>
      <c r="G42" s="123">
        <v>0.3</v>
      </c>
      <c r="H42" s="123">
        <v>10.43</v>
      </c>
      <c r="I42" s="243">
        <v>48.344999999999999</v>
      </c>
      <c r="J42" s="82">
        <v>0.05</v>
      </c>
      <c r="K42" s="60">
        <v>0</v>
      </c>
      <c r="L42" s="60">
        <v>0</v>
      </c>
      <c r="M42" s="60">
        <v>0</v>
      </c>
      <c r="N42" s="60">
        <v>0.3</v>
      </c>
      <c r="O42" s="60">
        <v>8.0500000000000007</v>
      </c>
      <c r="P42" s="60">
        <v>2.08</v>
      </c>
      <c r="Q42" s="60">
        <v>0</v>
      </c>
      <c r="R42" s="60">
        <v>0</v>
      </c>
      <c r="S42" s="60">
        <v>0.25</v>
      </c>
      <c r="T42" s="60">
        <v>0.63</v>
      </c>
      <c r="U42" s="60">
        <v>152.5</v>
      </c>
      <c r="V42" s="60">
        <v>61.25</v>
      </c>
      <c r="W42" s="60">
        <v>8.75</v>
      </c>
      <c r="X42" s="60">
        <v>11.75</v>
      </c>
      <c r="Y42" s="60">
        <v>39.5</v>
      </c>
      <c r="Z42" s="60">
        <v>0.98</v>
      </c>
      <c r="AA42" s="60">
        <v>0</v>
      </c>
      <c r="AB42" s="60">
        <v>1.25</v>
      </c>
      <c r="AC42" s="60">
        <v>0.25</v>
      </c>
      <c r="AD42" s="60">
        <v>0.35</v>
      </c>
      <c r="AE42" s="60">
        <v>0.05</v>
      </c>
      <c r="AF42" s="60">
        <v>0.02</v>
      </c>
      <c r="AG42" s="60">
        <v>0.18</v>
      </c>
      <c r="AH42" s="60">
        <v>0.5</v>
      </c>
      <c r="AI42" s="60">
        <v>0</v>
      </c>
      <c r="AJ42" s="61">
        <v>0</v>
      </c>
      <c r="AK42" s="61">
        <v>80.5</v>
      </c>
      <c r="AL42" s="61">
        <v>62</v>
      </c>
      <c r="AM42" s="61">
        <v>106.75</v>
      </c>
      <c r="AN42" s="61">
        <v>55.75</v>
      </c>
      <c r="AO42" s="61">
        <v>23.25</v>
      </c>
      <c r="AP42" s="61">
        <v>49.5</v>
      </c>
      <c r="AQ42" s="61">
        <v>20</v>
      </c>
      <c r="AR42" s="61">
        <v>92.75</v>
      </c>
      <c r="AS42" s="61">
        <v>74.25</v>
      </c>
      <c r="AT42" s="61">
        <v>72.75</v>
      </c>
      <c r="AU42" s="61">
        <v>116</v>
      </c>
      <c r="AV42" s="61">
        <v>31</v>
      </c>
      <c r="AW42" s="61">
        <v>77.5</v>
      </c>
      <c r="AX42" s="61">
        <v>389.75</v>
      </c>
      <c r="AY42" s="61">
        <v>0</v>
      </c>
      <c r="AZ42" s="61">
        <v>131.5</v>
      </c>
      <c r="BA42" s="61">
        <v>72.75</v>
      </c>
      <c r="BB42" s="61">
        <v>45</v>
      </c>
      <c r="BC42" s="61">
        <v>32.5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0.04</v>
      </c>
      <c r="BL42" s="61">
        <v>0</v>
      </c>
      <c r="BM42" s="61">
        <v>0</v>
      </c>
      <c r="BN42" s="61">
        <v>0.01</v>
      </c>
      <c r="BO42" s="61">
        <v>0</v>
      </c>
      <c r="BP42" s="61">
        <v>0</v>
      </c>
      <c r="BQ42" s="61">
        <v>0</v>
      </c>
      <c r="BR42" s="61">
        <v>0</v>
      </c>
      <c r="BS42" s="61">
        <v>0.03</v>
      </c>
      <c r="BT42" s="61">
        <v>0</v>
      </c>
      <c r="BU42" s="61">
        <v>0</v>
      </c>
      <c r="BV42" s="61">
        <v>0.12</v>
      </c>
      <c r="BW42" s="61">
        <v>0.02</v>
      </c>
      <c r="BX42" s="61">
        <v>0</v>
      </c>
      <c r="BY42" s="61">
        <v>0</v>
      </c>
      <c r="BZ42" s="61">
        <v>0</v>
      </c>
      <c r="CA42" s="61">
        <v>0</v>
      </c>
      <c r="CB42" s="61">
        <v>11.75</v>
      </c>
      <c r="CC42" s="62"/>
      <c r="CD42" s="62"/>
      <c r="CE42" s="61">
        <v>0.21</v>
      </c>
      <c r="CF42" s="61"/>
      <c r="CG42" s="61">
        <v>2.5</v>
      </c>
      <c r="CH42" s="61">
        <v>2.5</v>
      </c>
      <c r="CI42" s="61">
        <v>2.5</v>
      </c>
      <c r="CJ42" s="61">
        <v>475</v>
      </c>
      <c r="CK42" s="61">
        <v>183</v>
      </c>
      <c r="CL42" s="61">
        <v>329</v>
      </c>
      <c r="CM42" s="61">
        <v>4.75</v>
      </c>
      <c r="CN42" s="61">
        <v>3.95</v>
      </c>
      <c r="CO42" s="61">
        <v>4.3499999999999996</v>
      </c>
      <c r="CP42" s="61">
        <v>0</v>
      </c>
      <c r="CQ42" s="61">
        <v>0</v>
      </c>
    </row>
    <row r="43" spans="1:95" x14ac:dyDescent="0.3">
      <c r="A43" s="121" t="str">
        <f>"-"</f>
        <v>-</v>
      </c>
      <c r="B43" s="126" t="s">
        <v>204</v>
      </c>
      <c r="C43" s="123" t="str">
        <f>"100"</f>
        <v>100</v>
      </c>
      <c r="D43" s="123">
        <v>0.4</v>
      </c>
      <c r="E43" s="123">
        <v>0</v>
      </c>
      <c r="F43" s="123">
        <v>0.4</v>
      </c>
      <c r="G43" s="123">
        <v>0.4</v>
      </c>
      <c r="H43" s="123">
        <v>11.6</v>
      </c>
      <c r="I43" s="243">
        <v>48.68</v>
      </c>
      <c r="J43" s="83">
        <v>0.1</v>
      </c>
      <c r="K43" s="57">
        <v>0</v>
      </c>
      <c r="L43" s="57">
        <v>0</v>
      </c>
      <c r="M43" s="57">
        <v>0</v>
      </c>
      <c r="N43" s="57">
        <v>9</v>
      </c>
      <c r="O43" s="57">
        <v>0.8</v>
      </c>
      <c r="P43" s="57">
        <v>1.8</v>
      </c>
      <c r="Q43" s="57">
        <v>0</v>
      </c>
      <c r="R43" s="57">
        <v>0</v>
      </c>
      <c r="S43" s="57">
        <v>0.8</v>
      </c>
      <c r="T43" s="57">
        <v>0.5</v>
      </c>
      <c r="U43" s="57">
        <v>26</v>
      </c>
      <c r="V43" s="57">
        <v>278</v>
      </c>
      <c r="W43" s="57">
        <v>16</v>
      </c>
      <c r="X43" s="57">
        <v>9</v>
      </c>
      <c r="Y43" s="57">
        <v>11</v>
      </c>
      <c r="Z43" s="57">
        <v>2.2000000000000002</v>
      </c>
      <c r="AA43" s="57">
        <v>0</v>
      </c>
      <c r="AB43" s="57">
        <v>30</v>
      </c>
      <c r="AC43" s="57">
        <v>5</v>
      </c>
      <c r="AD43" s="57">
        <v>0.2</v>
      </c>
      <c r="AE43" s="57">
        <v>0.03</v>
      </c>
      <c r="AF43" s="57">
        <v>0.02</v>
      </c>
      <c r="AG43" s="57">
        <v>0.3</v>
      </c>
      <c r="AH43" s="57">
        <v>0.4</v>
      </c>
      <c r="AI43" s="57">
        <v>10</v>
      </c>
      <c r="AJ43" s="55">
        <v>0</v>
      </c>
      <c r="AK43" s="55">
        <v>12</v>
      </c>
      <c r="AL43" s="55">
        <v>13</v>
      </c>
      <c r="AM43" s="55">
        <v>19</v>
      </c>
      <c r="AN43" s="55">
        <v>18</v>
      </c>
      <c r="AO43" s="55">
        <v>3</v>
      </c>
      <c r="AP43" s="55">
        <v>11</v>
      </c>
      <c r="AQ43" s="55">
        <v>3</v>
      </c>
      <c r="AR43" s="55">
        <v>9</v>
      </c>
      <c r="AS43" s="55">
        <v>17</v>
      </c>
      <c r="AT43" s="55">
        <v>10</v>
      </c>
      <c r="AU43" s="55">
        <v>78</v>
      </c>
      <c r="AV43" s="55">
        <v>7</v>
      </c>
      <c r="AW43" s="55">
        <v>14</v>
      </c>
      <c r="AX43" s="55">
        <v>42</v>
      </c>
      <c r="AY43" s="55">
        <v>0</v>
      </c>
      <c r="AZ43" s="55">
        <v>13</v>
      </c>
      <c r="BA43" s="55">
        <v>16</v>
      </c>
      <c r="BB43" s="55">
        <v>6</v>
      </c>
      <c r="BC43" s="55">
        <v>5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  <c r="BU43" s="55">
        <v>0</v>
      </c>
      <c r="BV43" s="55">
        <v>0</v>
      </c>
      <c r="BW43" s="55">
        <v>0</v>
      </c>
      <c r="BX43" s="55">
        <v>0</v>
      </c>
      <c r="BY43" s="55">
        <v>0</v>
      </c>
      <c r="BZ43" s="55">
        <v>0</v>
      </c>
      <c r="CA43" s="55">
        <v>0</v>
      </c>
      <c r="CB43" s="55">
        <v>86.3</v>
      </c>
      <c r="CC43" s="58"/>
      <c r="CD43" s="58"/>
      <c r="CE43" s="55">
        <v>5</v>
      </c>
      <c r="CF43" s="55"/>
      <c r="CG43" s="55">
        <v>2</v>
      </c>
      <c r="CH43" s="55">
        <v>2</v>
      </c>
      <c r="CI43" s="55">
        <v>2</v>
      </c>
      <c r="CJ43" s="55">
        <v>150</v>
      </c>
      <c r="CK43" s="55">
        <v>150</v>
      </c>
      <c r="CL43" s="55">
        <v>150</v>
      </c>
      <c r="CM43" s="55">
        <v>46.8</v>
      </c>
      <c r="CN43" s="55">
        <v>46.8</v>
      </c>
      <c r="CO43" s="55">
        <v>46.8</v>
      </c>
      <c r="CP43" s="55">
        <v>0</v>
      </c>
      <c r="CQ43" s="55">
        <v>0</v>
      </c>
    </row>
    <row r="44" spans="1:95" ht="14.4" x14ac:dyDescent="0.3">
      <c r="A44" s="127"/>
      <c r="B44" s="142" t="s">
        <v>205</v>
      </c>
      <c r="C44" s="128"/>
      <c r="D44" s="244">
        <f>SUM(D37:D43)</f>
        <v>28.449999999999996</v>
      </c>
      <c r="E44" s="244">
        <f t="shared" ref="E44:BP44" si="7">SUM(E37:E43)</f>
        <v>13.96</v>
      </c>
      <c r="F44" s="244">
        <f t="shared" si="7"/>
        <v>27.73</v>
      </c>
      <c r="G44" s="244">
        <f t="shared" si="7"/>
        <v>9.4200000000000017</v>
      </c>
      <c r="H44" s="244">
        <f t="shared" si="7"/>
        <v>118.69</v>
      </c>
      <c r="I44" s="244">
        <f t="shared" si="7"/>
        <v>817.83333455000002</v>
      </c>
      <c r="J44" s="140">
        <f t="shared" si="7"/>
        <v>12.22</v>
      </c>
      <c r="K44" s="68">
        <f t="shared" si="7"/>
        <v>4.6499999999999995</v>
      </c>
      <c r="L44" s="68">
        <f t="shared" si="7"/>
        <v>0</v>
      </c>
      <c r="M44" s="68">
        <f t="shared" si="7"/>
        <v>0</v>
      </c>
      <c r="N44" s="68">
        <f t="shared" si="7"/>
        <v>31.15</v>
      </c>
      <c r="O44" s="68">
        <f t="shared" si="7"/>
        <v>77</v>
      </c>
      <c r="P44" s="68">
        <f t="shared" si="7"/>
        <v>10.540000000000001</v>
      </c>
      <c r="Q44" s="68">
        <f t="shared" si="7"/>
        <v>0</v>
      </c>
      <c r="R44" s="68">
        <f t="shared" si="7"/>
        <v>0</v>
      </c>
      <c r="S44" s="68">
        <f t="shared" si="7"/>
        <v>2.09</v>
      </c>
      <c r="T44" s="68">
        <f t="shared" si="7"/>
        <v>7.6899999999999995</v>
      </c>
      <c r="U44" s="68">
        <f t="shared" si="7"/>
        <v>1338.44</v>
      </c>
      <c r="V44" s="68">
        <f t="shared" si="7"/>
        <v>1298.83</v>
      </c>
      <c r="W44" s="68">
        <f t="shared" si="7"/>
        <v>171.19</v>
      </c>
      <c r="X44" s="68">
        <f t="shared" si="7"/>
        <v>91.26</v>
      </c>
      <c r="Y44" s="68">
        <f t="shared" si="7"/>
        <v>355</v>
      </c>
      <c r="Z44" s="68">
        <f t="shared" si="7"/>
        <v>7.7700000000000005</v>
      </c>
      <c r="AA44" s="68">
        <f t="shared" si="7"/>
        <v>25.14</v>
      </c>
      <c r="AB44" s="68">
        <f t="shared" si="7"/>
        <v>1679.79</v>
      </c>
      <c r="AC44" s="68">
        <f t="shared" si="7"/>
        <v>391.17</v>
      </c>
      <c r="AD44" s="68">
        <f t="shared" si="7"/>
        <v>5.83</v>
      </c>
      <c r="AE44" s="68">
        <f t="shared" si="7"/>
        <v>0.54</v>
      </c>
      <c r="AF44" s="68">
        <f t="shared" si="7"/>
        <v>0.27</v>
      </c>
      <c r="AG44" s="68">
        <f t="shared" si="7"/>
        <v>3.98</v>
      </c>
      <c r="AH44" s="68">
        <f t="shared" si="7"/>
        <v>10.66</v>
      </c>
      <c r="AI44" s="68">
        <f t="shared" si="7"/>
        <v>19.899999999999999</v>
      </c>
      <c r="AJ44" s="68">
        <f t="shared" si="7"/>
        <v>0</v>
      </c>
      <c r="AK44" s="68">
        <f t="shared" si="7"/>
        <v>1364.55</v>
      </c>
      <c r="AL44" s="68">
        <f t="shared" si="7"/>
        <v>1152.3999999999999</v>
      </c>
      <c r="AM44" s="68">
        <f t="shared" si="7"/>
        <v>2001.22</v>
      </c>
      <c r="AN44" s="68">
        <f t="shared" si="7"/>
        <v>1512.73</v>
      </c>
      <c r="AO44" s="68">
        <f t="shared" si="7"/>
        <v>503.32</v>
      </c>
      <c r="AP44" s="68">
        <f t="shared" si="7"/>
        <v>1002.4999999999999</v>
      </c>
      <c r="AQ44" s="68">
        <f t="shared" si="7"/>
        <v>340.97999999999996</v>
      </c>
      <c r="AR44" s="68">
        <f t="shared" si="7"/>
        <v>1204.3499999999999</v>
      </c>
      <c r="AS44" s="68">
        <f t="shared" si="7"/>
        <v>1127.1400000000001</v>
      </c>
      <c r="AT44" s="68">
        <f t="shared" si="7"/>
        <v>1308.08</v>
      </c>
      <c r="AU44" s="68">
        <f t="shared" si="7"/>
        <v>1809.8399999999997</v>
      </c>
      <c r="AV44" s="68">
        <f t="shared" si="7"/>
        <v>748.87</v>
      </c>
      <c r="AW44" s="68">
        <f t="shared" si="7"/>
        <v>1054.23</v>
      </c>
      <c r="AX44" s="68">
        <f t="shared" si="7"/>
        <v>5307.77</v>
      </c>
      <c r="AY44" s="68">
        <f t="shared" si="7"/>
        <v>127.84</v>
      </c>
      <c r="AZ44" s="68">
        <f t="shared" si="7"/>
        <v>1603.6399999999999</v>
      </c>
      <c r="BA44" s="68">
        <f t="shared" si="7"/>
        <v>1093.1199999999999</v>
      </c>
      <c r="BB44" s="68">
        <f t="shared" si="7"/>
        <v>805.55</v>
      </c>
      <c r="BC44" s="68">
        <f t="shared" si="7"/>
        <v>391.46999999999997</v>
      </c>
      <c r="BD44" s="68">
        <f t="shared" si="7"/>
        <v>0.11</v>
      </c>
      <c r="BE44" s="68">
        <f t="shared" si="7"/>
        <v>0.06</v>
      </c>
      <c r="BF44" s="68">
        <f t="shared" si="7"/>
        <v>0.06</v>
      </c>
      <c r="BG44" s="68">
        <f t="shared" si="7"/>
        <v>0.15</v>
      </c>
      <c r="BH44" s="68">
        <f t="shared" si="7"/>
        <v>0.17</v>
      </c>
      <c r="BI44" s="68">
        <f t="shared" si="7"/>
        <v>0.57999999999999996</v>
      </c>
      <c r="BJ44" s="68">
        <f t="shared" si="7"/>
        <v>0.03</v>
      </c>
      <c r="BK44" s="68">
        <f t="shared" si="7"/>
        <v>2.02</v>
      </c>
      <c r="BL44" s="68">
        <f t="shared" si="7"/>
        <v>0.01</v>
      </c>
      <c r="BM44" s="68">
        <f t="shared" si="7"/>
        <v>0.66</v>
      </c>
      <c r="BN44" s="68">
        <f t="shared" si="7"/>
        <v>0.04</v>
      </c>
      <c r="BO44" s="68">
        <f t="shared" si="7"/>
        <v>0.04</v>
      </c>
      <c r="BP44" s="68">
        <f t="shared" si="7"/>
        <v>0</v>
      </c>
      <c r="BQ44" s="68">
        <f t="shared" ref="BQ44:CQ44" si="8">SUM(BQ37:BQ43)</f>
        <v>0.1</v>
      </c>
      <c r="BR44" s="68">
        <f t="shared" si="8"/>
        <v>0.15</v>
      </c>
      <c r="BS44" s="68">
        <f t="shared" si="8"/>
        <v>2.76</v>
      </c>
      <c r="BT44" s="68">
        <f t="shared" si="8"/>
        <v>0</v>
      </c>
      <c r="BU44" s="68">
        <f t="shared" si="8"/>
        <v>0</v>
      </c>
      <c r="BV44" s="68">
        <f t="shared" si="8"/>
        <v>4.7600000000000007</v>
      </c>
      <c r="BW44" s="68">
        <f t="shared" si="8"/>
        <v>0.03</v>
      </c>
      <c r="BX44" s="68">
        <f t="shared" si="8"/>
        <v>0</v>
      </c>
      <c r="BY44" s="68">
        <f t="shared" si="8"/>
        <v>0</v>
      </c>
      <c r="BZ44" s="68">
        <f t="shared" si="8"/>
        <v>0</v>
      </c>
      <c r="CA44" s="68">
        <f t="shared" si="8"/>
        <v>0</v>
      </c>
      <c r="CB44" s="68">
        <f t="shared" si="8"/>
        <v>880.99</v>
      </c>
      <c r="CC44" s="68">
        <f t="shared" si="8"/>
        <v>0</v>
      </c>
      <c r="CD44" s="68">
        <f t="shared" si="8"/>
        <v>0</v>
      </c>
      <c r="CE44" s="68">
        <f t="shared" si="8"/>
        <v>305.11</v>
      </c>
      <c r="CF44" s="68">
        <f t="shared" si="8"/>
        <v>0</v>
      </c>
      <c r="CG44" s="68">
        <f t="shared" si="8"/>
        <v>98.44</v>
      </c>
      <c r="CH44" s="68">
        <f t="shared" si="8"/>
        <v>58.949999999999996</v>
      </c>
      <c r="CI44" s="68">
        <f t="shared" si="8"/>
        <v>78.7</v>
      </c>
      <c r="CJ44" s="68">
        <f t="shared" si="8"/>
        <v>6819.16</v>
      </c>
      <c r="CK44" s="68">
        <f t="shared" si="8"/>
        <v>3757.87</v>
      </c>
      <c r="CL44" s="68">
        <f t="shared" si="8"/>
        <v>5288.5199999999995</v>
      </c>
      <c r="CM44" s="68">
        <f t="shared" si="8"/>
        <v>228.48999999999995</v>
      </c>
      <c r="CN44" s="68">
        <f t="shared" si="8"/>
        <v>162.97999999999999</v>
      </c>
      <c r="CO44" s="68">
        <f t="shared" si="8"/>
        <v>195.72999999999996</v>
      </c>
      <c r="CP44" s="68">
        <f t="shared" si="8"/>
        <v>10</v>
      </c>
      <c r="CQ44" s="68">
        <f t="shared" si="8"/>
        <v>1.95</v>
      </c>
    </row>
    <row r="45" spans="1:95" ht="15" hidden="1" customHeight="1" x14ac:dyDescent="0.3">
      <c r="A45" s="56"/>
      <c r="B45" s="16" t="s">
        <v>247</v>
      </c>
      <c r="C45" s="74"/>
      <c r="D45" s="74">
        <v>31.499999999999996</v>
      </c>
      <c r="E45" s="74">
        <v>0</v>
      </c>
      <c r="F45" s="74">
        <v>32.199999999999996</v>
      </c>
      <c r="G45" s="74">
        <v>0</v>
      </c>
      <c r="H45" s="74">
        <v>134.04999999999998</v>
      </c>
      <c r="I45" s="242">
        <v>951.99999999999989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315</v>
      </c>
      <c r="AD45" s="50">
        <v>0</v>
      </c>
      <c r="AE45" s="50">
        <v>0.48999999999999994</v>
      </c>
      <c r="AF45" s="50">
        <v>0.55999999999999994</v>
      </c>
      <c r="AI45" s="50">
        <v>24.5</v>
      </c>
      <c r="CI45" s="51">
        <v>0</v>
      </c>
      <c r="CL45" s="51">
        <v>0</v>
      </c>
      <c r="CO45" s="51">
        <v>0</v>
      </c>
    </row>
    <row r="46" spans="1:95" hidden="1" x14ac:dyDescent="0.3">
      <c r="A46" s="56"/>
      <c r="B46" s="16" t="s">
        <v>103</v>
      </c>
      <c r="C46" s="74"/>
      <c r="D46" s="74">
        <f t="shared" ref="D46:I46" si="9">D44-D45</f>
        <v>-3.0500000000000007</v>
      </c>
      <c r="E46" s="74">
        <f t="shared" si="9"/>
        <v>13.96</v>
      </c>
      <c r="F46" s="74">
        <f t="shared" si="9"/>
        <v>-4.4699999999999953</v>
      </c>
      <c r="G46" s="74">
        <f t="shared" si="9"/>
        <v>9.4200000000000017</v>
      </c>
      <c r="H46" s="74">
        <f t="shared" si="9"/>
        <v>-15.359999999999985</v>
      </c>
      <c r="I46" s="242">
        <f t="shared" si="9"/>
        <v>-134.16666544999987</v>
      </c>
      <c r="V46" s="50">
        <f t="shared" ref="V46:AF46" si="10">V44-V45</f>
        <v>1298.83</v>
      </c>
      <c r="W46" s="50">
        <f t="shared" si="10"/>
        <v>171.19</v>
      </c>
      <c r="X46" s="50">
        <f t="shared" si="10"/>
        <v>91.26</v>
      </c>
      <c r="Y46" s="50">
        <f t="shared" si="10"/>
        <v>355</v>
      </c>
      <c r="Z46" s="50">
        <f t="shared" si="10"/>
        <v>7.7700000000000005</v>
      </c>
      <c r="AA46" s="50">
        <f t="shared" si="10"/>
        <v>25.14</v>
      </c>
      <c r="AB46" s="50">
        <f t="shared" si="10"/>
        <v>1679.79</v>
      </c>
      <c r="AC46" s="50">
        <f t="shared" si="10"/>
        <v>76.170000000000016</v>
      </c>
      <c r="AD46" s="50">
        <f t="shared" si="10"/>
        <v>5.83</v>
      </c>
      <c r="AE46" s="50">
        <f t="shared" si="10"/>
        <v>5.00000000000001E-2</v>
      </c>
      <c r="AF46" s="50">
        <f t="shared" si="10"/>
        <v>-0.28999999999999992</v>
      </c>
      <c r="AI46" s="50">
        <f>AI44-AI45</f>
        <v>-4.6000000000000014</v>
      </c>
      <c r="CI46" s="51">
        <f>CI44-CI45</f>
        <v>78.7</v>
      </c>
      <c r="CL46" s="51">
        <f>CL44-CL45</f>
        <v>5288.5199999999995</v>
      </c>
      <c r="CO46" s="51">
        <f>CO44-CO45</f>
        <v>195.72999999999996</v>
      </c>
    </row>
    <row r="47" spans="1:95" ht="15" hidden="1" customHeight="1" x14ac:dyDescent="0.3">
      <c r="A47" s="56"/>
      <c r="B47" s="16" t="s">
        <v>104</v>
      </c>
      <c r="C47" s="74"/>
      <c r="D47" s="74">
        <v>13</v>
      </c>
      <c r="E47" s="74"/>
      <c r="F47" s="74">
        <v>34</v>
      </c>
      <c r="G47" s="74"/>
      <c r="H47" s="74">
        <v>53</v>
      </c>
      <c r="I47" s="242"/>
    </row>
    <row r="48" spans="1:95" x14ac:dyDescent="0.3">
      <c r="A48" s="56"/>
      <c r="B48" s="16"/>
      <c r="C48" s="74"/>
      <c r="D48" s="74"/>
      <c r="E48" s="74"/>
      <c r="F48" s="74"/>
      <c r="G48" s="74"/>
      <c r="H48" s="74"/>
      <c r="I48" s="242"/>
    </row>
    <row r="49" spans="1:95" x14ac:dyDescent="0.3">
      <c r="A49" s="56"/>
      <c r="B49" s="23" t="s">
        <v>145</v>
      </c>
      <c r="C49" s="180" t="s">
        <v>156</v>
      </c>
      <c r="D49" s="261" t="s">
        <v>157</v>
      </c>
      <c r="E49" s="261"/>
      <c r="F49" s="281" t="s">
        <v>158</v>
      </c>
      <c r="G49" s="281"/>
      <c r="H49" s="181" t="s">
        <v>159</v>
      </c>
      <c r="I49" s="181" t="s">
        <v>160</v>
      </c>
    </row>
    <row r="50" spans="1:95" x14ac:dyDescent="0.3">
      <c r="A50" s="121"/>
      <c r="B50" s="122" t="s">
        <v>199</v>
      </c>
      <c r="C50" s="131"/>
      <c r="D50" s="260"/>
      <c r="E50" s="260"/>
      <c r="F50" s="273"/>
      <c r="G50" s="273"/>
      <c r="H50" s="132"/>
      <c r="I50" s="132"/>
    </row>
    <row r="51" spans="1:95" x14ac:dyDescent="0.3">
      <c r="A51" s="121"/>
      <c r="B51" s="122"/>
      <c r="C51" s="131"/>
      <c r="D51" s="266"/>
      <c r="E51" s="266"/>
      <c r="F51" s="266"/>
      <c r="G51" s="266"/>
      <c r="H51" s="132"/>
      <c r="I51" s="132"/>
    </row>
    <row r="52" spans="1:95" x14ac:dyDescent="0.3">
      <c r="A52" s="121" t="str">
        <f>" 245/1"</f>
        <v xml:space="preserve"> 245/1</v>
      </c>
      <c r="B52" s="126" t="s">
        <v>344</v>
      </c>
      <c r="C52" s="123" t="str">
        <f>"30"</f>
        <v>30</v>
      </c>
      <c r="D52" s="123">
        <v>0.23</v>
      </c>
      <c r="E52" s="123">
        <v>0</v>
      </c>
      <c r="F52" s="123">
        <v>0.25</v>
      </c>
      <c r="G52" s="123">
        <v>0.28000000000000003</v>
      </c>
      <c r="H52" s="123">
        <v>0.98</v>
      </c>
      <c r="I52" s="243">
        <v>6.4571317499999994</v>
      </c>
    </row>
    <row r="53" spans="1:95" ht="15.6" customHeight="1" x14ac:dyDescent="0.3">
      <c r="A53" s="121" t="s">
        <v>236</v>
      </c>
      <c r="B53" s="126" t="s">
        <v>212</v>
      </c>
      <c r="C53" s="123" t="s">
        <v>225</v>
      </c>
      <c r="D53" s="123">
        <v>1.85</v>
      </c>
      <c r="E53" s="123">
        <v>0</v>
      </c>
      <c r="F53" s="123">
        <v>9.67</v>
      </c>
      <c r="G53" s="123">
        <v>2.68</v>
      </c>
      <c r="H53" s="123">
        <v>9.43</v>
      </c>
      <c r="I53" s="243">
        <v>75.66</v>
      </c>
      <c r="J53" s="82">
        <v>0.79</v>
      </c>
      <c r="K53" s="60">
        <v>1.63</v>
      </c>
      <c r="L53" s="60">
        <v>0</v>
      </c>
      <c r="M53" s="60">
        <v>0</v>
      </c>
      <c r="N53" s="60">
        <v>3.99</v>
      </c>
      <c r="O53" s="60">
        <v>3.5</v>
      </c>
      <c r="P53" s="60">
        <v>1.78</v>
      </c>
      <c r="Q53" s="60">
        <v>0</v>
      </c>
      <c r="R53" s="60">
        <v>0</v>
      </c>
      <c r="S53" s="60">
        <v>0.32</v>
      </c>
      <c r="T53" s="60">
        <v>1.39</v>
      </c>
      <c r="U53" s="60">
        <v>208.08</v>
      </c>
      <c r="V53" s="60">
        <v>321.5</v>
      </c>
      <c r="W53" s="60">
        <v>37.659999999999997</v>
      </c>
      <c r="X53" s="60">
        <v>19.149999999999999</v>
      </c>
      <c r="Y53" s="60">
        <v>39.67</v>
      </c>
      <c r="Z53" s="60">
        <v>0.63</v>
      </c>
      <c r="AA53" s="60">
        <v>3</v>
      </c>
      <c r="AB53" s="60">
        <v>1455.6</v>
      </c>
      <c r="AC53" s="60">
        <v>307.98</v>
      </c>
      <c r="AD53" s="60">
        <v>1.26</v>
      </c>
      <c r="AE53" s="60">
        <v>0.04</v>
      </c>
      <c r="AF53" s="60">
        <v>0.05</v>
      </c>
      <c r="AG53" s="60">
        <v>0.73</v>
      </c>
      <c r="AH53" s="60">
        <v>1.21</v>
      </c>
      <c r="AI53" s="60">
        <v>13.56</v>
      </c>
      <c r="AJ53" s="61">
        <v>0</v>
      </c>
      <c r="AK53" s="61">
        <v>94.66</v>
      </c>
      <c r="AL53" s="61">
        <v>80.459999999999994</v>
      </c>
      <c r="AM53" s="61">
        <v>133.43</v>
      </c>
      <c r="AN53" s="61">
        <v>133.88</v>
      </c>
      <c r="AO53" s="61">
        <v>40.75</v>
      </c>
      <c r="AP53" s="61">
        <v>80.72</v>
      </c>
      <c r="AQ53" s="61">
        <v>22.42</v>
      </c>
      <c r="AR53" s="61">
        <v>84.65</v>
      </c>
      <c r="AS53" s="61">
        <v>116.3</v>
      </c>
      <c r="AT53" s="61">
        <v>144.22</v>
      </c>
      <c r="AU53" s="61">
        <v>226.02</v>
      </c>
      <c r="AV53" s="61">
        <v>55.46</v>
      </c>
      <c r="AW53" s="61">
        <v>87.68</v>
      </c>
      <c r="AX53" s="61">
        <v>401.97</v>
      </c>
      <c r="AY53" s="61">
        <v>0</v>
      </c>
      <c r="AZ53" s="61">
        <v>86.32</v>
      </c>
      <c r="BA53" s="61">
        <v>87.11</v>
      </c>
      <c r="BB53" s="61">
        <v>71.819999999999993</v>
      </c>
      <c r="BC53" s="61">
        <v>30.41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0.15</v>
      </c>
      <c r="BL53" s="61">
        <v>0</v>
      </c>
      <c r="BM53" s="61">
        <v>0.09</v>
      </c>
      <c r="BN53" s="61">
        <v>0.01</v>
      </c>
      <c r="BO53" s="61">
        <v>0.02</v>
      </c>
      <c r="BP53" s="61">
        <v>0</v>
      </c>
      <c r="BQ53" s="61">
        <v>0</v>
      </c>
      <c r="BR53" s="61">
        <v>0</v>
      </c>
      <c r="BS53" s="61">
        <v>0.56000000000000005</v>
      </c>
      <c r="BT53" s="61">
        <v>0</v>
      </c>
      <c r="BU53" s="61">
        <v>0</v>
      </c>
      <c r="BV53" s="61">
        <v>1.5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293.23</v>
      </c>
      <c r="CC53" s="62"/>
      <c r="CD53" s="62"/>
      <c r="CE53" s="61">
        <v>245.6</v>
      </c>
      <c r="CF53" s="61"/>
      <c r="CG53" s="61">
        <v>25.16</v>
      </c>
      <c r="CH53" s="61">
        <v>14.1</v>
      </c>
      <c r="CI53" s="61">
        <v>19.63</v>
      </c>
      <c r="CJ53" s="61">
        <v>932.33</v>
      </c>
      <c r="CK53" s="61">
        <v>333.45</v>
      </c>
      <c r="CL53" s="61">
        <v>632.89</v>
      </c>
      <c r="CM53" s="61">
        <v>46.29</v>
      </c>
      <c r="CN53" s="61">
        <v>28.79</v>
      </c>
      <c r="CO53" s="61">
        <v>37.54</v>
      </c>
      <c r="CP53" s="61">
        <v>0</v>
      </c>
      <c r="CQ53" s="61">
        <v>0.5</v>
      </c>
    </row>
    <row r="54" spans="1:95" ht="15.6" customHeight="1" x14ac:dyDescent="0.3">
      <c r="A54" s="121" t="s">
        <v>237</v>
      </c>
      <c r="B54" s="126" t="s">
        <v>213</v>
      </c>
      <c r="C54" s="123" t="str">
        <f>"100"</f>
        <v>100</v>
      </c>
      <c r="D54" s="123">
        <v>12.9</v>
      </c>
      <c r="E54" s="123">
        <v>0</v>
      </c>
      <c r="F54" s="243">
        <v>12.7</v>
      </c>
      <c r="G54" s="123">
        <v>4.63</v>
      </c>
      <c r="H54" s="123">
        <v>2.95</v>
      </c>
      <c r="I54" s="123">
        <v>203.9</v>
      </c>
      <c r="J54" s="82">
        <v>0.93</v>
      </c>
      <c r="K54" s="60">
        <v>3.14</v>
      </c>
      <c r="L54" s="60">
        <v>0</v>
      </c>
      <c r="M54" s="60">
        <v>0</v>
      </c>
      <c r="N54" s="60">
        <v>1.66</v>
      </c>
      <c r="O54" s="60">
        <v>1.0900000000000001</v>
      </c>
      <c r="P54" s="60">
        <v>0.2</v>
      </c>
      <c r="Q54" s="60">
        <v>0</v>
      </c>
      <c r="R54" s="60">
        <v>0</v>
      </c>
      <c r="S54" s="60">
        <v>0.24</v>
      </c>
      <c r="T54" s="60">
        <v>1.56</v>
      </c>
      <c r="U54" s="60">
        <v>236.94</v>
      </c>
      <c r="V54" s="60">
        <v>241.36</v>
      </c>
      <c r="W54" s="60">
        <v>8.83</v>
      </c>
      <c r="X54" s="60">
        <v>56.54</v>
      </c>
      <c r="Y54" s="60">
        <v>111.33</v>
      </c>
      <c r="Z54" s="60">
        <v>1.05</v>
      </c>
      <c r="AA54" s="60">
        <v>3.73</v>
      </c>
      <c r="AB54" s="60">
        <v>261.12</v>
      </c>
      <c r="AC54" s="60">
        <v>85</v>
      </c>
      <c r="AD54" s="60">
        <v>2.14</v>
      </c>
      <c r="AE54" s="60">
        <v>0.04</v>
      </c>
      <c r="AF54" s="60">
        <v>0.04</v>
      </c>
      <c r="AG54" s="60">
        <v>4.3099999999999996</v>
      </c>
      <c r="AH54" s="60">
        <v>0.24</v>
      </c>
      <c r="AI54" s="60">
        <v>0.22</v>
      </c>
      <c r="AJ54" s="61">
        <v>0</v>
      </c>
      <c r="AK54" s="61">
        <v>8.9</v>
      </c>
      <c r="AL54" s="61">
        <v>8.02</v>
      </c>
      <c r="AM54" s="61">
        <v>14.49</v>
      </c>
      <c r="AN54" s="61">
        <v>5.0999999999999996</v>
      </c>
      <c r="AO54" s="61">
        <v>2.77</v>
      </c>
      <c r="AP54" s="61">
        <v>5.96</v>
      </c>
      <c r="AQ54" s="61">
        <v>1.86</v>
      </c>
      <c r="AR54" s="61">
        <v>9.08</v>
      </c>
      <c r="AS54" s="61">
        <v>6.68</v>
      </c>
      <c r="AT54" s="61">
        <v>7.67</v>
      </c>
      <c r="AU54" s="61">
        <v>9.01</v>
      </c>
      <c r="AV54" s="61">
        <v>3.67</v>
      </c>
      <c r="AW54" s="61">
        <v>6.54</v>
      </c>
      <c r="AX54" s="61">
        <v>57.02</v>
      </c>
      <c r="AY54" s="61">
        <v>0</v>
      </c>
      <c r="AZ54" s="61">
        <v>16.86</v>
      </c>
      <c r="BA54" s="61">
        <v>9.1300000000000008</v>
      </c>
      <c r="BB54" s="61">
        <v>4.5999999999999996</v>
      </c>
      <c r="BC54" s="61">
        <v>3.62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0.22</v>
      </c>
      <c r="BL54" s="61">
        <v>0</v>
      </c>
      <c r="BM54" s="61">
        <v>0.14000000000000001</v>
      </c>
      <c r="BN54" s="61">
        <v>0.01</v>
      </c>
      <c r="BO54" s="61">
        <v>0.02</v>
      </c>
      <c r="BP54" s="61">
        <v>0</v>
      </c>
      <c r="BQ54" s="61">
        <v>0</v>
      </c>
      <c r="BR54" s="61">
        <v>0</v>
      </c>
      <c r="BS54" s="61">
        <v>0.84</v>
      </c>
      <c r="BT54" s="61">
        <v>0</v>
      </c>
      <c r="BU54" s="61">
        <v>0</v>
      </c>
      <c r="BV54" s="61">
        <v>2.72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124.16</v>
      </c>
      <c r="CC54" s="62"/>
      <c r="CD54" s="62"/>
      <c r="CE54" s="61">
        <v>47.25</v>
      </c>
      <c r="CF54" s="61"/>
      <c r="CG54" s="61">
        <v>20.21</v>
      </c>
      <c r="CH54" s="61">
        <v>14.35</v>
      </c>
      <c r="CI54" s="61">
        <v>15.21</v>
      </c>
      <c r="CJ54" s="61">
        <v>75.67</v>
      </c>
      <c r="CK54" s="61">
        <v>24.56</v>
      </c>
      <c r="CL54" s="61">
        <v>49.67</v>
      </c>
      <c r="CM54" s="61">
        <v>0.49</v>
      </c>
      <c r="CN54" s="61">
        <v>16</v>
      </c>
      <c r="CO54" s="61">
        <v>0.4</v>
      </c>
      <c r="CP54" s="61">
        <v>0.5</v>
      </c>
      <c r="CQ54" s="61">
        <v>0.5</v>
      </c>
    </row>
    <row r="55" spans="1:95" ht="13.8" customHeight="1" x14ac:dyDescent="0.3">
      <c r="A55" s="141" t="s">
        <v>238</v>
      </c>
      <c r="B55" s="126" t="s">
        <v>214</v>
      </c>
      <c r="C55" s="123" t="str">
        <f>"180"</f>
        <v>180</v>
      </c>
      <c r="D55" s="123">
        <v>4.1900000000000004</v>
      </c>
      <c r="E55" s="123">
        <v>0.03</v>
      </c>
      <c r="F55" s="123">
        <v>5.1100000000000003</v>
      </c>
      <c r="G55" s="123">
        <v>0.63</v>
      </c>
      <c r="H55" s="123">
        <v>44.15</v>
      </c>
      <c r="I55" s="243">
        <v>239.91039631199999</v>
      </c>
      <c r="J55" s="82">
        <v>3.54</v>
      </c>
      <c r="K55" s="60">
        <v>0.16</v>
      </c>
      <c r="L55" s="60">
        <v>0</v>
      </c>
      <c r="M55" s="60">
        <v>0</v>
      </c>
      <c r="N55" s="60">
        <v>0.45</v>
      </c>
      <c r="O55" s="60">
        <v>41.94</v>
      </c>
      <c r="P55" s="60">
        <v>1.77</v>
      </c>
      <c r="Q55" s="60">
        <v>0</v>
      </c>
      <c r="R55" s="60">
        <v>0</v>
      </c>
      <c r="S55" s="60">
        <v>0</v>
      </c>
      <c r="T55" s="60">
        <v>1.35</v>
      </c>
      <c r="U55" s="60">
        <v>356.48</v>
      </c>
      <c r="V55" s="60">
        <v>61.67</v>
      </c>
      <c r="W55" s="60">
        <v>8.4</v>
      </c>
      <c r="X55" s="60">
        <v>27.98</v>
      </c>
      <c r="Y55" s="60">
        <v>84.39</v>
      </c>
      <c r="Z55" s="60">
        <v>0.67</v>
      </c>
      <c r="AA55" s="60">
        <v>22.09</v>
      </c>
      <c r="AB55" s="60">
        <v>18.97</v>
      </c>
      <c r="AC55" s="60">
        <v>43.03</v>
      </c>
      <c r="AD55" s="60">
        <v>0.32</v>
      </c>
      <c r="AE55" s="60">
        <v>0.04</v>
      </c>
      <c r="AF55" s="60">
        <v>0.03</v>
      </c>
      <c r="AG55" s="60">
        <v>0.82</v>
      </c>
      <c r="AH55" s="60">
        <v>2.1</v>
      </c>
      <c r="AI55" s="60">
        <v>0.14000000000000001</v>
      </c>
      <c r="AJ55" s="61">
        <v>0</v>
      </c>
      <c r="AK55" s="61">
        <v>250.25</v>
      </c>
      <c r="AL55" s="61">
        <v>196.89</v>
      </c>
      <c r="AM55" s="61">
        <v>369.92</v>
      </c>
      <c r="AN55" s="61">
        <v>155.61000000000001</v>
      </c>
      <c r="AO55" s="61">
        <v>95.4</v>
      </c>
      <c r="AP55" s="61">
        <v>143.88999999999999</v>
      </c>
      <c r="AQ55" s="61">
        <v>60.8</v>
      </c>
      <c r="AR55" s="61">
        <v>220.64</v>
      </c>
      <c r="AS55" s="61">
        <v>232.25</v>
      </c>
      <c r="AT55" s="61">
        <v>302.95999999999998</v>
      </c>
      <c r="AU55" s="61">
        <v>321.89999999999998</v>
      </c>
      <c r="AV55" s="61">
        <v>101.96</v>
      </c>
      <c r="AW55" s="61">
        <v>190.38</v>
      </c>
      <c r="AX55" s="61">
        <v>715.86</v>
      </c>
      <c r="AY55" s="61">
        <v>0</v>
      </c>
      <c r="AZ55" s="61">
        <v>197.19</v>
      </c>
      <c r="BA55" s="61">
        <v>197.42</v>
      </c>
      <c r="BB55" s="61">
        <v>173.26</v>
      </c>
      <c r="BC55" s="61">
        <v>81.48</v>
      </c>
      <c r="BD55" s="61">
        <v>0.21</v>
      </c>
      <c r="BE55" s="61">
        <v>0.05</v>
      </c>
      <c r="BF55" s="61">
        <v>0.04</v>
      </c>
      <c r="BG55" s="61">
        <v>0.1</v>
      </c>
      <c r="BH55" s="61">
        <v>0.13</v>
      </c>
      <c r="BI55" s="61">
        <v>0.44</v>
      </c>
      <c r="BJ55" s="61">
        <v>0</v>
      </c>
      <c r="BK55" s="61">
        <v>1.45</v>
      </c>
      <c r="BL55" s="61">
        <v>0</v>
      </c>
      <c r="BM55" s="61">
        <v>0.44</v>
      </c>
      <c r="BN55" s="61">
        <v>0</v>
      </c>
      <c r="BO55" s="61">
        <v>0</v>
      </c>
      <c r="BP55" s="61">
        <v>0</v>
      </c>
      <c r="BQ55" s="61">
        <v>0.05</v>
      </c>
      <c r="BR55" s="61">
        <v>0.16</v>
      </c>
      <c r="BS55" s="61">
        <v>1.43</v>
      </c>
      <c r="BT55" s="61">
        <v>0</v>
      </c>
      <c r="BU55" s="61">
        <v>0</v>
      </c>
      <c r="BV55" s="61">
        <v>0.17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141.82</v>
      </c>
      <c r="CC55" s="62"/>
      <c r="CD55" s="62"/>
      <c r="CE55" s="61">
        <v>25.25</v>
      </c>
      <c r="CF55" s="61"/>
      <c r="CG55" s="61">
        <v>31.21</v>
      </c>
      <c r="CH55" s="61">
        <v>16.21</v>
      </c>
      <c r="CI55" s="61">
        <v>23.71</v>
      </c>
      <c r="CJ55" s="61">
        <v>1897.75</v>
      </c>
      <c r="CK55" s="61">
        <v>947.5</v>
      </c>
      <c r="CL55" s="61">
        <v>1422.62</v>
      </c>
      <c r="CM55" s="61">
        <v>4.5199999999999996</v>
      </c>
      <c r="CN55" s="61">
        <v>1.05</v>
      </c>
      <c r="CO55" s="61">
        <v>2.78</v>
      </c>
      <c r="CP55" s="61">
        <v>0</v>
      </c>
      <c r="CQ55" s="61">
        <v>0.9</v>
      </c>
    </row>
    <row r="56" spans="1:95" x14ac:dyDescent="0.3">
      <c r="A56" s="121" t="s">
        <v>240</v>
      </c>
      <c r="B56" s="126" t="s">
        <v>239</v>
      </c>
      <c r="C56" s="123" t="str">
        <f>"200"</f>
        <v>200</v>
      </c>
      <c r="D56" s="123">
        <v>0.72</v>
      </c>
      <c r="E56" s="123">
        <v>0</v>
      </c>
      <c r="F56" s="123">
        <v>0.03</v>
      </c>
      <c r="G56" s="123">
        <v>0.03</v>
      </c>
      <c r="H56" s="123">
        <v>23.24</v>
      </c>
      <c r="I56" s="123">
        <v>88.18959000000001</v>
      </c>
      <c r="J56" s="82">
        <v>0.01</v>
      </c>
      <c r="K56" s="60">
        <v>0</v>
      </c>
      <c r="L56" s="60">
        <v>0</v>
      </c>
      <c r="M56" s="60">
        <v>0</v>
      </c>
      <c r="N56" s="60">
        <v>20.78</v>
      </c>
      <c r="O56" s="60">
        <v>0.31</v>
      </c>
      <c r="P56" s="60">
        <v>2.15</v>
      </c>
      <c r="Q56" s="60">
        <v>0</v>
      </c>
      <c r="R56" s="60">
        <v>0</v>
      </c>
      <c r="S56" s="60">
        <v>0.17</v>
      </c>
      <c r="T56" s="60">
        <v>0.72</v>
      </c>
      <c r="U56" s="60">
        <v>1.95</v>
      </c>
      <c r="V56" s="60">
        <v>187.28</v>
      </c>
      <c r="W56" s="60">
        <v>17.36</v>
      </c>
      <c r="X56" s="60">
        <v>10.97</v>
      </c>
      <c r="Y56" s="60">
        <v>14.94</v>
      </c>
      <c r="Z56" s="60">
        <v>0.37</v>
      </c>
      <c r="AA56" s="60">
        <v>0</v>
      </c>
      <c r="AB56" s="60">
        <v>346.5</v>
      </c>
      <c r="AC56" s="60">
        <v>64.13</v>
      </c>
      <c r="AD56" s="60">
        <v>0.61</v>
      </c>
      <c r="AE56" s="60">
        <v>0.01</v>
      </c>
      <c r="AF56" s="60">
        <v>0.02</v>
      </c>
      <c r="AG56" s="60">
        <v>0.28000000000000003</v>
      </c>
      <c r="AH56" s="60">
        <v>0.43</v>
      </c>
      <c r="AI56" s="60">
        <v>0.18</v>
      </c>
      <c r="AJ56" s="61">
        <v>0</v>
      </c>
      <c r="AK56" s="61">
        <v>0.01</v>
      </c>
      <c r="AL56" s="61">
        <v>0</v>
      </c>
      <c r="AM56" s="61">
        <v>0.01</v>
      </c>
      <c r="AN56" s="61">
        <v>0.01</v>
      </c>
      <c r="AO56" s="61">
        <v>0</v>
      </c>
      <c r="AP56" s="61">
        <v>0.01</v>
      </c>
      <c r="AQ56" s="61">
        <v>0</v>
      </c>
      <c r="AR56" s="61">
        <v>0.01</v>
      </c>
      <c r="AS56" s="61">
        <v>0.01</v>
      </c>
      <c r="AT56" s="61">
        <v>0.01</v>
      </c>
      <c r="AU56" s="61">
        <v>0.03</v>
      </c>
      <c r="AV56" s="61">
        <v>0</v>
      </c>
      <c r="AW56" s="61">
        <v>0</v>
      </c>
      <c r="AX56" s="61">
        <v>0.01</v>
      </c>
      <c r="AY56" s="61">
        <v>0</v>
      </c>
      <c r="AZ56" s="61">
        <v>0.01</v>
      </c>
      <c r="BA56" s="61">
        <v>0.01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0</v>
      </c>
      <c r="BS56" s="61">
        <v>0.01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0</v>
      </c>
      <c r="CA56" s="61">
        <v>0</v>
      </c>
      <c r="CB56" s="61">
        <v>213.92</v>
      </c>
      <c r="CC56" s="62"/>
      <c r="CD56" s="62"/>
      <c r="CE56" s="61">
        <v>57.75</v>
      </c>
      <c r="CF56" s="61"/>
      <c r="CG56" s="61">
        <v>5.99</v>
      </c>
      <c r="CH56" s="61">
        <v>4.79</v>
      </c>
      <c r="CI56" s="61">
        <v>5.39</v>
      </c>
      <c r="CJ56" s="61">
        <v>545</v>
      </c>
      <c r="CK56" s="61">
        <v>210.4</v>
      </c>
      <c r="CL56" s="61">
        <v>377.7</v>
      </c>
      <c r="CM56" s="61">
        <v>50.08</v>
      </c>
      <c r="CN56" s="61">
        <v>30.08</v>
      </c>
      <c r="CO56" s="61">
        <v>40.08</v>
      </c>
      <c r="CP56" s="61">
        <v>10</v>
      </c>
      <c r="CQ56" s="61">
        <v>0</v>
      </c>
    </row>
    <row r="57" spans="1:95" ht="15.6" customHeight="1" x14ac:dyDescent="0.3">
      <c r="A57" s="121" t="str">
        <f>""</f>
        <v/>
      </c>
      <c r="B57" s="126" t="s">
        <v>112</v>
      </c>
      <c r="C57" s="123">
        <v>50</v>
      </c>
      <c r="D57" s="263">
        <v>5.5</v>
      </c>
      <c r="E57" s="263">
        <v>0</v>
      </c>
      <c r="F57" s="263">
        <v>2.5</v>
      </c>
      <c r="G57" s="263">
        <v>0</v>
      </c>
      <c r="H57" s="132">
        <v>26.9</v>
      </c>
      <c r="I57" s="132">
        <v>133.82</v>
      </c>
      <c r="J57" s="82">
        <v>0</v>
      </c>
      <c r="K57" s="60">
        <v>0</v>
      </c>
      <c r="L57" s="60">
        <v>0</v>
      </c>
      <c r="M57" s="60">
        <v>0</v>
      </c>
      <c r="N57" s="60">
        <v>1.8</v>
      </c>
      <c r="O57" s="60">
        <v>21.35</v>
      </c>
      <c r="P57" s="60">
        <v>3.75</v>
      </c>
      <c r="Q57" s="60">
        <v>0</v>
      </c>
      <c r="R57" s="60">
        <v>0</v>
      </c>
      <c r="S57" s="60">
        <v>0.15</v>
      </c>
      <c r="T57" s="60">
        <v>0.9</v>
      </c>
      <c r="U57" s="60">
        <v>171.5</v>
      </c>
      <c r="V57" s="60">
        <v>112.5</v>
      </c>
      <c r="W57" s="60">
        <v>17</v>
      </c>
      <c r="X57" s="60">
        <v>31.5</v>
      </c>
      <c r="Y57" s="60">
        <v>86</v>
      </c>
      <c r="Z57" s="60">
        <v>1.4</v>
      </c>
      <c r="AA57" s="60">
        <v>4.5</v>
      </c>
      <c r="AB57" s="60">
        <v>0</v>
      </c>
      <c r="AC57" s="60">
        <v>4.5</v>
      </c>
      <c r="AD57" s="60">
        <v>0.85</v>
      </c>
      <c r="AE57" s="60">
        <v>0.08</v>
      </c>
      <c r="AF57" s="60">
        <v>0.03</v>
      </c>
      <c r="AG57" s="60">
        <v>2.35</v>
      </c>
      <c r="AH57" s="60">
        <v>2.35</v>
      </c>
      <c r="AI57" s="60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61">
        <v>0</v>
      </c>
      <c r="BR57" s="61">
        <v>0</v>
      </c>
      <c r="BS57" s="61">
        <v>0</v>
      </c>
      <c r="BT57" s="61">
        <v>0</v>
      </c>
      <c r="BU57" s="61">
        <v>0</v>
      </c>
      <c r="BV57" s="61">
        <v>0</v>
      </c>
      <c r="BW57" s="61">
        <v>0</v>
      </c>
      <c r="BX57" s="61">
        <v>0</v>
      </c>
      <c r="BY57" s="61">
        <v>0</v>
      </c>
      <c r="BZ57" s="61">
        <v>0</v>
      </c>
      <c r="CA57" s="61">
        <v>0</v>
      </c>
      <c r="CB57" s="61">
        <v>16.649999999999999</v>
      </c>
      <c r="CC57" s="62"/>
      <c r="CD57" s="62"/>
      <c r="CE57" s="61">
        <v>4.5</v>
      </c>
      <c r="CF57" s="61"/>
      <c r="CG57" s="61">
        <v>0</v>
      </c>
      <c r="CH57" s="61">
        <v>0</v>
      </c>
      <c r="CI57" s="61">
        <v>0</v>
      </c>
      <c r="CJ57" s="61">
        <v>0</v>
      </c>
      <c r="CK57" s="61">
        <v>0</v>
      </c>
      <c r="CL57" s="61">
        <v>0</v>
      </c>
      <c r="CM57" s="61">
        <v>0</v>
      </c>
      <c r="CN57" s="61">
        <v>0</v>
      </c>
      <c r="CO57" s="61">
        <v>0</v>
      </c>
      <c r="CP57" s="61">
        <v>0</v>
      </c>
      <c r="CQ57" s="61">
        <v>0</v>
      </c>
    </row>
    <row r="58" spans="1:95" x14ac:dyDescent="0.3">
      <c r="A58" s="121"/>
      <c r="B58" s="126" t="s">
        <v>100</v>
      </c>
      <c r="C58" s="123" t="str">
        <f>"40"</f>
        <v>40</v>
      </c>
      <c r="D58" s="123">
        <v>2.64</v>
      </c>
      <c r="E58" s="123">
        <v>0</v>
      </c>
      <c r="F58" s="123">
        <v>0.48</v>
      </c>
      <c r="G58" s="123">
        <v>0.48</v>
      </c>
      <c r="H58" s="123">
        <v>16.68</v>
      </c>
      <c r="I58" s="243">
        <v>77.352000000000004</v>
      </c>
      <c r="J58" s="83">
        <v>2.2599999999999998</v>
      </c>
      <c r="K58" s="57">
        <v>2.5</v>
      </c>
      <c r="L58" s="57">
        <v>0</v>
      </c>
      <c r="M58" s="57">
        <v>0</v>
      </c>
      <c r="N58" s="57">
        <v>4.0999999999999996</v>
      </c>
      <c r="O58" s="57">
        <v>19.489999999999998</v>
      </c>
      <c r="P58" s="57">
        <v>1</v>
      </c>
      <c r="Q58" s="57">
        <v>0</v>
      </c>
      <c r="R58" s="57">
        <v>0</v>
      </c>
      <c r="S58" s="57">
        <v>0.13</v>
      </c>
      <c r="T58" s="57">
        <v>0.44</v>
      </c>
      <c r="U58" s="57">
        <v>47.34</v>
      </c>
      <c r="V58" s="57">
        <v>70.53</v>
      </c>
      <c r="W58" s="57">
        <v>31.05</v>
      </c>
      <c r="X58" s="57">
        <v>7.54</v>
      </c>
      <c r="Y58" s="57">
        <v>47.39</v>
      </c>
      <c r="Z58" s="57">
        <v>0.45</v>
      </c>
      <c r="AA58" s="57">
        <v>15.37</v>
      </c>
      <c r="AB58" s="57">
        <v>7.32</v>
      </c>
      <c r="AC58" s="57">
        <v>27.23</v>
      </c>
      <c r="AD58" s="57">
        <v>2.2400000000000002</v>
      </c>
      <c r="AE58" s="57">
        <v>0.05</v>
      </c>
      <c r="AF58" s="57">
        <v>0.05</v>
      </c>
      <c r="AG58" s="57">
        <v>0.34</v>
      </c>
      <c r="AH58" s="57">
        <v>1.3</v>
      </c>
      <c r="AI58" s="57">
        <v>0.09</v>
      </c>
      <c r="AJ58" s="55">
        <v>0</v>
      </c>
      <c r="AK58" s="55">
        <v>338.28</v>
      </c>
      <c r="AL58" s="55">
        <v>282</v>
      </c>
      <c r="AM58" s="55">
        <v>551.76</v>
      </c>
      <c r="AN58" s="55">
        <v>378.2</v>
      </c>
      <c r="AO58" s="55">
        <v>143.85</v>
      </c>
      <c r="AP58" s="55">
        <v>254.38</v>
      </c>
      <c r="AQ58" s="55">
        <v>74.83</v>
      </c>
      <c r="AR58" s="55">
        <v>304.86</v>
      </c>
      <c r="AS58" s="55">
        <v>293.45</v>
      </c>
      <c r="AT58" s="55">
        <v>305.8</v>
      </c>
      <c r="AU58" s="55">
        <v>425.46</v>
      </c>
      <c r="AV58" s="55">
        <v>178.15</v>
      </c>
      <c r="AW58" s="55">
        <v>265.51</v>
      </c>
      <c r="AX58" s="55">
        <v>1466.99</v>
      </c>
      <c r="AY58" s="55">
        <v>2.94</v>
      </c>
      <c r="AZ58" s="55">
        <v>429.46</v>
      </c>
      <c r="BA58" s="55">
        <v>309</v>
      </c>
      <c r="BB58" s="55">
        <v>213.98</v>
      </c>
      <c r="BC58" s="55">
        <v>115.53</v>
      </c>
      <c r="BD58" s="55">
        <v>0</v>
      </c>
      <c r="BE58" s="55">
        <v>0</v>
      </c>
      <c r="BF58" s="55">
        <v>0</v>
      </c>
      <c r="BG58" s="55">
        <v>0</v>
      </c>
      <c r="BH58" s="55">
        <v>0</v>
      </c>
      <c r="BI58" s="55">
        <v>0</v>
      </c>
      <c r="BJ58" s="55">
        <v>0</v>
      </c>
      <c r="BK58" s="55">
        <v>0.25</v>
      </c>
      <c r="BL58" s="55">
        <v>0</v>
      </c>
      <c r="BM58" s="55">
        <v>0.14000000000000001</v>
      </c>
      <c r="BN58" s="55">
        <v>0.01</v>
      </c>
      <c r="BO58" s="55">
        <v>0.02</v>
      </c>
      <c r="BP58" s="55">
        <v>0</v>
      </c>
      <c r="BQ58" s="55">
        <v>0</v>
      </c>
      <c r="BR58" s="55">
        <v>0</v>
      </c>
      <c r="BS58" s="55">
        <v>0.83</v>
      </c>
      <c r="BT58" s="55">
        <v>0</v>
      </c>
      <c r="BU58" s="55">
        <v>0</v>
      </c>
      <c r="BV58" s="55">
        <v>2.42</v>
      </c>
      <c r="BW58" s="55">
        <v>0.02</v>
      </c>
      <c r="BX58" s="55">
        <v>0</v>
      </c>
      <c r="BY58" s="55">
        <v>0</v>
      </c>
      <c r="BZ58" s="55">
        <v>0</v>
      </c>
      <c r="CA58" s="55">
        <v>0</v>
      </c>
      <c r="CB58" s="55">
        <v>29.38</v>
      </c>
      <c r="CC58" s="58"/>
      <c r="CD58" s="58"/>
      <c r="CE58" s="55">
        <v>16.59</v>
      </c>
      <c r="CF58" s="55"/>
      <c r="CG58" s="55">
        <v>8.59</v>
      </c>
      <c r="CH58" s="55">
        <v>5.24</v>
      </c>
      <c r="CI58" s="55">
        <v>6.91</v>
      </c>
      <c r="CJ58" s="55">
        <v>1132.48</v>
      </c>
      <c r="CK58" s="55">
        <v>442.43</v>
      </c>
      <c r="CL58" s="55">
        <v>787.46</v>
      </c>
      <c r="CM58" s="55">
        <v>8.0399999999999991</v>
      </c>
      <c r="CN58" s="55">
        <v>4.03</v>
      </c>
      <c r="CO58" s="55">
        <v>6.45</v>
      </c>
      <c r="CP58" s="55">
        <v>3.08</v>
      </c>
      <c r="CQ58" s="55">
        <v>0.08</v>
      </c>
    </row>
    <row r="59" spans="1:95" ht="14.4" x14ac:dyDescent="0.3">
      <c r="A59" s="127"/>
      <c r="B59" s="142" t="s">
        <v>205</v>
      </c>
      <c r="C59" s="128"/>
      <c r="D59" s="244">
        <f t="shared" ref="D59:I59" si="11">SUM(D52:D58)</f>
        <v>28.03</v>
      </c>
      <c r="E59" s="244">
        <f t="shared" si="11"/>
        <v>0.03</v>
      </c>
      <c r="F59" s="244">
        <f t="shared" si="11"/>
        <v>30.74</v>
      </c>
      <c r="G59" s="244">
        <f t="shared" si="11"/>
        <v>8.73</v>
      </c>
      <c r="H59" s="244">
        <f t="shared" si="11"/>
        <v>124.33000000000001</v>
      </c>
      <c r="I59" s="244">
        <f t="shared" si="11"/>
        <v>825.28911806199983</v>
      </c>
      <c r="J59" s="140">
        <f t="shared" ref="J59:BP59" si="12">SUM(J53:J58)</f>
        <v>7.5299999999999994</v>
      </c>
      <c r="K59" s="68">
        <f t="shared" si="12"/>
        <v>7.43</v>
      </c>
      <c r="L59" s="68">
        <f t="shared" si="12"/>
        <v>0</v>
      </c>
      <c r="M59" s="68">
        <f t="shared" si="12"/>
        <v>0</v>
      </c>
      <c r="N59" s="68">
        <f t="shared" si="12"/>
        <v>32.78</v>
      </c>
      <c r="O59" s="68">
        <f t="shared" si="12"/>
        <v>87.679999999999993</v>
      </c>
      <c r="P59" s="68">
        <f t="shared" si="12"/>
        <v>10.65</v>
      </c>
      <c r="Q59" s="68">
        <f t="shared" si="12"/>
        <v>0</v>
      </c>
      <c r="R59" s="68">
        <f t="shared" si="12"/>
        <v>0</v>
      </c>
      <c r="S59" s="68">
        <f t="shared" si="12"/>
        <v>1.0100000000000002</v>
      </c>
      <c r="T59" s="68">
        <f t="shared" si="12"/>
        <v>6.3600000000000012</v>
      </c>
      <c r="U59" s="68">
        <f t="shared" si="12"/>
        <v>1022.2900000000001</v>
      </c>
      <c r="V59" s="68">
        <f t="shared" si="12"/>
        <v>994.83999999999992</v>
      </c>
      <c r="W59" s="68">
        <f t="shared" si="12"/>
        <v>120.3</v>
      </c>
      <c r="X59" s="68">
        <f t="shared" si="12"/>
        <v>153.67999999999998</v>
      </c>
      <c r="Y59" s="68">
        <f t="shared" si="12"/>
        <v>383.71999999999997</v>
      </c>
      <c r="Z59" s="68">
        <f t="shared" si="12"/>
        <v>4.57</v>
      </c>
      <c r="AA59" s="68">
        <f t="shared" si="12"/>
        <v>48.69</v>
      </c>
      <c r="AB59" s="68">
        <f t="shared" si="12"/>
        <v>2089.5099999999998</v>
      </c>
      <c r="AC59" s="68">
        <f t="shared" si="12"/>
        <v>531.87</v>
      </c>
      <c r="AD59" s="68">
        <f t="shared" si="12"/>
        <v>7.42</v>
      </c>
      <c r="AE59" s="68">
        <f t="shared" si="12"/>
        <v>0.26</v>
      </c>
      <c r="AF59" s="68">
        <f t="shared" si="12"/>
        <v>0.21999999999999997</v>
      </c>
      <c r="AG59" s="68">
        <f t="shared" si="12"/>
        <v>8.83</v>
      </c>
      <c r="AH59" s="68">
        <f t="shared" si="12"/>
        <v>7.63</v>
      </c>
      <c r="AI59" s="68">
        <f t="shared" si="12"/>
        <v>14.190000000000001</v>
      </c>
      <c r="AJ59" s="68">
        <f t="shared" si="12"/>
        <v>0</v>
      </c>
      <c r="AK59" s="68">
        <f t="shared" si="12"/>
        <v>692.09999999999991</v>
      </c>
      <c r="AL59" s="68">
        <f t="shared" si="12"/>
        <v>567.37</v>
      </c>
      <c r="AM59" s="68">
        <f t="shared" si="12"/>
        <v>1069.6100000000001</v>
      </c>
      <c r="AN59" s="68">
        <f t="shared" si="12"/>
        <v>672.8</v>
      </c>
      <c r="AO59" s="68">
        <f t="shared" si="12"/>
        <v>282.77</v>
      </c>
      <c r="AP59" s="68">
        <f t="shared" si="12"/>
        <v>484.96</v>
      </c>
      <c r="AQ59" s="68">
        <f t="shared" si="12"/>
        <v>159.91</v>
      </c>
      <c r="AR59" s="68">
        <f t="shared" si="12"/>
        <v>619.24</v>
      </c>
      <c r="AS59" s="68">
        <f t="shared" si="12"/>
        <v>648.69000000000005</v>
      </c>
      <c r="AT59" s="68">
        <f t="shared" si="12"/>
        <v>760.66</v>
      </c>
      <c r="AU59" s="68">
        <f t="shared" si="12"/>
        <v>982.41999999999985</v>
      </c>
      <c r="AV59" s="68">
        <f t="shared" si="12"/>
        <v>339.24</v>
      </c>
      <c r="AW59" s="68">
        <f t="shared" si="12"/>
        <v>550.11</v>
      </c>
      <c r="AX59" s="68">
        <f t="shared" si="12"/>
        <v>2641.85</v>
      </c>
      <c r="AY59" s="68">
        <f t="shared" si="12"/>
        <v>2.94</v>
      </c>
      <c r="AZ59" s="68">
        <f t="shared" si="12"/>
        <v>729.83999999999992</v>
      </c>
      <c r="BA59" s="68">
        <f t="shared" si="12"/>
        <v>602.66999999999996</v>
      </c>
      <c r="BB59" s="68">
        <f t="shared" si="12"/>
        <v>463.65999999999997</v>
      </c>
      <c r="BC59" s="68">
        <f t="shared" si="12"/>
        <v>231.04000000000002</v>
      </c>
      <c r="BD59" s="68">
        <f t="shared" si="12"/>
        <v>0.21</v>
      </c>
      <c r="BE59" s="68">
        <f t="shared" si="12"/>
        <v>0.05</v>
      </c>
      <c r="BF59" s="68">
        <f t="shared" si="12"/>
        <v>0.04</v>
      </c>
      <c r="BG59" s="68">
        <f t="shared" si="12"/>
        <v>0.1</v>
      </c>
      <c r="BH59" s="68">
        <f t="shared" si="12"/>
        <v>0.13</v>
      </c>
      <c r="BI59" s="68">
        <f t="shared" si="12"/>
        <v>0.44</v>
      </c>
      <c r="BJ59" s="68">
        <f t="shared" si="12"/>
        <v>0</v>
      </c>
      <c r="BK59" s="68">
        <f t="shared" si="12"/>
        <v>2.0699999999999998</v>
      </c>
      <c r="BL59" s="68">
        <f t="shared" si="12"/>
        <v>0</v>
      </c>
      <c r="BM59" s="68">
        <f t="shared" si="12"/>
        <v>0.81</v>
      </c>
      <c r="BN59" s="68">
        <f t="shared" si="12"/>
        <v>0.03</v>
      </c>
      <c r="BO59" s="68">
        <f t="shared" si="12"/>
        <v>0.06</v>
      </c>
      <c r="BP59" s="68">
        <f t="shared" si="12"/>
        <v>0</v>
      </c>
      <c r="BQ59" s="68">
        <f t="shared" ref="BQ59:CQ59" si="13">SUM(BQ53:BQ58)</f>
        <v>0.05</v>
      </c>
      <c r="BR59" s="68">
        <f t="shared" si="13"/>
        <v>0.16</v>
      </c>
      <c r="BS59" s="68">
        <f t="shared" si="13"/>
        <v>3.67</v>
      </c>
      <c r="BT59" s="68">
        <f t="shared" si="13"/>
        <v>0</v>
      </c>
      <c r="BU59" s="68">
        <f t="shared" si="13"/>
        <v>0</v>
      </c>
      <c r="BV59" s="68">
        <f t="shared" si="13"/>
        <v>6.8100000000000005</v>
      </c>
      <c r="BW59" s="68">
        <f t="shared" si="13"/>
        <v>0.02</v>
      </c>
      <c r="BX59" s="68">
        <f t="shared" si="13"/>
        <v>0</v>
      </c>
      <c r="BY59" s="68">
        <f t="shared" si="13"/>
        <v>0</v>
      </c>
      <c r="BZ59" s="68">
        <f t="shared" si="13"/>
        <v>0</v>
      </c>
      <c r="CA59" s="68">
        <f t="shared" si="13"/>
        <v>0</v>
      </c>
      <c r="CB59" s="68">
        <f t="shared" si="13"/>
        <v>819.16</v>
      </c>
      <c r="CC59" s="68">
        <f t="shared" si="13"/>
        <v>0</v>
      </c>
      <c r="CD59" s="68">
        <f t="shared" si="13"/>
        <v>0</v>
      </c>
      <c r="CE59" s="68">
        <f t="shared" si="13"/>
        <v>396.94</v>
      </c>
      <c r="CF59" s="68">
        <f t="shared" si="13"/>
        <v>0</v>
      </c>
      <c r="CG59" s="68">
        <f t="shared" si="13"/>
        <v>91.160000000000011</v>
      </c>
      <c r="CH59" s="68">
        <f t="shared" si="13"/>
        <v>54.69</v>
      </c>
      <c r="CI59" s="68">
        <f t="shared" si="13"/>
        <v>70.850000000000009</v>
      </c>
      <c r="CJ59" s="68">
        <f t="shared" si="13"/>
        <v>4583.2299999999996</v>
      </c>
      <c r="CK59" s="68">
        <f t="shared" si="13"/>
        <v>1958.3400000000001</v>
      </c>
      <c r="CL59" s="68">
        <f t="shared" si="13"/>
        <v>3270.3399999999997</v>
      </c>
      <c r="CM59" s="68">
        <f t="shared" si="13"/>
        <v>109.41999999999999</v>
      </c>
      <c r="CN59" s="68">
        <f t="shared" si="13"/>
        <v>79.949999999999989</v>
      </c>
      <c r="CO59" s="68">
        <f t="shared" si="13"/>
        <v>87.25</v>
      </c>
      <c r="CP59" s="68">
        <f t="shared" si="13"/>
        <v>13.58</v>
      </c>
      <c r="CQ59" s="68">
        <f t="shared" si="13"/>
        <v>1.98</v>
      </c>
    </row>
    <row r="60" spans="1:95" ht="13.2" hidden="1" customHeight="1" x14ac:dyDescent="0.3">
      <c r="A60" s="56"/>
      <c r="B60" s="16" t="s">
        <v>247</v>
      </c>
      <c r="C60" s="74"/>
      <c r="D60" s="74">
        <v>31.499999999999996</v>
      </c>
      <c r="E60" s="74">
        <v>0</v>
      </c>
      <c r="F60" s="74">
        <v>32.199999999999996</v>
      </c>
      <c r="G60" s="74">
        <v>0</v>
      </c>
      <c r="H60" s="74">
        <v>134.04999999999998</v>
      </c>
      <c r="I60" s="242">
        <v>951.99999999999989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315</v>
      </c>
      <c r="AD60" s="50">
        <v>0</v>
      </c>
      <c r="AE60" s="50">
        <v>0.48999999999999994</v>
      </c>
      <c r="AF60" s="50">
        <v>0.55999999999999994</v>
      </c>
      <c r="AI60" s="50">
        <v>24.5</v>
      </c>
      <c r="CI60" s="51">
        <v>0</v>
      </c>
      <c r="CL60" s="51">
        <v>0</v>
      </c>
      <c r="CO60" s="51">
        <v>0</v>
      </c>
    </row>
    <row r="61" spans="1:95" ht="13.2" hidden="1" customHeight="1" x14ac:dyDescent="0.3">
      <c r="A61" s="56"/>
      <c r="B61" s="16" t="s">
        <v>103</v>
      </c>
      <c r="C61" s="74"/>
      <c r="D61" s="74">
        <f t="shared" ref="D61:I61" si="14">D59-D60</f>
        <v>-3.4699999999999953</v>
      </c>
      <c r="E61" s="74">
        <f t="shared" si="14"/>
        <v>0.03</v>
      </c>
      <c r="F61" s="74">
        <f t="shared" si="14"/>
        <v>-1.4599999999999973</v>
      </c>
      <c r="G61" s="74">
        <f t="shared" si="14"/>
        <v>8.73</v>
      </c>
      <c r="H61" s="74">
        <f t="shared" si="14"/>
        <v>-9.7199999999999704</v>
      </c>
      <c r="I61" s="242">
        <f t="shared" si="14"/>
        <v>-126.71088193800006</v>
      </c>
      <c r="V61" s="50">
        <f t="shared" ref="V61:AF61" si="15">V59-V60</f>
        <v>994.83999999999992</v>
      </c>
      <c r="W61" s="50">
        <f t="shared" si="15"/>
        <v>120.3</v>
      </c>
      <c r="X61" s="50">
        <f t="shared" si="15"/>
        <v>153.67999999999998</v>
      </c>
      <c r="Y61" s="50">
        <f t="shared" si="15"/>
        <v>383.71999999999997</v>
      </c>
      <c r="Z61" s="50">
        <f t="shared" si="15"/>
        <v>4.57</v>
      </c>
      <c r="AA61" s="50">
        <f t="shared" si="15"/>
        <v>48.69</v>
      </c>
      <c r="AB61" s="50">
        <f t="shared" si="15"/>
        <v>2089.5099999999998</v>
      </c>
      <c r="AC61" s="50">
        <f t="shared" si="15"/>
        <v>216.87</v>
      </c>
      <c r="AD61" s="50">
        <f t="shared" si="15"/>
        <v>7.42</v>
      </c>
      <c r="AE61" s="50">
        <f t="shared" si="15"/>
        <v>-0.22999999999999993</v>
      </c>
      <c r="AF61" s="50">
        <f t="shared" si="15"/>
        <v>-0.33999999999999997</v>
      </c>
      <c r="AI61" s="50">
        <f>AI59-AI60</f>
        <v>-10.309999999999999</v>
      </c>
      <c r="CI61" s="51">
        <f>CI59-CI60</f>
        <v>70.850000000000009</v>
      </c>
      <c r="CL61" s="51">
        <f>CL59-CL60</f>
        <v>3270.3399999999997</v>
      </c>
      <c r="CO61" s="51">
        <f>CO59-CO60</f>
        <v>87.25</v>
      </c>
    </row>
    <row r="62" spans="1:95" ht="14.4" hidden="1" customHeight="1" x14ac:dyDescent="0.3">
      <c r="A62" s="56"/>
      <c r="B62" s="16" t="s">
        <v>104</v>
      </c>
      <c r="C62" s="74"/>
      <c r="D62" s="74">
        <v>16</v>
      </c>
      <c r="E62" s="74"/>
      <c r="F62" s="74">
        <v>24</v>
      </c>
      <c r="G62" s="74"/>
      <c r="H62" s="74">
        <v>60</v>
      </c>
      <c r="I62" s="242"/>
    </row>
    <row r="63" spans="1:95" ht="16.8" customHeight="1" x14ac:dyDescent="0.3">
      <c r="A63" s="56"/>
      <c r="B63" s="16"/>
      <c r="C63" s="74"/>
      <c r="D63" s="74"/>
      <c r="E63" s="74"/>
      <c r="F63" s="74"/>
      <c r="G63" s="74"/>
      <c r="H63" s="74"/>
      <c r="I63" s="242"/>
    </row>
    <row r="64" spans="1:95" x14ac:dyDescent="0.3">
      <c r="A64" s="56"/>
      <c r="B64" s="23" t="s">
        <v>147</v>
      </c>
      <c r="C64" s="180" t="s">
        <v>156</v>
      </c>
      <c r="D64" s="261" t="s">
        <v>157</v>
      </c>
      <c r="E64" s="261"/>
      <c r="F64" s="281" t="s">
        <v>158</v>
      </c>
      <c r="G64" s="281"/>
      <c r="H64" s="181" t="s">
        <v>159</v>
      </c>
      <c r="I64" s="181" t="s">
        <v>160</v>
      </c>
    </row>
    <row r="65" spans="1:95" x14ac:dyDescent="0.3">
      <c r="A65" s="121"/>
      <c r="B65" s="122" t="s">
        <v>199</v>
      </c>
      <c r="C65" s="131"/>
      <c r="D65" s="260"/>
      <c r="E65" s="260"/>
      <c r="F65" s="273"/>
      <c r="G65" s="273"/>
      <c r="H65" s="132"/>
      <c r="I65" s="132"/>
    </row>
    <row r="66" spans="1:95" ht="14.4" customHeight="1" x14ac:dyDescent="0.3">
      <c r="A66" s="121" t="str">
        <f>" 245/1"</f>
        <v xml:space="preserve"> 245/1</v>
      </c>
      <c r="B66" s="126" t="s">
        <v>344</v>
      </c>
      <c r="C66" s="123">
        <v>50</v>
      </c>
      <c r="D66" s="263">
        <v>2.85</v>
      </c>
      <c r="E66" s="263">
        <v>0</v>
      </c>
      <c r="F66" s="263">
        <v>0.45</v>
      </c>
      <c r="G66" s="263">
        <v>0.41</v>
      </c>
      <c r="H66" s="263">
        <v>2.4</v>
      </c>
      <c r="I66" s="132">
        <v>15.41</v>
      </c>
      <c r="J66" s="82">
        <v>0.04</v>
      </c>
      <c r="K66" s="60">
        <v>0.22</v>
      </c>
      <c r="L66" s="60">
        <v>0</v>
      </c>
      <c r="M66" s="60">
        <v>0</v>
      </c>
      <c r="N66" s="60">
        <v>1.29</v>
      </c>
      <c r="O66" s="60">
        <v>0.11</v>
      </c>
      <c r="P66" s="60">
        <v>0.52</v>
      </c>
      <c r="Q66" s="60">
        <v>0</v>
      </c>
      <c r="R66" s="60">
        <v>0</v>
      </c>
      <c r="S66" s="60">
        <v>0.32</v>
      </c>
      <c r="T66" s="60">
        <v>0.49</v>
      </c>
      <c r="U66" s="60">
        <v>78.760000000000005</v>
      </c>
      <c r="V66" s="60">
        <v>103.08</v>
      </c>
      <c r="W66" s="60">
        <v>6.23</v>
      </c>
      <c r="X66" s="60">
        <v>7.2</v>
      </c>
      <c r="Y66" s="60">
        <v>9.4499999999999993</v>
      </c>
      <c r="Z66" s="60">
        <v>0.32</v>
      </c>
      <c r="AA66" s="60">
        <v>0</v>
      </c>
      <c r="AB66" s="60">
        <v>268</v>
      </c>
      <c r="AC66" s="60">
        <v>55.7</v>
      </c>
      <c r="AD66" s="60">
        <v>0.43</v>
      </c>
      <c r="AE66" s="60">
        <v>0.02</v>
      </c>
      <c r="AF66" s="60">
        <v>0.01</v>
      </c>
      <c r="AG66" s="60">
        <v>0.16</v>
      </c>
      <c r="AH66" s="60">
        <v>0.28000000000000003</v>
      </c>
      <c r="AI66" s="60">
        <v>4.13</v>
      </c>
      <c r="AJ66" s="61">
        <v>0</v>
      </c>
      <c r="AK66" s="61">
        <v>9.0299999999999994</v>
      </c>
      <c r="AL66" s="61">
        <v>9.7799999999999994</v>
      </c>
      <c r="AM66" s="61">
        <v>13.54</v>
      </c>
      <c r="AN66" s="61">
        <v>15.04</v>
      </c>
      <c r="AO66" s="61">
        <v>2.63</v>
      </c>
      <c r="AP66" s="61">
        <v>10.91</v>
      </c>
      <c r="AQ66" s="61">
        <v>3.01</v>
      </c>
      <c r="AR66" s="61">
        <v>9.4</v>
      </c>
      <c r="AS66" s="61">
        <v>10.15</v>
      </c>
      <c r="AT66" s="61">
        <v>8.65</v>
      </c>
      <c r="AU66" s="61">
        <v>51.89</v>
      </c>
      <c r="AV66" s="61">
        <v>6.02</v>
      </c>
      <c r="AW66" s="61">
        <v>7.52</v>
      </c>
      <c r="AX66" s="61">
        <v>193.27</v>
      </c>
      <c r="AY66" s="61">
        <v>0</v>
      </c>
      <c r="AZ66" s="61">
        <v>7.15</v>
      </c>
      <c r="BA66" s="61">
        <v>9.7799999999999994</v>
      </c>
      <c r="BB66" s="61">
        <v>9.4</v>
      </c>
      <c r="BC66" s="61">
        <v>1.88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0.02</v>
      </c>
      <c r="BL66" s="61">
        <v>0</v>
      </c>
      <c r="BM66" s="61">
        <v>0.01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0.1</v>
      </c>
      <c r="BT66" s="61">
        <v>0</v>
      </c>
      <c r="BU66" s="61">
        <v>0</v>
      </c>
      <c r="BV66" s="61">
        <v>0.2</v>
      </c>
      <c r="BW66" s="61">
        <v>0</v>
      </c>
      <c r="BX66" s="61">
        <v>0</v>
      </c>
      <c r="BY66" s="61">
        <v>0</v>
      </c>
      <c r="BZ66" s="61">
        <v>0</v>
      </c>
      <c r="CA66" s="61">
        <v>0</v>
      </c>
      <c r="CB66" s="61">
        <v>37.090000000000003</v>
      </c>
      <c r="CC66" s="62"/>
      <c r="CD66" s="62"/>
      <c r="CE66" s="61">
        <v>44.67</v>
      </c>
      <c r="CF66" s="61"/>
      <c r="CG66" s="61">
        <v>8.82</v>
      </c>
      <c r="CH66" s="61">
        <v>4.82</v>
      </c>
      <c r="CI66" s="61">
        <v>6.82</v>
      </c>
      <c r="CJ66" s="61">
        <v>340.67</v>
      </c>
      <c r="CK66" s="61">
        <v>80.67</v>
      </c>
      <c r="CL66" s="61">
        <v>210.67</v>
      </c>
      <c r="CM66" s="61">
        <v>0.28000000000000003</v>
      </c>
      <c r="CN66" s="61">
        <v>0.1</v>
      </c>
      <c r="CO66" s="61">
        <v>0.19</v>
      </c>
      <c r="CP66" s="61">
        <v>0</v>
      </c>
      <c r="CQ66" s="61">
        <v>0.2</v>
      </c>
    </row>
    <row r="67" spans="1:95" ht="15.6" customHeight="1" x14ac:dyDescent="0.3">
      <c r="A67" s="121" t="s">
        <v>241</v>
      </c>
      <c r="B67" s="126" t="s">
        <v>216</v>
      </c>
      <c r="C67" s="123" t="str">
        <f>"250"</f>
        <v>250</v>
      </c>
      <c r="D67" s="263">
        <v>3.21</v>
      </c>
      <c r="E67" s="263">
        <v>0</v>
      </c>
      <c r="F67" s="263">
        <v>2.85</v>
      </c>
      <c r="G67" s="263">
        <v>2.4500000000000002</v>
      </c>
      <c r="H67" s="132">
        <v>23.6</v>
      </c>
      <c r="I67" s="132">
        <v>127.39266074999999</v>
      </c>
      <c r="J67" s="82">
        <v>0.35</v>
      </c>
      <c r="K67" s="60">
        <v>1.3</v>
      </c>
      <c r="L67" s="60">
        <v>0</v>
      </c>
      <c r="M67" s="60">
        <v>0</v>
      </c>
      <c r="N67" s="60">
        <v>2.52</v>
      </c>
      <c r="O67" s="60">
        <v>19.170000000000002</v>
      </c>
      <c r="P67" s="60">
        <v>1.9</v>
      </c>
      <c r="Q67" s="60">
        <v>0</v>
      </c>
      <c r="R67" s="60">
        <v>0</v>
      </c>
      <c r="S67" s="60">
        <v>0.19</v>
      </c>
      <c r="T67" s="60">
        <v>1.53</v>
      </c>
      <c r="U67" s="60">
        <v>198.29</v>
      </c>
      <c r="V67" s="60">
        <v>447.64</v>
      </c>
      <c r="W67" s="60">
        <v>16.5</v>
      </c>
      <c r="X67" s="60">
        <v>22.83</v>
      </c>
      <c r="Y67" s="60">
        <v>59.34</v>
      </c>
      <c r="Z67" s="60">
        <v>0.99</v>
      </c>
      <c r="AA67" s="60">
        <v>0</v>
      </c>
      <c r="AB67" s="60">
        <v>1308.5999999999999</v>
      </c>
      <c r="AC67" s="60">
        <v>242.1</v>
      </c>
      <c r="AD67" s="60">
        <v>1.24</v>
      </c>
      <c r="AE67" s="60">
        <v>0.1</v>
      </c>
      <c r="AF67" s="60">
        <v>0.06</v>
      </c>
      <c r="AG67" s="60">
        <v>1.02</v>
      </c>
      <c r="AH67" s="60">
        <v>1.86</v>
      </c>
      <c r="AI67" s="60">
        <v>6.12</v>
      </c>
      <c r="AJ67" s="61">
        <v>0</v>
      </c>
      <c r="AK67" s="61">
        <v>90.78</v>
      </c>
      <c r="AL67" s="61">
        <v>94.22</v>
      </c>
      <c r="AM67" s="61">
        <v>156.88999999999999</v>
      </c>
      <c r="AN67" s="61">
        <v>82.08</v>
      </c>
      <c r="AO67" s="61">
        <v>30.25</v>
      </c>
      <c r="AP67" s="61">
        <v>76.44</v>
      </c>
      <c r="AQ67" s="61">
        <v>29.21</v>
      </c>
      <c r="AR67" s="61">
        <v>104.67</v>
      </c>
      <c r="AS67" s="61">
        <v>93.55</v>
      </c>
      <c r="AT67" s="61">
        <v>172.79</v>
      </c>
      <c r="AU67" s="61">
        <v>113.46</v>
      </c>
      <c r="AV67" s="61">
        <v>40.36</v>
      </c>
      <c r="AW67" s="61">
        <v>82.54</v>
      </c>
      <c r="AX67" s="61">
        <v>627.16999999999996</v>
      </c>
      <c r="AY67" s="61">
        <v>0</v>
      </c>
      <c r="AZ67" s="61">
        <v>165.43</v>
      </c>
      <c r="BA67" s="61">
        <v>95.3</v>
      </c>
      <c r="BB67" s="61">
        <v>59.15</v>
      </c>
      <c r="BC67" s="61">
        <v>39.43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0.2</v>
      </c>
      <c r="BL67" s="61">
        <v>0</v>
      </c>
      <c r="BM67" s="61">
        <v>0.09</v>
      </c>
      <c r="BN67" s="61">
        <v>0.01</v>
      </c>
      <c r="BO67" s="61">
        <v>0.01</v>
      </c>
      <c r="BP67" s="61">
        <v>0</v>
      </c>
      <c r="BQ67" s="61">
        <v>0</v>
      </c>
      <c r="BR67" s="61">
        <v>0</v>
      </c>
      <c r="BS67" s="61">
        <v>0.57999999999999996</v>
      </c>
      <c r="BT67" s="61">
        <v>0</v>
      </c>
      <c r="BU67" s="61">
        <v>0</v>
      </c>
      <c r="BV67" s="61">
        <v>1.28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261.05</v>
      </c>
      <c r="CC67" s="62"/>
      <c r="CD67" s="62"/>
      <c r="CE67" s="61">
        <v>218.1</v>
      </c>
      <c r="CF67" s="61"/>
      <c r="CG67" s="61">
        <v>22.69</v>
      </c>
      <c r="CH67" s="61">
        <v>14.64</v>
      </c>
      <c r="CI67" s="61">
        <v>18.670000000000002</v>
      </c>
      <c r="CJ67" s="61">
        <v>720.29</v>
      </c>
      <c r="CK67" s="61">
        <v>442.6</v>
      </c>
      <c r="CL67" s="61">
        <v>581.45000000000005</v>
      </c>
      <c r="CM67" s="61">
        <v>45.15</v>
      </c>
      <c r="CN67" s="61">
        <v>22.17</v>
      </c>
      <c r="CO67" s="61">
        <v>33.659999999999997</v>
      </c>
      <c r="CP67" s="61">
        <v>0</v>
      </c>
      <c r="CQ67" s="61">
        <v>0.5</v>
      </c>
    </row>
    <row r="68" spans="1:95" ht="13.8" customHeight="1" x14ac:dyDescent="0.3">
      <c r="A68" s="152" t="s">
        <v>363</v>
      </c>
      <c r="B68" s="153" t="s">
        <v>364</v>
      </c>
      <c r="C68" s="131" t="s">
        <v>315</v>
      </c>
      <c r="D68" s="262">
        <v>17.73</v>
      </c>
      <c r="E68" s="262"/>
      <c r="F68" s="160">
        <v>22.37</v>
      </c>
      <c r="G68" s="262"/>
      <c r="H68" s="262">
        <v>35.4</v>
      </c>
      <c r="I68" s="262">
        <v>412.78</v>
      </c>
      <c r="J68" s="82">
        <v>9.91</v>
      </c>
      <c r="K68" s="60">
        <v>1.3</v>
      </c>
      <c r="L68" s="60">
        <v>0</v>
      </c>
      <c r="M68" s="60">
        <v>0</v>
      </c>
      <c r="N68" s="60">
        <v>1.02</v>
      </c>
      <c r="O68" s="60">
        <v>9.5500000000000007</v>
      </c>
      <c r="P68" s="60">
        <v>0.83</v>
      </c>
      <c r="Q68" s="60">
        <v>0</v>
      </c>
      <c r="R68" s="60">
        <v>0</v>
      </c>
      <c r="S68" s="60">
        <v>0.04</v>
      </c>
      <c r="T68" s="60">
        <v>2.0499999999999998</v>
      </c>
      <c r="U68" s="60">
        <v>472.48</v>
      </c>
      <c r="V68" s="60">
        <v>243.61</v>
      </c>
      <c r="W68" s="60">
        <v>17</v>
      </c>
      <c r="X68" s="60">
        <v>22.43</v>
      </c>
      <c r="Y68" s="60">
        <v>143.44</v>
      </c>
      <c r="Z68" s="60">
        <v>1.65</v>
      </c>
      <c r="AA68" s="60">
        <v>9</v>
      </c>
      <c r="AB68" s="60">
        <v>2.88</v>
      </c>
      <c r="AC68" s="60">
        <v>15.6</v>
      </c>
      <c r="AD68" s="60">
        <v>1.51</v>
      </c>
      <c r="AE68" s="60">
        <v>0.33</v>
      </c>
      <c r="AF68" s="60">
        <v>0.12</v>
      </c>
      <c r="AG68" s="60">
        <v>1.89</v>
      </c>
      <c r="AH68" s="60">
        <v>5.45</v>
      </c>
      <c r="AI68" s="60">
        <v>0.4</v>
      </c>
      <c r="AJ68" s="61">
        <v>0</v>
      </c>
      <c r="AK68" s="61">
        <v>734.24</v>
      </c>
      <c r="AL68" s="61">
        <v>625.69000000000005</v>
      </c>
      <c r="AM68" s="61">
        <v>985.74</v>
      </c>
      <c r="AN68" s="61">
        <v>1013.91</v>
      </c>
      <c r="AO68" s="61">
        <v>302.10000000000002</v>
      </c>
      <c r="AP68" s="61">
        <v>568.67999999999995</v>
      </c>
      <c r="AQ68" s="61">
        <v>164.54</v>
      </c>
      <c r="AR68" s="61">
        <v>544.75</v>
      </c>
      <c r="AS68" s="61">
        <v>652.36</v>
      </c>
      <c r="AT68" s="61">
        <v>743.01</v>
      </c>
      <c r="AU68" s="61">
        <v>1095.43</v>
      </c>
      <c r="AV68" s="61">
        <v>478.37</v>
      </c>
      <c r="AW68" s="61">
        <v>579.01</v>
      </c>
      <c r="AX68" s="61">
        <v>2061.98</v>
      </c>
      <c r="AY68" s="61">
        <v>128.63</v>
      </c>
      <c r="AZ68" s="61">
        <v>602.32000000000005</v>
      </c>
      <c r="BA68" s="61">
        <v>558.80999999999995</v>
      </c>
      <c r="BB68" s="61">
        <v>441.39</v>
      </c>
      <c r="BC68" s="61">
        <v>172.94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0.12</v>
      </c>
      <c r="BL68" s="61">
        <v>0</v>
      </c>
      <c r="BM68" s="61">
        <v>7.0000000000000007E-2</v>
      </c>
      <c r="BN68" s="61">
        <v>0.01</v>
      </c>
      <c r="BO68" s="61">
        <v>0.01</v>
      </c>
      <c r="BP68" s="61">
        <v>0</v>
      </c>
      <c r="BQ68" s="61">
        <v>0</v>
      </c>
      <c r="BR68" s="61">
        <v>0</v>
      </c>
      <c r="BS68" s="61">
        <v>0.43</v>
      </c>
      <c r="BT68" s="61">
        <v>0</v>
      </c>
      <c r="BU68" s="61">
        <v>0</v>
      </c>
      <c r="BV68" s="61">
        <v>1.23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58.67</v>
      </c>
      <c r="CC68" s="62"/>
      <c r="CD68" s="62"/>
      <c r="CE68" s="61">
        <v>9.48</v>
      </c>
      <c r="CF68" s="61"/>
      <c r="CG68" s="61">
        <v>47.09</v>
      </c>
      <c r="CH68" s="61">
        <v>26.87</v>
      </c>
      <c r="CI68" s="61">
        <v>36.979999999999997</v>
      </c>
      <c r="CJ68" s="61">
        <v>3032.33</v>
      </c>
      <c r="CK68" s="61">
        <v>1807.89</v>
      </c>
      <c r="CL68" s="61">
        <v>2420.11</v>
      </c>
      <c r="CM68" s="61">
        <v>20.37</v>
      </c>
      <c r="CN68" s="61">
        <v>13.75</v>
      </c>
      <c r="CO68" s="61">
        <v>17.16</v>
      </c>
      <c r="CP68" s="61">
        <v>0</v>
      </c>
      <c r="CQ68" s="61">
        <v>1</v>
      </c>
    </row>
    <row r="69" spans="1:95" ht="13.8" customHeight="1" x14ac:dyDescent="0.3">
      <c r="A69" s="121" t="s">
        <v>242</v>
      </c>
      <c r="B69" s="126" t="s">
        <v>218</v>
      </c>
      <c r="C69" s="123" t="str">
        <f>"200"</f>
        <v>200</v>
      </c>
      <c r="D69" s="263">
        <v>0</v>
      </c>
      <c r="E69" s="263">
        <v>0</v>
      </c>
      <c r="F69" s="263">
        <v>0</v>
      </c>
      <c r="G69" s="263">
        <v>0</v>
      </c>
      <c r="H69" s="132">
        <v>18.95</v>
      </c>
      <c r="I69" s="132">
        <v>70.710400000000007</v>
      </c>
      <c r="J69" s="82">
        <v>0</v>
      </c>
      <c r="K69" s="60">
        <v>0</v>
      </c>
      <c r="L69" s="60">
        <v>0</v>
      </c>
      <c r="M69" s="60">
        <v>0</v>
      </c>
      <c r="N69" s="60">
        <v>18.23</v>
      </c>
      <c r="O69" s="60">
        <v>0</v>
      </c>
      <c r="P69" s="60">
        <v>0.72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120</v>
      </c>
      <c r="AB69" s="60">
        <v>0</v>
      </c>
      <c r="AC69" s="60">
        <v>0</v>
      </c>
      <c r="AD69" s="60">
        <v>2.34</v>
      </c>
      <c r="AE69" s="60">
        <v>0.26</v>
      </c>
      <c r="AF69" s="60">
        <v>0.31</v>
      </c>
      <c r="AG69" s="60">
        <v>2.5499999999999998</v>
      </c>
      <c r="AH69" s="60">
        <v>0</v>
      </c>
      <c r="AI69" s="60">
        <v>8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200.64</v>
      </c>
      <c r="CC69" s="62"/>
      <c r="CD69" s="62"/>
      <c r="CE69" s="61">
        <v>120</v>
      </c>
      <c r="CF69" s="61"/>
      <c r="CG69" s="61">
        <v>0</v>
      </c>
      <c r="CH69" s="61">
        <v>0</v>
      </c>
      <c r="CI69" s="61">
        <v>0</v>
      </c>
      <c r="CJ69" s="61">
        <v>0</v>
      </c>
      <c r="CK69" s="61">
        <v>0</v>
      </c>
      <c r="CL69" s="61">
        <v>0</v>
      </c>
      <c r="CM69" s="61">
        <v>0</v>
      </c>
      <c r="CN69" s="61">
        <v>0</v>
      </c>
      <c r="CO69" s="61">
        <v>0</v>
      </c>
      <c r="CP69" s="61">
        <v>0</v>
      </c>
      <c r="CQ69" s="61">
        <v>0</v>
      </c>
    </row>
    <row r="70" spans="1:95" x14ac:dyDescent="0.3">
      <c r="A70" s="121" t="str">
        <f>""</f>
        <v/>
      </c>
      <c r="B70" s="126" t="s">
        <v>112</v>
      </c>
      <c r="C70" s="123">
        <v>50</v>
      </c>
      <c r="D70" s="263">
        <v>5.5</v>
      </c>
      <c r="E70" s="263">
        <v>0</v>
      </c>
      <c r="F70" s="263">
        <v>2.5</v>
      </c>
      <c r="G70" s="263">
        <v>0</v>
      </c>
      <c r="H70" s="132">
        <v>26.9</v>
      </c>
      <c r="I70" s="132">
        <v>133.82</v>
      </c>
      <c r="J70" s="82">
        <v>0</v>
      </c>
      <c r="K70" s="60">
        <v>0</v>
      </c>
      <c r="L70" s="60">
        <v>0</v>
      </c>
      <c r="M70" s="60">
        <v>0</v>
      </c>
      <c r="N70" s="60">
        <v>1.44</v>
      </c>
      <c r="O70" s="60">
        <v>17.079999999999998</v>
      </c>
      <c r="P70" s="60">
        <v>3</v>
      </c>
      <c r="Q70" s="60">
        <v>0</v>
      </c>
      <c r="R70" s="60">
        <v>0</v>
      </c>
      <c r="S70" s="60">
        <v>0.12</v>
      </c>
      <c r="T70" s="60">
        <v>0.72</v>
      </c>
      <c r="U70" s="60">
        <v>137.19999999999999</v>
      </c>
      <c r="V70" s="60">
        <v>90</v>
      </c>
      <c r="W70" s="60">
        <v>13.6</v>
      </c>
      <c r="X70" s="60">
        <v>25.2</v>
      </c>
      <c r="Y70" s="60">
        <v>68.8</v>
      </c>
      <c r="Z70" s="60">
        <v>1.1200000000000001</v>
      </c>
      <c r="AA70" s="60">
        <v>3.6</v>
      </c>
      <c r="AB70" s="60">
        <v>0</v>
      </c>
      <c r="AC70" s="60">
        <v>3.6</v>
      </c>
      <c r="AD70" s="60">
        <v>0.68</v>
      </c>
      <c r="AE70" s="60">
        <v>0.06</v>
      </c>
      <c r="AF70" s="60">
        <v>0.02</v>
      </c>
      <c r="AG70" s="60">
        <v>1.88</v>
      </c>
      <c r="AH70" s="60">
        <v>1.88</v>
      </c>
      <c r="AI70" s="60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  <c r="BQ70" s="61">
        <v>0</v>
      </c>
      <c r="BR70" s="61">
        <v>0</v>
      </c>
      <c r="BS70" s="61">
        <v>0</v>
      </c>
      <c r="BT70" s="61">
        <v>0</v>
      </c>
      <c r="BU70" s="61">
        <v>0</v>
      </c>
      <c r="BV70" s="61">
        <v>0</v>
      </c>
      <c r="BW70" s="61">
        <v>0</v>
      </c>
      <c r="BX70" s="61">
        <v>0</v>
      </c>
      <c r="BY70" s="61">
        <v>0</v>
      </c>
      <c r="BZ70" s="61">
        <v>0</v>
      </c>
      <c r="CA70" s="61">
        <v>0</v>
      </c>
      <c r="CB70" s="61">
        <v>13.32</v>
      </c>
      <c r="CC70" s="62"/>
      <c r="CD70" s="62"/>
      <c r="CE70" s="61">
        <v>3.6</v>
      </c>
      <c r="CF70" s="61"/>
      <c r="CG70" s="61">
        <v>0</v>
      </c>
      <c r="CH70" s="61">
        <v>0</v>
      </c>
      <c r="CI70" s="61">
        <v>0</v>
      </c>
      <c r="CJ70" s="61">
        <v>0</v>
      </c>
      <c r="CK70" s="61">
        <v>0</v>
      </c>
      <c r="CL70" s="61">
        <v>0</v>
      </c>
      <c r="CM70" s="61">
        <v>0</v>
      </c>
      <c r="CN70" s="61">
        <v>0</v>
      </c>
      <c r="CO70" s="61">
        <v>0</v>
      </c>
      <c r="CP70" s="61">
        <v>0</v>
      </c>
      <c r="CQ70" s="61">
        <v>0</v>
      </c>
    </row>
    <row r="71" spans="1:95" ht="15" customHeight="1" x14ac:dyDescent="0.3">
      <c r="A71" s="121" t="str">
        <f>"-"</f>
        <v>-</v>
      </c>
      <c r="B71" s="126" t="s">
        <v>100</v>
      </c>
      <c r="C71" s="123" t="str">
        <f>"30"</f>
        <v>30</v>
      </c>
      <c r="D71" s="263">
        <v>1.98</v>
      </c>
      <c r="E71" s="263">
        <v>0</v>
      </c>
      <c r="F71" s="263">
        <v>0.36</v>
      </c>
      <c r="G71" s="263">
        <v>0.36</v>
      </c>
      <c r="H71" s="132">
        <v>12.51</v>
      </c>
      <c r="I71" s="132">
        <v>58.013999999999996</v>
      </c>
      <c r="J71" s="83">
        <v>0.06</v>
      </c>
      <c r="K71" s="57">
        <v>0</v>
      </c>
      <c r="L71" s="57">
        <v>0</v>
      </c>
      <c r="M71" s="57">
        <v>0</v>
      </c>
      <c r="N71" s="57">
        <v>0.36</v>
      </c>
      <c r="O71" s="57">
        <v>9.66</v>
      </c>
      <c r="P71" s="57">
        <v>2.4900000000000002</v>
      </c>
      <c r="Q71" s="57">
        <v>0</v>
      </c>
      <c r="R71" s="57">
        <v>0</v>
      </c>
      <c r="S71" s="57">
        <v>0.3</v>
      </c>
      <c r="T71" s="57">
        <v>0.75</v>
      </c>
      <c r="U71" s="57">
        <v>183</v>
      </c>
      <c r="V71" s="57">
        <v>73.5</v>
      </c>
      <c r="W71" s="57">
        <v>10.5</v>
      </c>
      <c r="X71" s="57">
        <v>14.1</v>
      </c>
      <c r="Y71" s="57">
        <v>47.4</v>
      </c>
      <c r="Z71" s="57">
        <v>1.17</v>
      </c>
      <c r="AA71" s="57">
        <v>0</v>
      </c>
      <c r="AB71" s="57">
        <v>1.5</v>
      </c>
      <c r="AC71" s="57">
        <v>0.3</v>
      </c>
      <c r="AD71" s="57">
        <v>0.42</v>
      </c>
      <c r="AE71" s="57">
        <v>0.05</v>
      </c>
      <c r="AF71" s="57">
        <v>0.02</v>
      </c>
      <c r="AG71" s="57">
        <v>0.21</v>
      </c>
      <c r="AH71" s="57">
        <v>0.6</v>
      </c>
      <c r="AI71" s="57">
        <v>0</v>
      </c>
      <c r="AJ71" s="55">
        <v>0</v>
      </c>
      <c r="AK71" s="55">
        <v>96.6</v>
      </c>
      <c r="AL71" s="55">
        <v>74.400000000000006</v>
      </c>
      <c r="AM71" s="55">
        <v>128.1</v>
      </c>
      <c r="AN71" s="55">
        <v>66.900000000000006</v>
      </c>
      <c r="AO71" s="55">
        <v>27.9</v>
      </c>
      <c r="AP71" s="55">
        <v>59.4</v>
      </c>
      <c r="AQ71" s="55">
        <v>24</v>
      </c>
      <c r="AR71" s="55">
        <v>111.3</v>
      </c>
      <c r="AS71" s="55">
        <v>89.1</v>
      </c>
      <c r="AT71" s="55">
        <v>87.3</v>
      </c>
      <c r="AU71" s="55">
        <v>139.19999999999999</v>
      </c>
      <c r="AV71" s="55">
        <v>37.200000000000003</v>
      </c>
      <c r="AW71" s="55">
        <v>93</v>
      </c>
      <c r="AX71" s="55">
        <v>467.7</v>
      </c>
      <c r="AY71" s="55">
        <v>0</v>
      </c>
      <c r="AZ71" s="55">
        <v>157.80000000000001</v>
      </c>
      <c r="BA71" s="55">
        <v>87.3</v>
      </c>
      <c r="BB71" s="55">
        <v>54</v>
      </c>
      <c r="BC71" s="55">
        <v>39</v>
      </c>
      <c r="BD71" s="55">
        <v>0</v>
      </c>
      <c r="BE71" s="55">
        <v>0</v>
      </c>
      <c r="BF71" s="55">
        <v>0</v>
      </c>
      <c r="BG71" s="55">
        <v>0</v>
      </c>
      <c r="BH71" s="55">
        <v>0</v>
      </c>
      <c r="BI71" s="55">
        <v>0</v>
      </c>
      <c r="BJ71" s="55">
        <v>0</v>
      </c>
      <c r="BK71" s="55">
        <v>0.04</v>
      </c>
      <c r="BL71" s="55">
        <v>0</v>
      </c>
      <c r="BM71" s="55">
        <v>0</v>
      </c>
      <c r="BN71" s="55">
        <v>0.01</v>
      </c>
      <c r="BO71" s="55">
        <v>0</v>
      </c>
      <c r="BP71" s="55">
        <v>0</v>
      </c>
      <c r="BQ71" s="55">
        <v>0</v>
      </c>
      <c r="BR71" s="55">
        <v>0</v>
      </c>
      <c r="BS71" s="55">
        <v>0.03</v>
      </c>
      <c r="BT71" s="55">
        <v>0</v>
      </c>
      <c r="BU71" s="55">
        <v>0</v>
      </c>
      <c r="BV71" s="55">
        <v>0.14000000000000001</v>
      </c>
      <c r="BW71" s="55">
        <v>0.02</v>
      </c>
      <c r="BX71" s="55">
        <v>0</v>
      </c>
      <c r="BY71" s="55">
        <v>0</v>
      </c>
      <c r="BZ71" s="55">
        <v>0</v>
      </c>
      <c r="CA71" s="55">
        <v>0</v>
      </c>
      <c r="CB71" s="55">
        <v>14.1</v>
      </c>
      <c r="CC71" s="58"/>
      <c r="CD71" s="58"/>
      <c r="CE71" s="55">
        <v>0.25</v>
      </c>
      <c r="CF71" s="55"/>
      <c r="CG71" s="55">
        <v>3</v>
      </c>
      <c r="CH71" s="55">
        <v>3</v>
      </c>
      <c r="CI71" s="55">
        <v>3</v>
      </c>
      <c r="CJ71" s="55">
        <v>570</v>
      </c>
      <c r="CK71" s="55">
        <v>219.6</v>
      </c>
      <c r="CL71" s="55">
        <v>394.8</v>
      </c>
      <c r="CM71" s="55">
        <v>5.7</v>
      </c>
      <c r="CN71" s="55">
        <v>4.74</v>
      </c>
      <c r="CO71" s="55">
        <v>5.22</v>
      </c>
      <c r="CP71" s="55">
        <v>0</v>
      </c>
      <c r="CQ71" s="55">
        <v>0</v>
      </c>
    </row>
    <row r="72" spans="1:95" x14ac:dyDescent="0.3">
      <c r="A72" s="127"/>
      <c r="B72" s="142" t="s">
        <v>205</v>
      </c>
      <c r="C72" s="128"/>
      <c r="D72" s="193">
        <f>SUM(D66:D71)</f>
        <v>31.27</v>
      </c>
      <c r="E72" s="193">
        <f t="shared" ref="E72:I72" si="16">SUM(E66:E71)</f>
        <v>0</v>
      </c>
      <c r="F72" s="193">
        <f t="shared" si="16"/>
        <v>28.53</v>
      </c>
      <c r="G72" s="193">
        <f t="shared" si="16"/>
        <v>3.22</v>
      </c>
      <c r="H72" s="193">
        <f t="shared" si="16"/>
        <v>119.76</v>
      </c>
      <c r="I72" s="193">
        <f t="shared" si="16"/>
        <v>818.12706074999994</v>
      </c>
      <c r="J72" s="63">
        <v>14</v>
      </c>
      <c r="K72" s="63">
        <v>2.97</v>
      </c>
      <c r="L72" s="63">
        <v>0</v>
      </c>
      <c r="M72" s="63">
        <v>0</v>
      </c>
      <c r="N72" s="63">
        <v>25.46</v>
      </c>
      <c r="O72" s="63">
        <v>77.53</v>
      </c>
      <c r="P72" s="63">
        <v>13.95</v>
      </c>
      <c r="Q72" s="63">
        <v>0</v>
      </c>
      <c r="R72" s="63">
        <v>0</v>
      </c>
      <c r="S72" s="63">
        <v>0.97</v>
      </c>
      <c r="T72" s="63">
        <v>7.19</v>
      </c>
      <c r="U72" s="63">
        <v>1419.87</v>
      </c>
      <c r="V72" s="63">
        <v>1104.4000000000001</v>
      </c>
      <c r="W72" s="63">
        <v>75.08</v>
      </c>
      <c r="X72" s="63">
        <v>167.73</v>
      </c>
      <c r="Y72" s="63">
        <v>443</v>
      </c>
      <c r="Z72" s="63">
        <v>7.82</v>
      </c>
      <c r="AA72" s="63">
        <v>154.9</v>
      </c>
      <c r="AB72" s="63">
        <v>1603.62</v>
      </c>
      <c r="AC72" s="63">
        <v>359.31</v>
      </c>
      <c r="AD72" s="63">
        <v>7.03</v>
      </c>
      <c r="AE72" s="63">
        <v>0.95</v>
      </c>
      <c r="AF72" s="63">
        <v>0.61</v>
      </c>
      <c r="AG72" s="63">
        <v>9.17</v>
      </c>
      <c r="AH72" s="63">
        <v>13.23</v>
      </c>
      <c r="AI72" s="63">
        <v>18.649999999999999</v>
      </c>
      <c r="AJ72" s="1">
        <v>0</v>
      </c>
      <c r="AK72" s="1">
        <v>1173.77</v>
      </c>
      <c r="AL72" s="1">
        <v>993.92</v>
      </c>
      <c r="AM72" s="1">
        <v>1592.1</v>
      </c>
      <c r="AN72" s="1">
        <v>1396.6</v>
      </c>
      <c r="AO72" s="1">
        <v>494.56</v>
      </c>
      <c r="AP72" s="1">
        <v>880.99</v>
      </c>
      <c r="AQ72" s="1">
        <v>296.06</v>
      </c>
      <c r="AR72" s="1">
        <v>1014.06</v>
      </c>
      <c r="AS72" s="1">
        <v>1083.96</v>
      </c>
      <c r="AT72" s="1">
        <v>1471.3</v>
      </c>
      <c r="AU72" s="1">
        <v>1853.34</v>
      </c>
      <c r="AV72" s="1">
        <v>686.09</v>
      </c>
      <c r="AW72" s="1">
        <v>1057.77</v>
      </c>
      <c r="AX72" s="1">
        <v>4280.79</v>
      </c>
      <c r="AY72" s="1">
        <v>128.63</v>
      </c>
      <c r="AZ72" s="1">
        <v>1139.21</v>
      </c>
      <c r="BA72" s="1">
        <v>1001.34</v>
      </c>
      <c r="BB72" s="1">
        <v>741.55</v>
      </c>
      <c r="BC72" s="1">
        <v>388.73</v>
      </c>
      <c r="BD72" s="1">
        <v>0.21</v>
      </c>
      <c r="BE72" s="1">
        <v>0.05</v>
      </c>
      <c r="BF72" s="1">
        <v>0.04</v>
      </c>
      <c r="BG72" s="1">
        <v>0.1</v>
      </c>
      <c r="BH72" s="1">
        <v>0.13</v>
      </c>
      <c r="BI72" s="1">
        <v>0.44</v>
      </c>
      <c r="BJ72" s="1">
        <v>0</v>
      </c>
      <c r="BK72" s="1">
        <v>1.95</v>
      </c>
      <c r="BL72" s="1">
        <v>0</v>
      </c>
      <c r="BM72" s="1">
        <v>0.61</v>
      </c>
      <c r="BN72" s="1">
        <v>0.02</v>
      </c>
      <c r="BO72" s="1">
        <v>0.03</v>
      </c>
      <c r="BP72" s="1">
        <v>0</v>
      </c>
      <c r="BQ72" s="1">
        <v>0.05</v>
      </c>
      <c r="BR72" s="1">
        <v>0.17</v>
      </c>
      <c r="BS72" s="1">
        <v>2.81</v>
      </c>
      <c r="BT72" s="1">
        <v>0.01</v>
      </c>
      <c r="BU72" s="1">
        <v>0</v>
      </c>
      <c r="BV72" s="1">
        <v>3.37</v>
      </c>
      <c r="BW72" s="1">
        <v>7.0000000000000007E-2</v>
      </c>
      <c r="BX72" s="1">
        <v>0</v>
      </c>
      <c r="BY72" s="1">
        <v>0</v>
      </c>
      <c r="BZ72" s="1">
        <v>0</v>
      </c>
      <c r="CA72" s="1">
        <v>0</v>
      </c>
      <c r="CB72" s="1">
        <v>731.65</v>
      </c>
      <c r="CC72" s="64"/>
      <c r="CD72" s="64"/>
      <c r="CE72" s="1">
        <v>422.17</v>
      </c>
      <c r="CF72" s="1"/>
      <c r="CG72" s="1">
        <v>112.8</v>
      </c>
      <c r="CH72" s="1">
        <v>65.540000000000006</v>
      </c>
      <c r="CI72" s="1">
        <v>89.17</v>
      </c>
      <c r="CJ72" s="1">
        <v>5976.22</v>
      </c>
      <c r="CK72" s="1">
        <v>3206.66</v>
      </c>
      <c r="CL72" s="1">
        <v>4591.4399999999996</v>
      </c>
      <c r="CM72" s="1">
        <v>80.349999999999994</v>
      </c>
      <c r="CN72" s="1">
        <v>47.59</v>
      </c>
      <c r="CO72" s="1">
        <v>64.069999999999993</v>
      </c>
      <c r="CP72" s="1">
        <v>0</v>
      </c>
      <c r="CQ72" s="1">
        <v>2.6</v>
      </c>
    </row>
    <row r="73" spans="1:95" ht="14.4" hidden="1" customHeight="1" x14ac:dyDescent="0.3">
      <c r="A73" s="56"/>
      <c r="B73" s="16" t="s">
        <v>247</v>
      </c>
      <c r="C73" s="74"/>
      <c r="D73" s="74">
        <v>31.499999999999996</v>
      </c>
      <c r="E73" s="74">
        <v>0</v>
      </c>
      <c r="F73" s="74">
        <v>32.199999999999996</v>
      </c>
      <c r="G73" s="74">
        <v>0</v>
      </c>
      <c r="H73" s="74">
        <v>134.04999999999998</v>
      </c>
      <c r="I73" s="242">
        <v>951.99999999999989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315</v>
      </c>
      <c r="AD73" s="50">
        <v>0</v>
      </c>
      <c r="AE73" s="50">
        <v>0.48999999999999994</v>
      </c>
      <c r="AF73" s="50">
        <v>0.55999999999999994</v>
      </c>
      <c r="AI73" s="50">
        <v>24.5</v>
      </c>
      <c r="CI73" s="51">
        <v>0</v>
      </c>
      <c r="CL73" s="51">
        <v>0</v>
      </c>
      <c r="CO73" s="51">
        <v>0</v>
      </c>
    </row>
    <row r="74" spans="1:95" ht="12.6" hidden="1" customHeight="1" x14ac:dyDescent="0.3">
      <c r="A74" s="56"/>
      <c r="B74" s="16" t="s">
        <v>103</v>
      </c>
      <c r="C74" s="74"/>
      <c r="D74" s="74">
        <f t="shared" ref="D74:I74" si="17">D72-D73</f>
        <v>-0.22999999999999687</v>
      </c>
      <c r="E74" s="74">
        <f t="shared" si="17"/>
        <v>0</v>
      </c>
      <c r="F74" s="74">
        <f t="shared" si="17"/>
        <v>-3.6699999999999946</v>
      </c>
      <c r="G74" s="74">
        <f t="shared" si="17"/>
        <v>3.22</v>
      </c>
      <c r="H74" s="74">
        <f t="shared" si="17"/>
        <v>-14.289999999999978</v>
      </c>
      <c r="I74" s="242">
        <f t="shared" si="17"/>
        <v>-133.87293924999994</v>
      </c>
      <c r="V74" s="50">
        <f t="shared" ref="V74:AF74" si="18">V72-V73</f>
        <v>1104.4000000000001</v>
      </c>
      <c r="W74" s="50">
        <f t="shared" si="18"/>
        <v>75.08</v>
      </c>
      <c r="X74" s="50">
        <f t="shared" si="18"/>
        <v>167.73</v>
      </c>
      <c r="Y74" s="50">
        <f t="shared" si="18"/>
        <v>443</v>
      </c>
      <c r="Z74" s="50">
        <f t="shared" si="18"/>
        <v>7.82</v>
      </c>
      <c r="AA74" s="50">
        <f t="shared" si="18"/>
        <v>154.9</v>
      </c>
      <c r="AB74" s="50">
        <f t="shared" si="18"/>
        <v>1603.62</v>
      </c>
      <c r="AC74" s="50">
        <f t="shared" si="18"/>
        <v>44.31</v>
      </c>
      <c r="AD74" s="50">
        <f t="shared" si="18"/>
        <v>7.03</v>
      </c>
      <c r="AE74" s="50">
        <f t="shared" si="18"/>
        <v>0.46</v>
      </c>
      <c r="AF74" s="50">
        <f t="shared" si="18"/>
        <v>5.0000000000000044E-2</v>
      </c>
      <c r="AI74" s="50">
        <f>AI72-AI73</f>
        <v>-5.8500000000000014</v>
      </c>
      <c r="CI74" s="51">
        <f>CI72-CI73</f>
        <v>89.17</v>
      </c>
      <c r="CL74" s="51">
        <f>CL72-CL73</f>
        <v>4591.4399999999996</v>
      </c>
      <c r="CO74" s="51">
        <f>CO72-CO73</f>
        <v>64.069999999999993</v>
      </c>
    </row>
    <row r="75" spans="1:95" ht="13.8" hidden="1" customHeight="1" x14ac:dyDescent="0.3">
      <c r="A75" s="56"/>
      <c r="B75" s="16" t="s">
        <v>104</v>
      </c>
      <c r="C75" s="74"/>
      <c r="D75" s="74">
        <v>13</v>
      </c>
      <c r="E75" s="74"/>
      <c r="F75" s="74">
        <v>38</v>
      </c>
      <c r="G75" s="74"/>
      <c r="H75" s="74">
        <v>49</v>
      </c>
      <c r="I75" s="242"/>
    </row>
    <row r="76" spans="1:95" ht="9" customHeight="1" x14ac:dyDescent="0.3">
      <c r="A76" s="56"/>
      <c r="B76" s="16"/>
      <c r="C76" s="74"/>
      <c r="D76" s="74"/>
      <c r="E76" s="74"/>
      <c r="F76" s="74"/>
      <c r="G76" s="74"/>
      <c r="H76" s="74"/>
      <c r="I76" s="242"/>
    </row>
    <row r="77" spans="1:95" x14ac:dyDescent="0.3">
      <c r="A77" s="56"/>
      <c r="B77" s="23" t="s">
        <v>146</v>
      </c>
      <c r="C77" s="180" t="s">
        <v>156</v>
      </c>
      <c r="D77" s="261" t="s">
        <v>157</v>
      </c>
      <c r="E77" s="261"/>
      <c r="F77" s="281" t="s">
        <v>158</v>
      </c>
      <c r="G77" s="281"/>
      <c r="H77" s="181" t="s">
        <v>159</v>
      </c>
      <c r="I77" s="181" t="s">
        <v>160</v>
      </c>
    </row>
    <row r="78" spans="1:95" x14ac:dyDescent="0.3">
      <c r="A78" s="121"/>
      <c r="B78" s="122" t="s">
        <v>199</v>
      </c>
      <c r="C78" s="131"/>
      <c r="D78" s="260"/>
      <c r="E78" s="260"/>
      <c r="F78" s="273"/>
      <c r="G78" s="273"/>
      <c r="H78" s="132"/>
      <c r="I78" s="132"/>
    </row>
    <row r="79" spans="1:95" ht="15" customHeight="1" x14ac:dyDescent="0.3">
      <c r="A79" s="121" t="s">
        <v>226</v>
      </c>
      <c r="B79" s="126" t="s">
        <v>200</v>
      </c>
      <c r="C79" s="123" t="str">
        <f>"250"</f>
        <v>250</v>
      </c>
      <c r="D79" s="123">
        <v>5.54</v>
      </c>
      <c r="E79" s="123">
        <v>0</v>
      </c>
      <c r="F79" s="123">
        <v>5.56</v>
      </c>
      <c r="G79" s="123">
        <v>5.56</v>
      </c>
      <c r="H79" s="123">
        <v>24.31</v>
      </c>
      <c r="I79" s="243">
        <v>164.05552</v>
      </c>
      <c r="J79" s="82">
        <v>0.73</v>
      </c>
      <c r="K79" s="60">
        <v>3.25</v>
      </c>
      <c r="L79" s="60">
        <v>0</v>
      </c>
      <c r="M79" s="60">
        <v>0</v>
      </c>
      <c r="N79" s="60">
        <v>3.31</v>
      </c>
      <c r="O79" s="60">
        <v>17.47</v>
      </c>
      <c r="P79" s="60">
        <v>3.53</v>
      </c>
      <c r="Q79" s="60">
        <v>0</v>
      </c>
      <c r="R79" s="60">
        <v>0</v>
      </c>
      <c r="S79" s="60">
        <v>0.18</v>
      </c>
      <c r="T79" s="60">
        <v>1.97</v>
      </c>
      <c r="U79" s="60">
        <v>204.24</v>
      </c>
      <c r="V79" s="60">
        <v>566.41999999999996</v>
      </c>
      <c r="W79" s="60">
        <v>36.44</v>
      </c>
      <c r="X79" s="60">
        <v>39.93</v>
      </c>
      <c r="Y79" s="60">
        <v>107.14</v>
      </c>
      <c r="Z79" s="60">
        <v>2.04</v>
      </c>
      <c r="AA79" s="60">
        <v>0</v>
      </c>
      <c r="AB79" s="60">
        <v>1363.05</v>
      </c>
      <c r="AC79" s="60">
        <v>252.28</v>
      </c>
      <c r="AD79" s="60">
        <v>2.4700000000000002</v>
      </c>
      <c r="AE79" s="60">
        <v>0.21</v>
      </c>
      <c r="AF79" s="60">
        <v>0.08</v>
      </c>
      <c r="AG79" s="60">
        <v>1.19</v>
      </c>
      <c r="AH79" s="60">
        <v>2.61</v>
      </c>
      <c r="AI79" s="60">
        <v>5.65</v>
      </c>
      <c r="AJ79" s="61">
        <v>0</v>
      </c>
      <c r="AK79" s="61">
        <v>218.54</v>
      </c>
      <c r="AL79" s="61">
        <v>242.43</v>
      </c>
      <c r="AM79" s="61">
        <v>359.42</v>
      </c>
      <c r="AN79" s="61">
        <v>345.21</v>
      </c>
      <c r="AO79" s="61">
        <v>47.41</v>
      </c>
      <c r="AP79" s="61">
        <v>193.06</v>
      </c>
      <c r="AQ79" s="61">
        <v>64.19</v>
      </c>
      <c r="AR79" s="61">
        <v>226.87</v>
      </c>
      <c r="AS79" s="61">
        <v>219.77</v>
      </c>
      <c r="AT79" s="61">
        <v>419.77</v>
      </c>
      <c r="AU79" s="61">
        <v>495.91</v>
      </c>
      <c r="AV79" s="61">
        <v>100.47</v>
      </c>
      <c r="AW79" s="61">
        <v>214.87</v>
      </c>
      <c r="AX79" s="61">
        <v>785.46</v>
      </c>
      <c r="AY79" s="61">
        <v>0</v>
      </c>
      <c r="AZ79" s="61">
        <v>151.41</v>
      </c>
      <c r="BA79" s="61">
        <v>184.64</v>
      </c>
      <c r="BB79" s="61">
        <v>155.82</v>
      </c>
      <c r="BC79" s="61">
        <v>58.43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0.39</v>
      </c>
      <c r="BL79" s="61">
        <v>0</v>
      </c>
      <c r="BM79" s="61">
        <v>0.22</v>
      </c>
      <c r="BN79" s="61">
        <v>0.02</v>
      </c>
      <c r="BO79" s="61">
        <v>0.03</v>
      </c>
      <c r="BP79" s="61">
        <v>0</v>
      </c>
      <c r="BQ79" s="61">
        <v>0</v>
      </c>
      <c r="BR79" s="61">
        <v>0</v>
      </c>
      <c r="BS79" s="61">
        <v>1.33</v>
      </c>
      <c r="BT79" s="61">
        <v>0</v>
      </c>
      <c r="BU79" s="61">
        <v>0</v>
      </c>
      <c r="BV79" s="61">
        <v>3.13</v>
      </c>
      <c r="BW79" s="61">
        <v>0.02</v>
      </c>
      <c r="BX79" s="61">
        <v>0</v>
      </c>
      <c r="BY79" s="61">
        <v>0</v>
      </c>
      <c r="BZ79" s="61">
        <v>0</v>
      </c>
      <c r="CA79" s="61">
        <v>0</v>
      </c>
      <c r="CB79" s="61">
        <v>241.53</v>
      </c>
      <c r="CC79" s="62"/>
      <c r="CD79" s="62"/>
      <c r="CE79" s="61">
        <v>227.18</v>
      </c>
      <c r="CF79" s="61"/>
      <c r="CG79" s="61">
        <v>22.94</v>
      </c>
      <c r="CH79" s="61">
        <v>14.82</v>
      </c>
      <c r="CI79" s="61">
        <v>18.88</v>
      </c>
      <c r="CJ79" s="61">
        <v>1191.93</v>
      </c>
      <c r="CK79" s="61">
        <v>620.13</v>
      </c>
      <c r="CL79" s="61">
        <v>906.03</v>
      </c>
      <c r="CM79" s="61">
        <v>42.51</v>
      </c>
      <c r="CN79" s="61">
        <v>21.74</v>
      </c>
      <c r="CO79" s="61">
        <v>32.119999999999997</v>
      </c>
      <c r="CP79" s="61">
        <v>0</v>
      </c>
      <c r="CQ79" s="61">
        <v>0.5</v>
      </c>
    </row>
    <row r="80" spans="1:95" ht="15" customHeight="1" x14ac:dyDescent="0.3">
      <c r="A80" s="121" t="s">
        <v>355</v>
      </c>
      <c r="B80" s="126" t="s">
        <v>245</v>
      </c>
      <c r="C80" s="123">
        <v>250</v>
      </c>
      <c r="D80" s="123">
        <v>18.5</v>
      </c>
      <c r="E80" s="123">
        <v>11.9</v>
      </c>
      <c r="F80" s="123">
        <v>20.63</v>
      </c>
      <c r="G80" s="123">
        <v>8.52</v>
      </c>
      <c r="H80" s="123">
        <v>45.89</v>
      </c>
      <c r="I80" s="243">
        <v>441.56</v>
      </c>
      <c r="J80" s="82">
        <v>10.130000000000001</v>
      </c>
      <c r="K80" s="60">
        <v>3.32</v>
      </c>
      <c r="L80" s="60">
        <v>0</v>
      </c>
      <c r="M80" s="60">
        <v>0</v>
      </c>
      <c r="N80" s="60">
        <v>3.84</v>
      </c>
      <c r="O80" s="60">
        <v>6.06</v>
      </c>
      <c r="P80" s="60">
        <v>2.67</v>
      </c>
      <c r="Q80" s="60">
        <v>0</v>
      </c>
      <c r="R80" s="60">
        <v>0</v>
      </c>
      <c r="S80" s="60">
        <v>0.13</v>
      </c>
      <c r="T80" s="60">
        <v>1.73</v>
      </c>
      <c r="U80" s="60">
        <v>173.54</v>
      </c>
      <c r="V80" s="60">
        <v>289.01</v>
      </c>
      <c r="W80" s="60">
        <v>42.92</v>
      </c>
      <c r="X80" s="60">
        <v>36.49</v>
      </c>
      <c r="Y80" s="60">
        <v>160.27000000000001</v>
      </c>
      <c r="Z80" s="60">
        <v>1.81</v>
      </c>
      <c r="AA80" s="60">
        <v>3.69</v>
      </c>
      <c r="AB80" s="60">
        <v>5.53</v>
      </c>
      <c r="AC80" s="60">
        <v>20.100000000000001</v>
      </c>
      <c r="AD80" s="60">
        <v>3.09</v>
      </c>
      <c r="AE80" s="60">
        <v>0.28000000000000003</v>
      </c>
      <c r="AF80" s="60">
        <v>0.11</v>
      </c>
      <c r="AG80" s="60">
        <v>1.82</v>
      </c>
      <c r="AH80" s="60">
        <v>4.9400000000000004</v>
      </c>
      <c r="AI80" s="60">
        <v>1.33</v>
      </c>
      <c r="AJ80" s="61">
        <v>0</v>
      </c>
      <c r="AK80" s="61">
        <v>569.74</v>
      </c>
      <c r="AL80" s="61">
        <v>492.52</v>
      </c>
      <c r="AM80" s="61">
        <v>773.95</v>
      </c>
      <c r="AN80" s="61">
        <v>802.97</v>
      </c>
      <c r="AO80" s="61">
        <v>232.35</v>
      </c>
      <c r="AP80" s="61">
        <v>443.1</v>
      </c>
      <c r="AQ80" s="61">
        <v>126.68</v>
      </c>
      <c r="AR80" s="61">
        <v>421.9</v>
      </c>
      <c r="AS80" s="61">
        <v>466.44</v>
      </c>
      <c r="AT80" s="61">
        <v>530.67999999999995</v>
      </c>
      <c r="AU80" s="61">
        <v>792.31</v>
      </c>
      <c r="AV80" s="61">
        <v>356.1</v>
      </c>
      <c r="AW80" s="61">
        <v>420.45</v>
      </c>
      <c r="AX80" s="61">
        <v>1393.38</v>
      </c>
      <c r="AY80" s="61">
        <v>100.67</v>
      </c>
      <c r="AZ80" s="61">
        <v>409.04</v>
      </c>
      <c r="BA80" s="61">
        <v>374.96</v>
      </c>
      <c r="BB80" s="61">
        <v>358.42</v>
      </c>
      <c r="BC80" s="61">
        <v>119.5</v>
      </c>
      <c r="BD80" s="61">
        <v>0.05</v>
      </c>
      <c r="BE80" s="61">
        <v>0.02</v>
      </c>
      <c r="BF80" s="61">
        <v>0.01</v>
      </c>
      <c r="BG80" s="61">
        <v>0.03</v>
      </c>
      <c r="BH80" s="61">
        <v>0.03</v>
      </c>
      <c r="BI80" s="61">
        <v>0.15</v>
      </c>
      <c r="BJ80" s="61">
        <v>0</v>
      </c>
      <c r="BK80" s="61">
        <v>0.68</v>
      </c>
      <c r="BL80" s="61">
        <v>0</v>
      </c>
      <c r="BM80" s="61">
        <v>0.28999999999999998</v>
      </c>
      <c r="BN80" s="61">
        <v>0.01</v>
      </c>
      <c r="BO80" s="61">
        <v>0.03</v>
      </c>
      <c r="BP80" s="61">
        <v>0</v>
      </c>
      <c r="BQ80" s="61">
        <v>0.03</v>
      </c>
      <c r="BR80" s="61">
        <v>0.05</v>
      </c>
      <c r="BS80" s="61">
        <v>1.28</v>
      </c>
      <c r="BT80" s="61">
        <v>0</v>
      </c>
      <c r="BU80" s="61">
        <v>0</v>
      </c>
      <c r="BV80" s="61">
        <v>3.01</v>
      </c>
      <c r="BW80" s="61">
        <v>0</v>
      </c>
      <c r="BX80" s="61">
        <v>0</v>
      </c>
      <c r="BY80" s="61">
        <v>0</v>
      </c>
      <c r="BZ80" s="61">
        <v>0</v>
      </c>
      <c r="CA80" s="61">
        <v>0</v>
      </c>
      <c r="CB80" s="61">
        <v>112.82</v>
      </c>
      <c r="CC80" s="62"/>
      <c r="CD80" s="62"/>
      <c r="CE80" s="61">
        <v>4.62</v>
      </c>
      <c r="CF80" s="61"/>
      <c r="CG80" s="61">
        <v>17.61</v>
      </c>
      <c r="CH80" s="61">
        <v>10.62</v>
      </c>
      <c r="CI80" s="61">
        <v>14.12</v>
      </c>
      <c r="CJ80" s="61">
        <v>2751</v>
      </c>
      <c r="CK80" s="61">
        <v>1530.56</v>
      </c>
      <c r="CL80" s="61">
        <v>2140.7800000000002</v>
      </c>
      <c r="CM80" s="61">
        <v>24.7</v>
      </c>
      <c r="CN80" s="61">
        <v>14.15</v>
      </c>
      <c r="CO80" s="61">
        <v>19.63</v>
      </c>
      <c r="CP80" s="61">
        <v>0</v>
      </c>
      <c r="CQ80" s="61">
        <v>0.24</v>
      </c>
    </row>
    <row r="81" spans="1:95" x14ac:dyDescent="0.3">
      <c r="A81" s="121" t="s">
        <v>223</v>
      </c>
      <c r="B81" s="126" t="s">
        <v>224</v>
      </c>
      <c r="C81" s="123" t="str">
        <f>"200"</f>
        <v>200</v>
      </c>
      <c r="D81" s="123">
        <v>0.19</v>
      </c>
      <c r="E81" s="123">
        <v>0</v>
      </c>
      <c r="F81" s="123">
        <v>7.0000000000000007E-2</v>
      </c>
      <c r="G81" s="123">
        <v>0.03</v>
      </c>
      <c r="H81" s="123">
        <v>11.58</v>
      </c>
      <c r="I81" s="243">
        <v>45.638252500000007</v>
      </c>
      <c r="J81" s="82">
        <v>0</v>
      </c>
      <c r="K81" s="60">
        <v>0</v>
      </c>
      <c r="L81" s="60">
        <v>0</v>
      </c>
      <c r="M81" s="60">
        <v>0</v>
      </c>
      <c r="N81" s="60">
        <v>11.12</v>
      </c>
      <c r="O81" s="60">
        <v>0.01</v>
      </c>
      <c r="P81" s="60">
        <v>0.46</v>
      </c>
      <c r="Q81" s="60">
        <v>0</v>
      </c>
      <c r="R81" s="60">
        <v>0</v>
      </c>
      <c r="S81" s="60">
        <v>0.36</v>
      </c>
      <c r="T81" s="60">
        <v>0.14000000000000001</v>
      </c>
      <c r="U81" s="60">
        <v>4.8499999999999996</v>
      </c>
      <c r="V81" s="60">
        <v>46.13</v>
      </c>
      <c r="W81" s="60">
        <v>8.73</v>
      </c>
      <c r="X81" s="60">
        <v>4.79</v>
      </c>
      <c r="Y81" s="60">
        <v>5.76</v>
      </c>
      <c r="Z81" s="60">
        <v>0.21</v>
      </c>
      <c r="AA81" s="60">
        <v>0</v>
      </c>
      <c r="AB81" s="60">
        <v>10</v>
      </c>
      <c r="AC81" s="60">
        <v>2.75</v>
      </c>
      <c r="AD81" s="60">
        <v>0.04</v>
      </c>
      <c r="AE81" s="60">
        <v>0.01</v>
      </c>
      <c r="AF81" s="60">
        <v>0.01</v>
      </c>
      <c r="AG81" s="60">
        <v>0.08</v>
      </c>
      <c r="AH81" s="60">
        <v>0.06</v>
      </c>
      <c r="AI81" s="60">
        <v>3.75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</v>
      </c>
      <c r="BT81" s="61">
        <v>0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0</v>
      </c>
      <c r="CB81" s="61">
        <v>229.49</v>
      </c>
      <c r="CC81" s="62"/>
      <c r="CD81" s="62"/>
      <c r="CE81" s="61">
        <v>1.67</v>
      </c>
      <c r="CF81" s="61"/>
      <c r="CG81" s="61">
        <v>0.25</v>
      </c>
      <c r="CH81" s="61">
        <v>0.38</v>
      </c>
      <c r="CI81" s="61">
        <v>0.25</v>
      </c>
      <c r="CJ81" s="61">
        <v>25</v>
      </c>
      <c r="CK81" s="61">
        <v>10.26</v>
      </c>
      <c r="CL81" s="61">
        <v>17.63</v>
      </c>
      <c r="CM81" s="61">
        <v>0</v>
      </c>
      <c r="CN81" s="61">
        <v>0.05</v>
      </c>
      <c r="CO81" s="61">
        <v>0</v>
      </c>
      <c r="CP81" s="61">
        <v>10</v>
      </c>
      <c r="CQ81" s="61">
        <v>0</v>
      </c>
    </row>
    <row r="82" spans="1:95" x14ac:dyDescent="0.3">
      <c r="A82" s="121" t="str">
        <f>"-"</f>
        <v>-</v>
      </c>
      <c r="B82" s="126" t="s">
        <v>254</v>
      </c>
      <c r="C82" s="123" t="str">
        <f>"30"</f>
        <v>30</v>
      </c>
      <c r="D82" s="123">
        <v>1.98</v>
      </c>
      <c r="E82" s="123">
        <v>0</v>
      </c>
      <c r="F82" s="123">
        <v>0.2</v>
      </c>
      <c r="G82" s="123">
        <v>0.2</v>
      </c>
      <c r="H82" s="123">
        <v>14.07</v>
      </c>
      <c r="I82" s="243">
        <v>67.170299999999997</v>
      </c>
      <c r="J82" s="82">
        <v>0</v>
      </c>
      <c r="K82" s="60">
        <v>0</v>
      </c>
      <c r="L82" s="60">
        <v>0</v>
      </c>
      <c r="M82" s="60">
        <v>0</v>
      </c>
      <c r="N82" s="60">
        <v>0.33</v>
      </c>
      <c r="O82" s="60">
        <v>13.68</v>
      </c>
      <c r="P82" s="60">
        <v>0.06</v>
      </c>
      <c r="Q82" s="60">
        <v>0</v>
      </c>
      <c r="R82" s="60">
        <v>0</v>
      </c>
      <c r="S82" s="60">
        <v>0</v>
      </c>
      <c r="T82" s="60">
        <v>0.54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1">
        <v>0</v>
      </c>
      <c r="AK82" s="61">
        <v>95.79</v>
      </c>
      <c r="AL82" s="61">
        <v>99.7</v>
      </c>
      <c r="AM82" s="61">
        <v>152.69</v>
      </c>
      <c r="AN82" s="61">
        <v>50.63</v>
      </c>
      <c r="AO82" s="61">
        <v>30.02</v>
      </c>
      <c r="AP82" s="61">
        <v>60.03</v>
      </c>
      <c r="AQ82" s="61">
        <v>22.71</v>
      </c>
      <c r="AR82" s="61">
        <v>108.58</v>
      </c>
      <c r="AS82" s="61">
        <v>67.34</v>
      </c>
      <c r="AT82" s="61">
        <v>93.96</v>
      </c>
      <c r="AU82" s="61">
        <v>77.52</v>
      </c>
      <c r="AV82" s="61">
        <v>40.72</v>
      </c>
      <c r="AW82" s="61">
        <v>72.040000000000006</v>
      </c>
      <c r="AX82" s="61">
        <v>602.39</v>
      </c>
      <c r="AY82" s="61">
        <v>0</v>
      </c>
      <c r="AZ82" s="61">
        <v>196.27</v>
      </c>
      <c r="BA82" s="61">
        <v>85.35</v>
      </c>
      <c r="BB82" s="61">
        <v>56.64</v>
      </c>
      <c r="BC82" s="61">
        <v>44.89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0</v>
      </c>
      <c r="BK82" s="61">
        <v>0.02</v>
      </c>
      <c r="BL82" s="61">
        <v>0</v>
      </c>
      <c r="BM82" s="61">
        <v>0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0.02</v>
      </c>
      <c r="BT82" s="61">
        <v>0</v>
      </c>
      <c r="BU82" s="61">
        <v>0</v>
      </c>
      <c r="BV82" s="61">
        <v>0.08</v>
      </c>
      <c r="BW82" s="61">
        <v>0</v>
      </c>
      <c r="BX82" s="61">
        <v>0</v>
      </c>
      <c r="BY82" s="61">
        <v>0</v>
      </c>
      <c r="BZ82" s="61">
        <v>0</v>
      </c>
      <c r="CA82" s="61">
        <v>0</v>
      </c>
      <c r="CB82" s="61">
        <v>11.73</v>
      </c>
      <c r="CC82" s="62"/>
      <c r="CD82" s="62"/>
      <c r="CE82" s="61">
        <v>0</v>
      </c>
      <c r="CF82" s="61"/>
      <c r="CG82" s="61">
        <v>0</v>
      </c>
      <c r="CH82" s="61">
        <v>0</v>
      </c>
      <c r="CI82" s="61">
        <v>0</v>
      </c>
      <c r="CJ82" s="61">
        <v>570</v>
      </c>
      <c r="CK82" s="61">
        <v>219.6</v>
      </c>
      <c r="CL82" s="61">
        <v>394.8</v>
      </c>
      <c r="CM82" s="61">
        <v>4.5599999999999996</v>
      </c>
      <c r="CN82" s="61">
        <v>4.5599999999999996</v>
      </c>
      <c r="CO82" s="61">
        <v>4.5599999999999996</v>
      </c>
      <c r="CP82" s="61">
        <v>0</v>
      </c>
      <c r="CQ82" s="61">
        <v>0</v>
      </c>
    </row>
    <row r="83" spans="1:95" x14ac:dyDescent="0.3">
      <c r="A83" s="121" t="str">
        <f>"-"</f>
        <v>-</v>
      </c>
      <c r="B83" s="126" t="s">
        <v>100</v>
      </c>
      <c r="C83" s="123" t="str">
        <f>"30"</f>
        <v>30</v>
      </c>
      <c r="D83" s="123">
        <v>1.98</v>
      </c>
      <c r="E83" s="123">
        <v>0</v>
      </c>
      <c r="F83" s="123">
        <v>0.36</v>
      </c>
      <c r="G83" s="123">
        <v>0.36</v>
      </c>
      <c r="H83" s="123">
        <v>12.51</v>
      </c>
      <c r="I83" s="243">
        <v>58.013999999999996</v>
      </c>
      <c r="J83" s="82">
        <v>0.06</v>
      </c>
      <c r="K83" s="60">
        <v>0</v>
      </c>
      <c r="L83" s="60">
        <v>0</v>
      </c>
      <c r="M83" s="60">
        <v>0</v>
      </c>
      <c r="N83" s="60">
        <v>0.36</v>
      </c>
      <c r="O83" s="60">
        <v>9.66</v>
      </c>
      <c r="P83" s="60">
        <v>2.4900000000000002</v>
      </c>
      <c r="Q83" s="60">
        <v>0</v>
      </c>
      <c r="R83" s="60">
        <v>0</v>
      </c>
      <c r="S83" s="60">
        <v>0.3</v>
      </c>
      <c r="T83" s="60">
        <v>0.75</v>
      </c>
      <c r="U83" s="60">
        <v>183</v>
      </c>
      <c r="V83" s="60">
        <v>73.5</v>
      </c>
      <c r="W83" s="60">
        <v>10.5</v>
      </c>
      <c r="X83" s="60">
        <v>14.1</v>
      </c>
      <c r="Y83" s="60">
        <v>47.4</v>
      </c>
      <c r="Z83" s="60">
        <v>1.17</v>
      </c>
      <c r="AA83" s="60">
        <v>0</v>
      </c>
      <c r="AB83" s="60">
        <v>1.5</v>
      </c>
      <c r="AC83" s="60">
        <v>0.3</v>
      </c>
      <c r="AD83" s="60">
        <v>0.42</v>
      </c>
      <c r="AE83" s="60">
        <v>0.05</v>
      </c>
      <c r="AF83" s="60">
        <v>0.02</v>
      </c>
      <c r="AG83" s="60">
        <v>0.21</v>
      </c>
      <c r="AH83" s="60">
        <v>0.6</v>
      </c>
      <c r="AI83" s="60">
        <v>0</v>
      </c>
      <c r="AJ83" s="61">
        <v>0</v>
      </c>
      <c r="AK83" s="61">
        <v>96.6</v>
      </c>
      <c r="AL83" s="61">
        <v>74.400000000000006</v>
      </c>
      <c r="AM83" s="61">
        <v>128.1</v>
      </c>
      <c r="AN83" s="61">
        <v>66.900000000000006</v>
      </c>
      <c r="AO83" s="61">
        <v>27.9</v>
      </c>
      <c r="AP83" s="61">
        <v>59.4</v>
      </c>
      <c r="AQ83" s="61">
        <v>24</v>
      </c>
      <c r="AR83" s="61">
        <v>111.3</v>
      </c>
      <c r="AS83" s="61">
        <v>89.1</v>
      </c>
      <c r="AT83" s="61">
        <v>87.3</v>
      </c>
      <c r="AU83" s="61">
        <v>139.19999999999999</v>
      </c>
      <c r="AV83" s="61">
        <v>37.200000000000003</v>
      </c>
      <c r="AW83" s="61">
        <v>93</v>
      </c>
      <c r="AX83" s="61">
        <v>467.7</v>
      </c>
      <c r="AY83" s="61">
        <v>0</v>
      </c>
      <c r="AZ83" s="61">
        <v>157.80000000000001</v>
      </c>
      <c r="BA83" s="61">
        <v>87.3</v>
      </c>
      <c r="BB83" s="61">
        <v>54</v>
      </c>
      <c r="BC83" s="61">
        <v>39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0.04</v>
      </c>
      <c r="BL83" s="61">
        <v>0</v>
      </c>
      <c r="BM83" s="61">
        <v>0</v>
      </c>
      <c r="BN83" s="61">
        <v>0.01</v>
      </c>
      <c r="BO83" s="61">
        <v>0</v>
      </c>
      <c r="BP83" s="61">
        <v>0</v>
      </c>
      <c r="BQ83" s="61">
        <v>0</v>
      </c>
      <c r="BR83" s="61">
        <v>0</v>
      </c>
      <c r="BS83" s="61">
        <v>0.03</v>
      </c>
      <c r="BT83" s="61">
        <v>0</v>
      </c>
      <c r="BU83" s="61">
        <v>0</v>
      </c>
      <c r="BV83" s="61">
        <v>0.14000000000000001</v>
      </c>
      <c r="BW83" s="61">
        <v>0.02</v>
      </c>
      <c r="BX83" s="61">
        <v>0</v>
      </c>
      <c r="BY83" s="61">
        <v>0</v>
      </c>
      <c r="BZ83" s="61">
        <v>0</v>
      </c>
      <c r="CA83" s="61">
        <v>0</v>
      </c>
      <c r="CB83" s="61">
        <v>14.1</v>
      </c>
      <c r="CC83" s="62"/>
      <c r="CD83" s="62"/>
      <c r="CE83" s="61">
        <v>0.25</v>
      </c>
      <c r="CF83" s="61"/>
      <c r="CG83" s="61">
        <v>3</v>
      </c>
      <c r="CH83" s="61">
        <v>3</v>
      </c>
      <c r="CI83" s="61">
        <v>3</v>
      </c>
      <c r="CJ83" s="61">
        <v>570</v>
      </c>
      <c r="CK83" s="61">
        <v>219.6</v>
      </c>
      <c r="CL83" s="61">
        <v>394.8</v>
      </c>
      <c r="CM83" s="61">
        <v>5.7</v>
      </c>
      <c r="CN83" s="61">
        <v>4.74</v>
      </c>
      <c r="CO83" s="61">
        <v>5.22</v>
      </c>
      <c r="CP83" s="61">
        <v>0</v>
      </c>
      <c r="CQ83" s="61">
        <v>0</v>
      </c>
    </row>
    <row r="84" spans="1:95" x14ac:dyDescent="0.3">
      <c r="A84" s="121" t="str">
        <f>"-"</f>
        <v>-</v>
      </c>
      <c r="B84" s="126" t="s">
        <v>204</v>
      </c>
      <c r="C84" s="123" t="str">
        <f>"100"</f>
        <v>100</v>
      </c>
      <c r="D84" s="123">
        <v>0.4</v>
      </c>
      <c r="E84" s="123">
        <v>0</v>
      </c>
      <c r="F84" s="123">
        <v>0.4</v>
      </c>
      <c r="G84" s="123">
        <v>0.4</v>
      </c>
      <c r="H84" s="123">
        <v>11.6</v>
      </c>
      <c r="I84" s="243">
        <v>48.68</v>
      </c>
      <c r="J84" s="83">
        <v>0.1</v>
      </c>
      <c r="K84" s="57">
        <v>0</v>
      </c>
      <c r="L84" s="57">
        <v>0</v>
      </c>
      <c r="M84" s="57">
        <v>0</v>
      </c>
      <c r="N84" s="57">
        <v>9</v>
      </c>
      <c r="O84" s="57">
        <v>0.8</v>
      </c>
      <c r="P84" s="57">
        <v>1.8</v>
      </c>
      <c r="Q84" s="57">
        <v>0</v>
      </c>
      <c r="R84" s="57">
        <v>0</v>
      </c>
      <c r="S84" s="57">
        <v>0.8</v>
      </c>
      <c r="T84" s="57">
        <v>0.5</v>
      </c>
      <c r="U84" s="57">
        <v>26</v>
      </c>
      <c r="V84" s="57">
        <v>278</v>
      </c>
      <c r="W84" s="57">
        <v>16</v>
      </c>
      <c r="X84" s="57">
        <v>9</v>
      </c>
      <c r="Y84" s="57">
        <v>11</v>
      </c>
      <c r="Z84" s="57">
        <v>2.2000000000000002</v>
      </c>
      <c r="AA84" s="57">
        <v>0</v>
      </c>
      <c r="AB84" s="57">
        <v>30</v>
      </c>
      <c r="AC84" s="57">
        <v>5</v>
      </c>
      <c r="AD84" s="57">
        <v>0.2</v>
      </c>
      <c r="AE84" s="57">
        <v>0.03</v>
      </c>
      <c r="AF84" s="57">
        <v>0.02</v>
      </c>
      <c r="AG84" s="57">
        <v>0.3</v>
      </c>
      <c r="AH84" s="57">
        <v>0.4</v>
      </c>
      <c r="AI84" s="57">
        <v>10</v>
      </c>
      <c r="AJ84" s="55">
        <v>0</v>
      </c>
      <c r="AK84" s="55">
        <v>12</v>
      </c>
      <c r="AL84" s="55">
        <v>13</v>
      </c>
      <c r="AM84" s="55">
        <v>19</v>
      </c>
      <c r="AN84" s="55">
        <v>18</v>
      </c>
      <c r="AO84" s="55">
        <v>3</v>
      </c>
      <c r="AP84" s="55">
        <v>11</v>
      </c>
      <c r="AQ84" s="55">
        <v>3</v>
      </c>
      <c r="AR84" s="55">
        <v>9</v>
      </c>
      <c r="AS84" s="55">
        <v>17</v>
      </c>
      <c r="AT84" s="55">
        <v>10</v>
      </c>
      <c r="AU84" s="55">
        <v>78</v>
      </c>
      <c r="AV84" s="55">
        <v>7</v>
      </c>
      <c r="AW84" s="55">
        <v>14</v>
      </c>
      <c r="AX84" s="55">
        <v>42</v>
      </c>
      <c r="AY84" s="55">
        <v>0</v>
      </c>
      <c r="AZ84" s="55">
        <v>13</v>
      </c>
      <c r="BA84" s="55">
        <v>16</v>
      </c>
      <c r="BB84" s="55">
        <v>6</v>
      </c>
      <c r="BC84" s="55">
        <v>5</v>
      </c>
      <c r="BD84" s="55">
        <v>0</v>
      </c>
      <c r="BE84" s="55">
        <v>0</v>
      </c>
      <c r="BF84" s="55">
        <v>0</v>
      </c>
      <c r="BG84" s="55">
        <v>0</v>
      </c>
      <c r="BH84" s="55">
        <v>0</v>
      </c>
      <c r="BI84" s="55">
        <v>0</v>
      </c>
      <c r="BJ84" s="55">
        <v>0</v>
      </c>
      <c r="BK84" s="55">
        <v>0</v>
      </c>
      <c r="BL84" s="55">
        <v>0</v>
      </c>
      <c r="BM84" s="55">
        <v>0</v>
      </c>
      <c r="BN84" s="55">
        <v>0</v>
      </c>
      <c r="BO84" s="55">
        <v>0</v>
      </c>
      <c r="BP84" s="55">
        <v>0</v>
      </c>
      <c r="BQ84" s="55">
        <v>0</v>
      </c>
      <c r="BR84" s="55">
        <v>0</v>
      </c>
      <c r="BS84" s="55">
        <v>0</v>
      </c>
      <c r="BT84" s="55">
        <v>0</v>
      </c>
      <c r="BU84" s="55">
        <v>0</v>
      </c>
      <c r="BV84" s="55">
        <v>0</v>
      </c>
      <c r="BW84" s="55">
        <v>0</v>
      </c>
      <c r="BX84" s="55">
        <v>0</v>
      </c>
      <c r="BY84" s="55">
        <v>0</v>
      </c>
      <c r="BZ84" s="55">
        <v>0</v>
      </c>
      <c r="CA84" s="55">
        <v>0</v>
      </c>
      <c r="CB84" s="55">
        <v>86.3</v>
      </c>
      <c r="CC84" s="58"/>
      <c r="CD84" s="58"/>
      <c r="CE84" s="55">
        <v>5</v>
      </c>
      <c r="CF84" s="55"/>
      <c r="CG84" s="55">
        <v>2</v>
      </c>
      <c r="CH84" s="55">
        <v>2</v>
      </c>
      <c r="CI84" s="55">
        <v>2</v>
      </c>
      <c r="CJ84" s="55">
        <v>150</v>
      </c>
      <c r="CK84" s="55">
        <v>150</v>
      </c>
      <c r="CL84" s="55">
        <v>150</v>
      </c>
      <c r="CM84" s="55">
        <v>46.8</v>
      </c>
      <c r="CN84" s="55">
        <v>46.8</v>
      </c>
      <c r="CO84" s="55">
        <v>46.8</v>
      </c>
      <c r="CP84" s="55">
        <v>0</v>
      </c>
      <c r="CQ84" s="55">
        <v>0</v>
      </c>
    </row>
    <row r="85" spans="1:95" x14ac:dyDescent="0.3">
      <c r="A85" s="127"/>
      <c r="B85" s="142" t="s">
        <v>205</v>
      </c>
      <c r="C85" s="128"/>
      <c r="D85" s="244">
        <f>SUM(D79:D84)</f>
        <v>28.59</v>
      </c>
      <c r="E85" s="244">
        <f t="shared" ref="E85:I85" si="19">SUM(E79:E84)</f>
        <v>11.9</v>
      </c>
      <c r="F85" s="244">
        <f t="shared" si="19"/>
        <v>27.219999999999995</v>
      </c>
      <c r="G85" s="244">
        <f t="shared" si="19"/>
        <v>15.069999999999997</v>
      </c>
      <c r="H85" s="244">
        <f t="shared" si="19"/>
        <v>119.96</v>
      </c>
      <c r="I85" s="244">
        <f t="shared" si="19"/>
        <v>825.11807250000004</v>
      </c>
      <c r="J85" s="63">
        <v>14.22</v>
      </c>
      <c r="K85" s="63">
        <v>7.33</v>
      </c>
      <c r="L85" s="63">
        <v>0</v>
      </c>
      <c r="M85" s="63">
        <v>0</v>
      </c>
      <c r="N85" s="63">
        <v>29.5</v>
      </c>
      <c r="O85" s="63">
        <v>89.54</v>
      </c>
      <c r="P85" s="63">
        <v>12.8</v>
      </c>
      <c r="Q85" s="63">
        <v>0</v>
      </c>
      <c r="R85" s="63">
        <v>0</v>
      </c>
      <c r="S85" s="63">
        <v>1.97</v>
      </c>
      <c r="T85" s="63">
        <v>6.29</v>
      </c>
      <c r="U85" s="63">
        <v>600.64</v>
      </c>
      <c r="V85" s="63">
        <v>1372.9</v>
      </c>
      <c r="W85" s="63">
        <v>121.5</v>
      </c>
      <c r="X85" s="63">
        <v>136.04</v>
      </c>
      <c r="Y85" s="63">
        <v>421.27</v>
      </c>
      <c r="Z85" s="63">
        <v>8.18</v>
      </c>
      <c r="AA85" s="63">
        <v>22.81</v>
      </c>
      <c r="AB85" s="63">
        <v>1530.18</v>
      </c>
      <c r="AC85" s="63">
        <v>337.29</v>
      </c>
      <c r="AD85" s="63">
        <v>7.01</v>
      </c>
      <c r="AE85" s="63">
        <v>0.63</v>
      </c>
      <c r="AF85" s="63">
        <v>0.26</v>
      </c>
      <c r="AG85" s="63">
        <v>4.45</v>
      </c>
      <c r="AH85" s="63">
        <v>10.82</v>
      </c>
      <c r="AI85" s="63">
        <v>21.86</v>
      </c>
      <c r="AJ85" s="1">
        <v>0</v>
      </c>
      <c r="AK85" s="1">
        <v>1242.71</v>
      </c>
      <c r="AL85" s="1">
        <v>1118.75</v>
      </c>
      <c r="AM85" s="1">
        <v>1802.7</v>
      </c>
      <c r="AN85" s="1">
        <v>1439.11</v>
      </c>
      <c r="AO85" s="1">
        <v>435.98</v>
      </c>
      <c r="AP85" s="1">
        <v>910.24</v>
      </c>
      <c r="AQ85" s="1">
        <v>301.17</v>
      </c>
      <c r="AR85" s="1">
        <v>1098.08</v>
      </c>
      <c r="AS85" s="1">
        <v>1091.73</v>
      </c>
      <c r="AT85" s="1">
        <v>1444.54</v>
      </c>
      <c r="AU85" s="1">
        <v>1904.55</v>
      </c>
      <c r="AV85" s="1">
        <v>643.28</v>
      </c>
      <c r="AW85" s="1">
        <v>1004.62</v>
      </c>
      <c r="AX85" s="1">
        <v>4006.09</v>
      </c>
      <c r="AY85" s="1">
        <v>100.67</v>
      </c>
      <c r="AZ85" s="1">
        <v>1124.47</v>
      </c>
      <c r="BA85" s="1">
        <v>945.39</v>
      </c>
      <c r="BB85" s="1">
        <v>803.94</v>
      </c>
      <c r="BC85" s="1">
        <v>348.27</v>
      </c>
      <c r="BD85" s="1">
        <v>0.23</v>
      </c>
      <c r="BE85" s="1">
        <v>0.06</v>
      </c>
      <c r="BF85" s="1">
        <v>0.05</v>
      </c>
      <c r="BG85" s="1">
        <v>0.12</v>
      </c>
      <c r="BH85" s="1">
        <v>0.15</v>
      </c>
      <c r="BI85" s="1">
        <v>0.53</v>
      </c>
      <c r="BJ85" s="1">
        <v>0</v>
      </c>
      <c r="BK85" s="1">
        <v>2.4500000000000002</v>
      </c>
      <c r="BL85" s="1">
        <v>0</v>
      </c>
      <c r="BM85" s="1">
        <v>0.93</v>
      </c>
      <c r="BN85" s="1">
        <v>0.04</v>
      </c>
      <c r="BO85" s="1">
        <v>7.0000000000000007E-2</v>
      </c>
      <c r="BP85" s="1">
        <v>0</v>
      </c>
      <c r="BQ85" s="1">
        <v>7.0000000000000007E-2</v>
      </c>
      <c r="BR85" s="1">
        <v>0.19</v>
      </c>
      <c r="BS85" s="1">
        <v>4.12</v>
      </c>
      <c r="BT85" s="1">
        <v>0</v>
      </c>
      <c r="BU85" s="1">
        <v>0</v>
      </c>
      <c r="BV85" s="1">
        <v>7.09</v>
      </c>
      <c r="BW85" s="1">
        <v>0.06</v>
      </c>
      <c r="BX85" s="1">
        <v>0</v>
      </c>
      <c r="BY85" s="1">
        <v>0</v>
      </c>
      <c r="BZ85" s="1">
        <v>0</v>
      </c>
      <c r="CA85" s="1">
        <v>0</v>
      </c>
      <c r="CB85" s="1">
        <v>835.49</v>
      </c>
      <c r="CC85" s="64"/>
      <c r="CD85" s="64"/>
      <c r="CE85" s="1">
        <v>277.83999999999997</v>
      </c>
      <c r="CF85" s="1"/>
      <c r="CG85" s="1">
        <v>47.01</v>
      </c>
      <c r="CH85" s="1">
        <v>32.020000000000003</v>
      </c>
      <c r="CI85" s="1">
        <v>39.450000000000003</v>
      </c>
      <c r="CJ85" s="1">
        <v>7153.18</v>
      </c>
      <c r="CK85" s="1">
        <v>3695.15</v>
      </c>
      <c r="CL85" s="1">
        <v>5424.16</v>
      </c>
      <c r="CM85" s="1">
        <v>128.78</v>
      </c>
      <c r="CN85" s="1">
        <v>93.08</v>
      </c>
      <c r="CO85" s="1">
        <v>111.11</v>
      </c>
      <c r="CP85" s="1">
        <v>10</v>
      </c>
      <c r="CQ85" s="1">
        <v>0.74</v>
      </c>
    </row>
    <row r="86" spans="1:95" ht="18.600000000000001" hidden="1" customHeight="1" x14ac:dyDescent="0.3">
      <c r="A86" s="56"/>
      <c r="B86" s="16" t="s">
        <v>247</v>
      </c>
      <c r="C86" s="74"/>
      <c r="D86" s="74">
        <v>31.499999999999996</v>
      </c>
      <c r="E86" s="74">
        <v>0</v>
      </c>
      <c r="F86" s="74">
        <v>32.199999999999996</v>
      </c>
      <c r="G86" s="74">
        <v>0</v>
      </c>
      <c r="H86" s="74">
        <v>134.04999999999998</v>
      </c>
      <c r="I86" s="242">
        <v>951.99999999999989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315</v>
      </c>
      <c r="AD86" s="50">
        <v>0</v>
      </c>
      <c r="AE86" s="50">
        <v>0.48999999999999994</v>
      </c>
      <c r="AF86" s="50">
        <v>0.55999999999999994</v>
      </c>
      <c r="AI86" s="50">
        <v>24.5</v>
      </c>
      <c r="CI86" s="51">
        <v>0</v>
      </c>
      <c r="CL86" s="51">
        <v>0</v>
      </c>
      <c r="CO86" s="51">
        <v>0</v>
      </c>
    </row>
    <row r="87" spans="1:95" hidden="1" x14ac:dyDescent="0.3">
      <c r="A87" s="56"/>
      <c r="B87" s="16" t="s">
        <v>103</v>
      </c>
      <c r="C87" s="74"/>
      <c r="D87" s="74">
        <f t="shared" ref="D87:I87" si="20">D85-D86</f>
        <v>-2.9099999999999966</v>
      </c>
      <c r="E87" s="74">
        <f t="shared" si="20"/>
        <v>11.9</v>
      </c>
      <c r="F87" s="74">
        <f t="shared" si="20"/>
        <v>-4.9800000000000004</v>
      </c>
      <c r="G87" s="74">
        <f t="shared" si="20"/>
        <v>15.069999999999997</v>
      </c>
      <c r="H87" s="74">
        <f t="shared" si="20"/>
        <v>-14.089999999999989</v>
      </c>
      <c r="I87" s="242">
        <f t="shared" si="20"/>
        <v>-126.88192749999985</v>
      </c>
      <c r="V87" s="50">
        <f t="shared" ref="V87:AF87" si="21">V85-V86</f>
        <v>1372.9</v>
      </c>
      <c r="W87" s="50">
        <f t="shared" si="21"/>
        <v>121.5</v>
      </c>
      <c r="X87" s="50">
        <f t="shared" si="21"/>
        <v>136.04</v>
      </c>
      <c r="Y87" s="50">
        <f t="shared" si="21"/>
        <v>421.27</v>
      </c>
      <c r="Z87" s="50">
        <f t="shared" si="21"/>
        <v>8.18</v>
      </c>
      <c r="AA87" s="50">
        <f t="shared" si="21"/>
        <v>22.81</v>
      </c>
      <c r="AB87" s="50">
        <f t="shared" si="21"/>
        <v>1530.18</v>
      </c>
      <c r="AC87" s="50">
        <f t="shared" si="21"/>
        <v>22.29000000000002</v>
      </c>
      <c r="AD87" s="50">
        <f t="shared" si="21"/>
        <v>7.01</v>
      </c>
      <c r="AE87" s="50">
        <f t="shared" si="21"/>
        <v>0.14000000000000007</v>
      </c>
      <c r="AF87" s="50">
        <f t="shared" si="21"/>
        <v>-0.29999999999999993</v>
      </c>
      <c r="AI87" s="50">
        <f>AI85-AI86</f>
        <v>-2.6400000000000006</v>
      </c>
      <c r="CI87" s="51">
        <f>CI85-CI86</f>
        <v>39.450000000000003</v>
      </c>
      <c r="CL87" s="51">
        <f>CL85-CL86</f>
        <v>5424.16</v>
      </c>
      <c r="CO87" s="51">
        <f>CO85-CO86</f>
        <v>111.11</v>
      </c>
    </row>
    <row r="88" spans="1:95" ht="15.6" hidden="1" customHeight="1" x14ac:dyDescent="0.3">
      <c r="A88" s="56"/>
      <c r="B88" s="16" t="s">
        <v>104</v>
      </c>
      <c r="C88" s="74"/>
      <c r="D88" s="74">
        <v>11</v>
      </c>
      <c r="E88" s="74"/>
      <c r="F88" s="74">
        <v>36</v>
      </c>
      <c r="G88" s="74"/>
      <c r="H88" s="74">
        <v>53</v>
      </c>
      <c r="I88" s="242"/>
    </row>
    <row r="89" spans="1:95" ht="5.4" customHeight="1" x14ac:dyDescent="0.3">
      <c r="A89" s="56"/>
      <c r="B89" s="16"/>
      <c r="C89" s="74"/>
      <c r="D89" s="74"/>
      <c r="E89" s="74"/>
      <c r="F89" s="74"/>
      <c r="G89" s="74"/>
      <c r="H89" s="74"/>
      <c r="I89" s="242"/>
    </row>
    <row r="90" spans="1:95" x14ac:dyDescent="0.3">
      <c r="A90" s="56"/>
      <c r="B90" s="23" t="s">
        <v>148</v>
      </c>
      <c r="C90" s="180" t="s">
        <v>156</v>
      </c>
      <c r="D90" s="261" t="s">
        <v>157</v>
      </c>
      <c r="E90" s="261"/>
      <c r="F90" s="281" t="s">
        <v>158</v>
      </c>
      <c r="G90" s="281"/>
      <c r="H90" s="181" t="s">
        <v>159</v>
      </c>
      <c r="I90" s="181" t="s">
        <v>160</v>
      </c>
    </row>
    <row r="91" spans="1:95" x14ac:dyDescent="0.3">
      <c r="A91" s="121"/>
      <c r="B91" s="122" t="s">
        <v>199</v>
      </c>
      <c r="C91" s="131"/>
      <c r="D91" s="260"/>
      <c r="E91" s="260"/>
      <c r="F91" s="273"/>
      <c r="G91" s="273"/>
      <c r="H91" s="132"/>
      <c r="I91" s="132"/>
    </row>
    <row r="92" spans="1:95" x14ac:dyDescent="0.3">
      <c r="A92" s="121" t="str">
        <f>" 245/1"</f>
        <v xml:space="preserve"> 245/1</v>
      </c>
      <c r="B92" s="126" t="s">
        <v>344</v>
      </c>
      <c r="C92" s="123" t="str">
        <f>"40"</f>
        <v>40</v>
      </c>
      <c r="D92" s="123">
        <v>0.31</v>
      </c>
      <c r="E92" s="123">
        <v>0</v>
      </c>
      <c r="F92" s="123">
        <v>0.33</v>
      </c>
      <c r="G92" s="123">
        <v>0.37</v>
      </c>
      <c r="H92" s="123">
        <v>1.3</v>
      </c>
      <c r="I92" s="243">
        <v>8.6095089999999992</v>
      </c>
      <c r="J92" s="82">
        <v>0.04</v>
      </c>
      <c r="K92" s="60">
        <v>0.22</v>
      </c>
      <c r="L92" s="60">
        <v>0</v>
      </c>
      <c r="M92" s="60">
        <v>0</v>
      </c>
      <c r="N92" s="60">
        <v>0.89</v>
      </c>
      <c r="O92" s="60">
        <v>0.04</v>
      </c>
      <c r="P92" s="60">
        <v>0.37</v>
      </c>
      <c r="Q92" s="60">
        <v>0</v>
      </c>
      <c r="R92" s="60">
        <v>0</v>
      </c>
      <c r="S92" s="60">
        <v>0.04</v>
      </c>
      <c r="T92" s="60">
        <v>0.41</v>
      </c>
      <c r="U92" s="60">
        <v>80.760000000000005</v>
      </c>
      <c r="V92" s="60">
        <v>50.63</v>
      </c>
      <c r="W92" s="60">
        <v>9.4</v>
      </c>
      <c r="X92" s="60">
        <v>5.1100000000000003</v>
      </c>
      <c r="Y92" s="60">
        <v>15.02</v>
      </c>
      <c r="Z92" s="60">
        <v>0.22</v>
      </c>
      <c r="AA92" s="60">
        <v>0</v>
      </c>
      <c r="AB92" s="60">
        <v>31.2</v>
      </c>
      <c r="AC92" s="60">
        <v>6.5</v>
      </c>
      <c r="AD92" s="60">
        <v>0.19</v>
      </c>
      <c r="AE92" s="60">
        <v>0.01</v>
      </c>
      <c r="AF92" s="60">
        <v>0.01</v>
      </c>
      <c r="AG92" s="60">
        <v>7.0000000000000007E-2</v>
      </c>
      <c r="AH92" s="60">
        <v>0.12</v>
      </c>
      <c r="AI92" s="60">
        <v>1.73</v>
      </c>
      <c r="AJ92" s="61">
        <v>0</v>
      </c>
      <c r="AK92" s="61">
        <v>10.15</v>
      </c>
      <c r="AL92" s="61">
        <v>7.9</v>
      </c>
      <c r="AM92" s="61">
        <v>11.28</v>
      </c>
      <c r="AN92" s="61">
        <v>9.7799999999999994</v>
      </c>
      <c r="AO92" s="61">
        <v>2.2599999999999998</v>
      </c>
      <c r="AP92" s="61">
        <v>7.9</v>
      </c>
      <c r="AQ92" s="61">
        <v>1.88</v>
      </c>
      <c r="AR92" s="61">
        <v>6.39</v>
      </c>
      <c r="AS92" s="61">
        <v>9.7799999999999994</v>
      </c>
      <c r="AT92" s="61">
        <v>16.920000000000002</v>
      </c>
      <c r="AU92" s="61">
        <v>19.93</v>
      </c>
      <c r="AV92" s="61">
        <v>3.76</v>
      </c>
      <c r="AW92" s="61">
        <v>10.53</v>
      </c>
      <c r="AX92" s="61">
        <v>52.65</v>
      </c>
      <c r="AY92" s="61">
        <v>0</v>
      </c>
      <c r="AZ92" s="61">
        <v>6.39</v>
      </c>
      <c r="BA92" s="61">
        <v>10.15</v>
      </c>
      <c r="BB92" s="61">
        <v>7.9</v>
      </c>
      <c r="BC92" s="61">
        <v>2.63</v>
      </c>
      <c r="BD92" s="61">
        <v>0</v>
      </c>
      <c r="BE92" s="61">
        <v>0</v>
      </c>
      <c r="BF92" s="61">
        <v>0</v>
      </c>
      <c r="BG92" s="61">
        <v>0</v>
      </c>
      <c r="BH92" s="61">
        <v>0</v>
      </c>
      <c r="BI92" s="61">
        <v>0</v>
      </c>
      <c r="BJ92" s="61">
        <v>0</v>
      </c>
      <c r="BK92" s="61">
        <v>0.02</v>
      </c>
      <c r="BL92" s="61">
        <v>0</v>
      </c>
      <c r="BM92" s="61">
        <v>0.01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0.1</v>
      </c>
      <c r="BT92" s="61">
        <v>0</v>
      </c>
      <c r="BU92" s="61">
        <v>0</v>
      </c>
      <c r="BV92" s="61">
        <v>0.2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38.29</v>
      </c>
      <c r="CC92" s="62"/>
      <c r="CD92" s="62"/>
      <c r="CE92" s="61">
        <v>5.2</v>
      </c>
      <c r="CF92" s="61"/>
      <c r="CG92" s="61">
        <v>9.2200000000000006</v>
      </c>
      <c r="CH92" s="61">
        <v>5.22</v>
      </c>
      <c r="CI92" s="61">
        <v>7.22</v>
      </c>
      <c r="CJ92" s="61">
        <v>340.67</v>
      </c>
      <c r="CK92" s="61">
        <v>80.67</v>
      </c>
      <c r="CL92" s="61">
        <v>210.67</v>
      </c>
      <c r="CM92" s="61">
        <v>0.12</v>
      </c>
      <c r="CN92" s="61">
        <v>0.1</v>
      </c>
      <c r="CO92" s="61">
        <v>0.11</v>
      </c>
      <c r="CP92" s="61">
        <v>0</v>
      </c>
      <c r="CQ92" s="61">
        <v>0.2</v>
      </c>
    </row>
    <row r="93" spans="1:95" x14ac:dyDescent="0.3">
      <c r="A93" s="121" t="s">
        <v>230</v>
      </c>
      <c r="B93" s="126" t="s">
        <v>206</v>
      </c>
      <c r="C93" s="123" t="s">
        <v>225</v>
      </c>
      <c r="D93" s="123">
        <v>4.18</v>
      </c>
      <c r="E93" s="123">
        <v>0</v>
      </c>
      <c r="F93" s="123">
        <v>5.47</v>
      </c>
      <c r="G93" s="123">
        <v>5.27</v>
      </c>
      <c r="H93" s="123">
        <v>17.260000000000002</v>
      </c>
      <c r="I93" s="243">
        <v>131.4</v>
      </c>
      <c r="J93" s="82">
        <v>1.24</v>
      </c>
      <c r="K93" s="60">
        <v>3.25</v>
      </c>
      <c r="L93" s="60">
        <v>0</v>
      </c>
      <c r="M93" s="60">
        <v>0</v>
      </c>
      <c r="N93" s="60">
        <v>8.6</v>
      </c>
      <c r="O93" s="60">
        <v>6.07</v>
      </c>
      <c r="P93" s="60">
        <v>2.59</v>
      </c>
      <c r="Q93" s="60">
        <v>0</v>
      </c>
      <c r="R93" s="60">
        <v>0</v>
      </c>
      <c r="S93" s="60">
        <v>0.26</v>
      </c>
      <c r="T93" s="60">
        <v>1.89</v>
      </c>
      <c r="U93" s="60">
        <v>231.32</v>
      </c>
      <c r="V93" s="60">
        <v>428.47</v>
      </c>
      <c r="W93" s="60">
        <v>37.43</v>
      </c>
      <c r="X93" s="60">
        <v>26.73</v>
      </c>
      <c r="Y93" s="60">
        <v>61.15</v>
      </c>
      <c r="Z93" s="60">
        <v>1.32</v>
      </c>
      <c r="AA93" s="60">
        <v>3.78</v>
      </c>
      <c r="AB93" s="60">
        <v>974.33</v>
      </c>
      <c r="AC93" s="60">
        <v>209.38</v>
      </c>
      <c r="AD93" s="60">
        <v>2.39</v>
      </c>
      <c r="AE93" s="60">
        <v>0.06</v>
      </c>
      <c r="AF93" s="60">
        <v>0.06</v>
      </c>
      <c r="AG93" s="60">
        <v>0.66</v>
      </c>
      <c r="AH93" s="60">
        <v>1.26</v>
      </c>
      <c r="AI93" s="60">
        <v>6.82</v>
      </c>
      <c r="AJ93" s="61">
        <v>0</v>
      </c>
      <c r="AK93" s="61">
        <v>108.66</v>
      </c>
      <c r="AL93" s="61">
        <v>103.47</v>
      </c>
      <c r="AM93" s="61">
        <v>164.61</v>
      </c>
      <c r="AN93" s="61">
        <v>184.63</v>
      </c>
      <c r="AO93" s="61">
        <v>47.93</v>
      </c>
      <c r="AP93" s="61">
        <v>103.38</v>
      </c>
      <c r="AQ93" s="61">
        <v>30.59</v>
      </c>
      <c r="AR93" s="61">
        <v>95.4</v>
      </c>
      <c r="AS93" s="61">
        <v>121.6</v>
      </c>
      <c r="AT93" s="61">
        <v>179.38</v>
      </c>
      <c r="AU93" s="61">
        <v>358.69</v>
      </c>
      <c r="AV93" s="61">
        <v>58.35</v>
      </c>
      <c r="AW93" s="61">
        <v>101.68</v>
      </c>
      <c r="AX93" s="61">
        <v>479.47</v>
      </c>
      <c r="AY93" s="61">
        <v>0</v>
      </c>
      <c r="AZ93" s="61">
        <v>95.34</v>
      </c>
      <c r="BA93" s="61">
        <v>105.72</v>
      </c>
      <c r="BB93" s="61">
        <v>86.6</v>
      </c>
      <c r="BC93" s="61">
        <v>33.36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0.3</v>
      </c>
      <c r="BL93" s="61">
        <v>0</v>
      </c>
      <c r="BM93" s="61">
        <v>0.19</v>
      </c>
      <c r="BN93" s="61">
        <v>0.01</v>
      </c>
      <c r="BO93" s="61">
        <v>0.03</v>
      </c>
      <c r="BP93" s="61">
        <v>0</v>
      </c>
      <c r="BQ93" s="61">
        <v>0</v>
      </c>
      <c r="BR93" s="61">
        <v>0</v>
      </c>
      <c r="BS93" s="61">
        <v>1.1100000000000001</v>
      </c>
      <c r="BT93" s="61">
        <v>0</v>
      </c>
      <c r="BU93" s="61">
        <v>0</v>
      </c>
      <c r="BV93" s="61">
        <v>2.99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314.85000000000002</v>
      </c>
      <c r="CC93" s="62"/>
      <c r="CD93" s="62"/>
      <c r="CE93" s="61">
        <v>166.17</v>
      </c>
      <c r="CF93" s="61"/>
      <c r="CG93" s="61">
        <v>32.340000000000003</v>
      </c>
      <c r="CH93" s="61">
        <v>22.19</v>
      </c>
      <c r="CI93" s="61">
        <v>27.26</v>
      </c>
      <c r="CJ93" s="61">
        <v>1337.6</v>
      </c>
      <c r="CK93" s="61">
        <v>510.41</v>
      </c>
      <c r="CL93" s="61">
        <v>924</v>
      </c>
      <c r="CM93" s="61">
        <v>55.82</v>
      </c>
      <c r="CN93" s="61">
        <v>29.6</v>
      </c>
      <c r="CO93" s="61">
        <v>42.71</v>
      </c>
      <c r="CP93" s="61">
        <v>1.3</v>
      </c>
      <c r="CQ93" s="61">
        <v>0.5</v>
      </c>
    </row>
    <row r="94" spans="1:95" x14ac:dyDescent="0.3">
      <c r="A94" s="121" t="s">
        <v>243</v>
      </c>
      <c r="B94" s="126" t="s">
        <v>121</v>
      </c>
      <c r="C94" s="123" t="str">
        <f>"250"</f>
        <v>250</v>
      </c>
      <c r="D94" s="123">
        <v>17.75</v>
      </c>
      <c r="E94" s="123">
        <v>13.04</v>
      </c>
      <c r="F94" s="123">
        <v>22.05</v>
      </c>
      <c r="G94" s="123">
        <v>0.57999999999999996</v>
      </c>
      <c r="H94" s="123">
        <v>43.79</v>
      </c>
      <c r="I94" s="243">
        <v>442.73646625000003</v>
      </c>
      <c r="J94" s="82">
        <v>14.42</v>
      </c>
      <c r="K94" s="60">
        <v>0.13</v>
      </c>
      <c r="L94" s="60">
        <v>0</v>
      </c>
      <c r="M94" s="60">
        <v>0</v>
      </c>
      <c r="N94" s="60">
        <v>3.78</v>
      </c>
      <c r="O94" s="60">
        <v>16.329999999999998</v>
      </c>
      <c r="P94" s="60">
        <v>2.68</v>
      </c>
      <c r="Q94" s="60">
        <v>0</v>
      </c>
      <c r="R94" s="60">
        <v>0</v>
      </c>
      <c r="S94" s="60">
        <v>0.2</v>
      </c>
      <c r="T94" s="60">
        <v>3.32</v>
      </c>
      <c r="U94" s="60">
        <v>547.04</v>
      </c>
      <c r="V94" s="60">
        <v>355.42</v>
      </c>
      <c r="W94" s="60">
        <v>31.81</v>
      </c>
      <c r="X94" s="60">
        <v>38.729999999999997</v>
      </c>
      <c r="Y94" s="60">
        <v>179.79</v>
      </c>
      <c r="Z94" s="60">
        <v>1.81</v>
      </c>
      <c r="AA94" s="60">
        <v>26.7</v>
      </c>
      <c r="AB94" s="60">
        <v>3208</v>
      </c>
      <c r="AC94" s="60">
        <v>712.89</v>
      </c>
      <c r="AD94" s="60">
        <v>0.77</v>
      </c>
      <c r="AE94" s="60">
        <v>0.41</v>
      </c>
      <c r="AF94" s="60">
        <v>0.17</v>
      </c>
      <c r="AG94" s="60">
        <v>2.56</v>
      </c>
      <c r="AH94" s="60">
        <v>6.54</v>
      </c>
      <c r="AI94" s="60">
        <v>2.79</v>
      </c>
      <c r="AJ94" s="61">
        <v>0</v>
      </c>
      <c r="AK94" s="61">
        <v>770.18</v>
      </c>
      <c r="AL94" s="61">
        <v>659.33</v>
      </c>
      <c r="AM94" s="61">
        <v>1012.28</v>
      </c>
      <c r="AN94" s="61">
        <v>1091.8599999999999</v>
      </c>
      <c r="AO94" s="61">
        <v>310.20999999999998</v>
      </c>
      <c r="AP94" s="61">
        <v>598.49</v>
      </c>
      <c r="AQ94" s="61">
        <v>176.27</v>
      </c>
      <c r="AR94" s="61">
        <v>554.25</v>
      </c>
      <c r="AS94" s="61">
        <v>695.23</v>
      </c>
      <c r="AT94" s="61">
        <v>788.31</v>
      </c>
      <c r="AU94" s="61">
        <v>1183.99</v>
      </c>
      <c r="AV94" s="61">
        <v>506.51</v>
      </c>
      <c r="AW94" s="61">
        <v>625.53</v>
      </c>
      <c r="AX94" s="61">
        <v>2231.3200000000002</v>
      </c>
      <c r="AY94" s="61">
        <v>142.62</v>
      </c>
      <c r="AZ94" s="61">
        <v>647.07000000000005</v>
      </c>
      <c r="BA94" s="61">
        <v>571.28</v>
      </c>
      <c r="BB94" s="61">
        <v>466.48</v>
      </c>
      <c r="BC94" s="61">
        <v>176.28</v>
      </c>
      <c r="BD94" s="61">
        <v>0.16</v>
      </c>
      <c r="BE94" s="61">
        <v>0.04</v>
      </c>
      <c r="BF94" s="61">
        <v>0.03</v>
      </c>
      <c r="BG94" s="61">
        <v>0.08</v>
      </c>
      <c r="BH94" s="61">
        <v>0.11</v>
      </c>
      <c r="BI94" s="61">
        <v>0.34</v>
      </c>
      <c r="BJ94" s="61">
        <v>0</v>
      </c>
      <c r="BK94" s="61">
        <v>1.0900000000000001</v>
      </c>
      <c r="BL94" s="61">
        <v>0</v>
      </c>
      <c r="BM94" s="61">
        <v>0.33</v>
      </c>
      <c r="BN94" s="61">
        <v>0</v>
      </c>
      <c r="BO94" s="61">
        <v>0</v>
      </c>
      <c r="BP94" s="61">
        <v>0</v>
      </c>
      <c r="BQ94" s="61">
        <v>0.04</v>
      </c>
      <c r="BR94" s="61">
        <v>0.13</v>
      </c>
      <c r="BS94" s="61">
        <v>1.01</v>
      </c>
      <c r="BT94" s="61">
        <v>0</v>
      </c>
      <c r="BU94" s="61">
        <v>0</v>
      </c>
      <c r="BV94" s="61">
        <v>0.09</v>
      </c>
      <c r="BW94" s="61">
        <v>0.01</v>
      </c>
      <c r="BX94" s="61">
        <v>0</v>
      </c>
      <c r="BY94" s="61">
        <v>0</v>
      </c>
      <c r="BZ94" s="61">
        <v>0</v>
      </c>
      <c r="CA94" s="61">
        <v>0</v>
      </c>
      <c r="CB94" s="61">
        <v>232.5</v>
      </c>
      <c r="CC94" s="62"/>
      <c r="CD94" s="62"/>
      <c r="CE94" s="61">
        <v>561.37</v>
      </c>
      <c r="CF94" s="61"/>
      <c r="CG94" s="61">
        <v>38.81</v>
      </c>
      <c r="CH94" s="61">
        <v>23.05</v>
      </c>
      <c r="CI94" s="61">
        <v>30.93</v>
      </c>
      <c r="CJ94" s="61">
        <v>2331.44</v>
      </c>
      <c r="CK94" s="61">
        <v>1417.28</v>
      </c>
      <c r="CL94" s="61">
        <v>1874.36</v>
      </c>
      <c r="CM94" s="61">
        <v>20.63</v>
      </c>
      <c r="CN94" s="61">
        <v>8.98</v>
      </c>
      <c r="CO94" s="61">
        <v>14.87</v>
      </c>
      <c r="CP94" s="61">
        <v>0</v>
      </c>
      <c r="CQ94" s="61">
        <v>1.25</v>
      </c>
    </row>
    <row r="95" spans="1:95" x14ac:dyDescent="0.3">
      <c r="A95" s="121" t="s">
        <v>235</v>
      </c>
      <c r="B95" s="126" t="s">
        <v>234</v>
      </c>
      <c r="C95" s="123" t="str">
        <f>"200"</f>
        <v>200</v>
      </c>
      <c r="D95" s="123">
        <v>0.41</v>
      </c>
      <c r="E95" s="123">
        <v>0</v>
      </c>
      <c r="F95" s="123">
        <v>0.17</v>
      </c>
      <c r="G95" s="123">
        <v>0.17</v>
      </c>
      <c r="H95" s="123">
        <v>27.43</v>
      </c>
      <c r="I95" s="243">
        <v>105.95859</v>
      </c>
      <c r="J95" s="82">
        <v>0.05</v>
      </c>
      <c r="K95" s="60">
        <v>0</v>
      </c>
      <c r="L95" s="60">
        <v>0</v>
      </c>
      <c r="M95" s="60">
        <v>0</v>
      </c>
      <c r="N95" s="60">
        <v>25.44</v>
      </c>
      <c r="O95" s="60">
        <v>0.45</v>
      </c>
      <c r="P95" s="60">
        <v>1.54</v>
      </c>
      <c r="Q95" s="60">
        <v>0</v>
      </c>
      <c r="R95" s="60">
        <v>0</v>
      </c>
      <c r="S95" s="60">
        <v>0.4</v>
      </c>
      <c r="T95" s="60">
        <v>0.42</v>
      </c>
      <c r="U95" s="60">
        <v>11.34</v>
      </c>
      <c r="V95" s="60">
        <v>195.67</v>
      </c>
      <c r="W95" s="60">
        <v>14.55</v>
      </c>
      <c r="X95" s="60">
        <v>8.41</v>
      </c>
      <c r="Y95" s="60">
        <v>10.88</v>
      </c>
      <c r="Z95" s="60">
        <v>1.07</v>
      </c>
      <c r="AA95" s="60">
        <v>0</v>
      </c>
      <c r="AB95" s="60">
        <v>168.3</v>
      </c>
      <c r="AC95" s="60">
        <v>31.15</v>
      </c>
      <c r="AD95" s="60">
        <v>0.36</v>
      </c>
      <c r="AE95" s="60">
        <v>0.01</v>
      </c>
      <c r="AF95" s="60">
        <v>0.02</v>
      </c>
      <c r="AG95" s="60">
        <v>0.23</v>
      </c>
      <c r="AH95" s="60">
        <v>0.36</v>
      </c>
      <c r="AI95" s="60">
        <v>1.68</v>
      </c>
      <c r="AJ95" s="61">
        <v>0</v>
      </c>
      <c r="AK95" s="61">
        <v>4.71</v>
      </c>
      <c r="AL95" s="61">
        <v>5.0999999999999996</v>
      </c>
      <c r="AM95" s="61">
        <v>7.45</v>
      </c>
      <c r="AN95" s="61">
        <v>7.06</v>
      </c>
      <c r="AO95" s="61">
        <v>1.18</v>
      </c>
      <c r="AP95" s="61">
        <v>4.3099999999999996</v>
      </c>
      <c r="AQ95" s="61">
        <v>1.18</v>
      </c>
      <c r="AR95" s="61">
        <v>3.53</v>
      </c>
      <c r="AS95" s="61">
        <v>6.67</v>
      </c>
      <c r="AT95" s="61">
        <v>3.92</v>
      </c>
      <c r="AU95" s="61">
        <v>30.59</v>
      </c>
      <c r="AV95" s="61">
        <v>2.75</v>
      </c>
      <c r="AW95" s="61">
        <v>5.49</v>
      </c>
      <c r="AX95" s="61">
        <v>16.47</v>
      </c>
      <c r="AY95" s="61">
        <v>0</v>
      </c>
      <c r="AZ95" s="61">
        <v>5.0999999999999996</v>
      </c>
      <c r="BA95" s="61">
        <v>6.28</v>
      </c>
      <c r="BB95" s="61">
        <v>2.35</v>
      </c>
      <c r="BC95" s="61">
        <v>1.96</v>
      </c>
      <c r="BD95" s="61">
        <v>0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0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245.54</v>
      </c>
      <c r="CC95" s="62"/>
      <c r="CD95" s="62"/>
      <c r="CE95" s="61">
        <v>28.05</v>
      </c>
      <c r="CF95" s="61"/>
      <c r="CG95" s="61">
        <v>5.59</v>
      </c>
      <c r="CH95" s="61">
        <v>5.29</v>
      </c>
      <c r="CI95" s="61">
        <v>5.44</v>
      </c>
      <c r="CJ95" s="61">
        <v>575</v>
      </c>
      <c r="CK95" s="61">
        <v>256.75</v>
      </c>
      <c r="CL95" s="61">
        <v>415.88</v>
      </c>
      <c r="CM95" s="61">
        <v>66.819999999999993</v>
      </c>
      <c r="CN95" s="61">
        <v>47.42</v>
      </c>
      <c r="CO95" s="61">
        <v>57.12</v>
      </c>
      <c r="CP95" s="61">
        <v>20</v>
      </c>
      <c r="CQ95" s="61">
        <v>0</v>
      </c>
    </row>
    <row r="96" spans="1:95" x14ac:dyDescent="0.3">
      <c r="A96" s="121" t="str">
        <f>"-"</f>
        <v>-</v>
      </c>
      <c r="B96" s="126" t="s">
        <v>254</v>
      </c>
      <c r="C96" s="123" t="str">
        <f>"50"</f>
        <v>50</v>
      </c>
      <c r="D96" s="123">
        <v>3.31</v>
      </c>
      <c r="E96" s="123">
        <v>0</v>
      </c>
      <c r="F96" s="123">
        <v>0.33</v>
      </c>
      <c r="G96" s="123">
        <v>0.33</v>
      </c>
      <c r="H96" s="123">
        <v>23.45</v>
      </c>
      <c r="I96" s="243">
        <v>111.95049999999999</v>
      </c>
      <c r="J96" s="82">
        <v>0</v>
      </c>
      <c r="K96" s="60">
        <v>0</v>
      </c>
      <c r="L96" s="60">
        <v>0</v>
      </c>
      <c r="M96" s="60">
        <v>0</v>
      </c>
      <c r="N96" s="60">
        <v>0.55000000000000004</v>
      </c>
      <c r="O96" s="60">
        <v>22.8</v>
      </c>
      <c r="P96" s="60">
        <v>0.1</v>
      </c>
      <c r="Q96" s="60">
        <v>0</v>
      </c>
      <c r="R96" s="60">
        <v>0</v>
      </c>
      <c r="S96" s="60">
        <v>0</v>
      </c>
      <c r="T96" s="60">
        <v>0.9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  <c r="AG96" s="60">
        <v>0</v>
      </c>
      <c r="AH96" s="60">
        <v>0</v>
      </c>
      <c r="AI96" s="60">
        <v>0</v>
      </c>
      <c r="AJ96" s="61">
        <v>0</v>
      </c>
      <c r="AK96" s="61">
        <v>159.65</v>
      </c>
      <c r="AL96" s="61">
        <v>166.17</v>
      </c>
      <c r="AM96" s="61">
        <v>254.48</v>
      </c>
      <c r="AN96" s="61">
        <v>84.39</v>
      </c>
      <c r="AO96" s="61">
        <v>50.03</v>
      </c>
      <c r="AP96" s="61">
        <v>100.05</v>
      </c>
      <c r="AQ96" s="61">
        <v>37.85</v>
      </c>
      <c r="AR96" s="61">
        <v>180.96</v>
      </c>
      <c r="AS96" s="61">
        <v>112.23</v>
      </c>
      <c r="AT96" s="61">
        <v>156.6</v>
      </c>
      <c r="AU96" s="61">
        <v>129.19999999999999</v>
      </c>
      <c r="AV96" s="61">
        <v>67.86</v>
      </c>
      <c r="AW96" s="61">
        <v>120.06</v>
      </c>
      <c r="AX96" s="61">
        <v>1003.98</v>
      </c>
      <c r="AY96" s="61">
        <v>0</v>
      </c>
      <c r="AZ96" s="61">
        <v>327.12</v>
      </c>
      <c r="BA96" s="61">
        <v>142.25</v>
      </c>
      <c r="BB96" s="61">
        <v>94.4</v>
      </c>
      <c r="BC96" s="61">
        <v>74.819999999999993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0.04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0.03</v>
      </c>
      <c r="BT96" s="61">
        <v>0</v>
      </c>
      <c r="BU96" s="61">
        <v>0</v>
      </c>
      <c r="BV96" s="61">
        <v>0.14000000000000001</v>
      </c>
      <c r="BW96" s="61">
        <v>0.01</v>
      </c>
      <c r="BX96" s="61">
        <v>0</v>
      </c>
      <c r="BY96" s="61">
        <v>0</v>
      </c>
      <c r="BZ96" s="61">
        <v>0</v>
      </c>
      <c r="CA96" s="61">
        <v>0</v>
      </c>
      <c r="CB96" s="61">
        <v>19.55</v>
      </c>
      <c r="CC96" s="62"/>
      <c r="CD96" s="62"/>
      <c r="CE96" s="61">
        <v>0</v>
      </c>
      <c r="CF96" s="61"/>
      <c r="CG96" s="61">
        <v>0</v>
      </c>
      <c r="CH96" s="61">
        <v>0</v>
      </c>
      <c r="CI96" s="61">
        <v>0</v>
      </c>
      <c r="CJ96" s="61">
        <v>570</v>
      </c>
      <c r="CK96" s="61">
        <v>219.6</v>
      </c>
      <c r="CL96" s="61">
        <v>394.8</v>
      </c>
      <c r="CM96" s="61">
        <v>4.5599999999999996</v>
      </c>
      <c r="CN96" s="61">
        <v>4.5599999999999996</v>
      </c>
      <c r="CO96" s="61">
        <v>4.5599999999999996</v>
      </c>
      <c r="CP96" s="61">
        <v>0</v>
      </c>
      <c r="CQ96" s="61">
        <v>0</v>
      </c>
    </row>
    <row r="97" spans="1:95" x14ac:dyDescent="0.3">
      <c r="A97" s="121" t="str">
        <f>"-"</f>
        <v>-</v>
      </c>
      <c r="B97" s="126" t="s">
        <v>100</v>
      </c>
      <c r="C97" s="123" t="str">
        <f>"30"</f>
        <v>30</v>
      </c>
      <c r="D97" s="123">
        <v>1.98</v>
      </c>
      <c r="E97" s="123">
        <v>0</v>
      </c>
      <c r="F97" s="123">
        <v>0.36</v>
      </c>
      <c r="G97" s="123">
        <v>0.36</v>
      </c>
      <c r="H97" s="123">
        <v>12.51</v>
      </c>
      <c r="I97" s="243">
        <v>58.013999999999996</v>
      </c>
      <c r="J97" s="83">
        <v>0.06</v>
      </c>
      <c r="K97" s="57">
        <v>0</v>
      </c>
      <c r="L97" s="57">
        <v>0</v>
      </c>
      <c r="M97" s="57">
        <v>0</v>
      </c>
      <c r="N97" s="57">
        <v>0.36</v>
      </c>
      <c r="O97" s="57">
        <v>9.66</v>
      </c>
      <c r="P97" s="57">
        <v>2.4900000000000002</v>
      </c>
      <c r="Q97" s="57">
        <v>0</v>
      </c>
      <c r="R97" s="57">
        <v>0</v>
      </c>
      <c r="S97" s="57">
        <v>0.3</v>
      </c>
      <c r="T97" s="57">
        <v>0.75</v>
      </c>
      <c r="U97" s="57">
        <v>183</v>
      </c>
      <c r="V97" s="57">
        <v>73.5</v>
      </c>
      <c r="W97" s="57">
        <v>10.5</v>
      </c>
      <c r="X97" s="57">
        <v>14.1</v>
      </c>
      <c r="Y97" s="57">
        <v>47.4</v>
      </c>
      <c r="Z97" s="57">
        <v>1.17</v>
      </c>
      <c r="AA97" s="57">
        <v>0</v>
      </c>
      <c r="AB97" s="57">
        <v>1.5</v>
      </c>
      <c r="AC97" s="57">
        <v>0.3</v>
      </c>
      <c r="AD97" s="57">
        <v>0.42</v>
      </c>
      <c r="AE97" s="57">
        <v>0.05</v>
      </c>
      <c r="AF97" s="57">
        <v>0.02</v>
      </c>
      <c r="AG97" s="57">
        <v>0.21</v>
      </c>
      <c r="AH97" s="57">
        <v>0.6</v>
      </c>
      <c r="AI97" s="57">
        <v>0</v>
      </c>
      <c r="AJ97" s="55">
        <v>0</v>
      </c>
      <c r="AK97" s="55">
        <v>96.6</v>
      </c>
      <c r="AL97" s="55">
        <v>74.400000000000006</v>
      </c>
      <c r="AM97" s="55">
        <v>128.1</v>
      </c>
      <c r="AN97" s="55">
        <v>66.900000000000006</v>
      </c>
      <c r="AO97" s="55">
        <v>27.9</v>
      </c>
      <c r="AP97" s="55">
        <v>59.4</v>
      </c>
      <c r="AQ97" s="55">
        <v>24</v>
      </c>
      <c r="AR97" s="55">
        <v>111.3</v>
      </c>
      <c r="AS97" s="55">
        <v>89.1</v>
      </c>
      <c r="AT97" s="55">
        <v>87.3</v>
      </c>
      <c r="AU97" s="55">
        <v>139.19999999999999</v>
      </c>
      <c r="AV97" s="55">
        <v>37.200000000000003</v>
      </c>
      <c r="AW97" s="55">
        <v>93</v>
      </c>
      <c r="AX97" s="55">
        <v>467.7</v>
      </c>
      <c r="AY97" s="55">
        <v>0</v>
      </c>
      <c r="AZ97" s="55">
        <v>157.80000000000001</v>
      </c>
      <c r="BA97" s="55">
        <v>87.3</v>
      </c>
      <c r="BB97" s="55">
        <v>54</v>
      </c>
      <c r="BC97" s="55">
        <v>39</v>
      </c>
      <c r="BD97" s="55">
        <v>0</v>
      </c>
      <c r="BE97" s="55">
        <v>0</v>
      </c>
      <c r="BF97" s="55">
        <v>0</v>
      </c>
      <c r="BG97" s="55">
        <v>0</v>
      </c>
      <c r="BH97" s="55">
        <v>0</v>
      </c>
      <c r="BI97" s="55">
        <v>0</v>
      </c>
      <c r="BJ97" s="55">
        <v>0</v>
      </c>
      <c r="BK97" s="55">
        <v>0.04</v>
      </c>
      <c r="BL97" s="55">
        <v>0</v>
      </c>
      <c r="BM97" s="55">
        <v>0</v>
      </c>
      <c r="BN97" s="55">
        <v>0.01</v>
      </c>
      <c r="BO97" s="55">
        <v>0</v>
      </c>
      <c r="BP97" s="55">
        <v>0</v>
      </c>
      <c r="BQ97" s="55">
        <v>0</v>
      </c>
      <c r="BR97" s="55">
        <v>0</v>
      </c>
      <c r="BS97" s="55">
        <v>0.03</v>
      </c>
      <c r="BT97" s="55">
        <v>0</v>
      </c>
      <c r="BU97" s="55">
        <v>0</v>
      </c>
      <c r="BV97" s="55">
        <v>0.14000000000000001</v>
      </c>
      <c r="BW97" s="55">
        <v>0.02</v>
      </c>
      <c r="BX97" s="55">
        <v>0</v>
      </c>
      <c r="BY97" s="55">
        <v>0</v>
      </c>
      <c r="BZ97" s="55">
        <v>0</v>
      </c>
      <c r="CA97" s="55">
        <v>0</v>
      </c>
      <c r="CB97" s="55">
        <v>14.1</v>
      </c>
      <c r="CC97" s="58"/>
      <c r="CD97" s="58"/>
      <c r="CE97" s="55">
        <v>0.25</v>
      </c>
      <c r="CF97" s="55"/>
      <c r="CG97" s="55">
        <v>3</v>
      </c>
      <c r="CH97" s="55">
        <v>3</v>
      </c>
      <c r="CI97" s="55">
        <v>3</v>
      </c>
      <c r="CJ97" s="55">
        <v>570</v>
      </c>
      <c r="CK97" s="55">
        <v>219.6</v>
      </c>
      <c r="CL97" s="55">
        <v>394.8</v>
      </c>
      <c r="CM97" s="55">
        <v>5.7</v>
      </c>
      <c r="CN97" s="55">
        <v>4.74</v>
      </c>
      <c r="CO97" s="55">
        <v>5.22</v>
      </c>
      <c r="CP97" s="55">
        <v>0</v>
      </c>
      <c r="CQ97" s="55">
        <v>0</v>
      </c>
    </row>
    <row r="98" spans="1:95" x14ac:dyDescent="0.3">
      <c r="A98" s="127"/>
      <c r="B98" s="142" t="s">
        <v>205</v>
      </c>
      <c r="C98" s="128"/>
      <c r="D98" s="244">
        <f>SUM(D92:D97)</f>
        <v>27.939999999999998</v>
      </c>
      <c r="E98" s="244">
        <f t="shared" ref="E98:I98" si="22">SUM(E92:E97)</f>
        <v>13.04</v>
      </c>
      <c r="F98" s="244">
        <f t="shared" si="22"/>
        <v>28.71</v>
      </c>
      <c r="G98" s="244">
        <f t="shared" si="22"/>
        <v>7.08</v>
      </c>
      <c r="H98" s="244">
        <f t="shared" si="22"/>
        <v>125.74000000000001</v>
      </c>
      <c r="I98" s="244">
        <f t="shared" si="22"/>
        <v>858.66906525000002</v>
      </c>
      <c r="J98" s="63">
        <v>16.25</v>
      </c>
      <c r="K98" s="63">
        <v>3.59</v>
      </c>
      <c r="L98" s="63">
        <v>0</v>
      </c>
      <c r="M98" s="63">
        <v>0</v>
      </c>
      <c r="N98" s="63">
        <v>39.78</v>
      </c>
      <c r="O98" s="63">
        <v>55.34</v>
      </c>
      <c r="P98" s="63">
        <v>9.7799999999999994</v>
      </c>
      <c r="Q98" s="63">
        <v>0</v>
      </c>
      <c r="R98" s="63">
        <v>0</v>
      </c>
      <c r="S98" s="63">
        <v>1.23</v>
      </c>
      <c r="T98" s="63">
        <v>7.72</v>
      </c>
      <c r="U98" s="63">
        <v>1055.46</v>
      </c>
      <c r="V98" s="63">
        <v>1108.8</v>
      </c>
      <c r="W98" s="63">
        <v>107.56</v>
      </c>
      <c r="X98" s="63">
        <v>93.47</v>
      </c>
      <c r="Y98" s="63">
        <v>316.89999999999998</v>
      </c>
      <c r="Z98" s="63">
        <v>5.59</v>
      </c>
      <c r="AA98" s="63">
        <v>33.479999999999997</v>
      </c>
      <c r="AB98" s="63">
        <v>4384.93</v>
      </c>
      <c r="AC98" s="63">
        <v>965.57</v>
      </c>
      <c r="AD98" s="63">
        <v>4.1399999999999997</v>
      </c>
      <c r="AE98" s="63">
        <v>0.55000000000000004</v>
      </c>
      <c r="AF98" s="63">
        <v>0.28000000000000003</v>
      </c>
      <c r="AG98" s="63">
        <v>3.73</v>
      </c>
      <c r="AH98" s="63">
        <v>8.91</v>
      </c>
      <c r="AI98" s="63">
        <v>13.03</v>
      </c>
      <c r="AJ98" s="1">
        <v>0</v>
      </c>
      <c r="AK98" s="1">
        <v>1198.5899999999999</v>
      </c>
      <c r="AL98" s="1">
        <v>1053.1199999999999</v>
      </c>
      <c r="AM98" s="1">
        <v>1656.08</v>
      </c>
      <c r="AN98" s="1">
        <v>1523.21</v>
      </c>
      <c r="AO98" s="1">
        <v>463.7</v>
      </c>
      <c r="AP98" s="1">
        <v>913.91</v>
      </c>
      <c r="AQ98" s="1">
        <v>282.48</v>
      </c>
      <c r="AR98" s="1">
        <v>989.57</v>
      </c>
      <c r="AS98" s="1">
        <v>1088.8</v>
      </c>
      <c r="AT98" s="1">
        <v>1283.3399999999999</v>
      </c>
      <c r="AU98" s="1">
        <v>1951.08</v>
      </c>
      <c r="AV98" s="1">
        <v>710.16</v>
      </c>
      <c r="AW98" s="1">
        <v>1002.64</v>
      </c>
      <c r="AX98" s="1">
        <v>4407.16</v>
      </c>
      <c r="AY98" s="1">
        <v>142.62</v>
      </c>
      <c r="AZ98" s="1">
        <v>1279.2</v>
      </c>
      <c r="BA98" s="1">
        <v>964.42</v>
      </c>
      <c r="BB98" s="1">
        <v>744.58</v>
      </c>
      <c r="BC98" s="1">
        <v>341.96</v>
      </c>
      <c r="BD98" s="1">
        <v>0.16</v>
      </c>
      <c r="BE98" s="1">
        <v>0.04</v>
      </c>
      <c r="BF98" s="1">
        <v>0.03</v>
      </c>
      <c r="BG98" s="1">
        <v>0.08</v>
      </c>
      <c r="BH98" s="1">
        <v>0.11</v>
      </c>
      <c r="BI98" s="1">
        <v>0.35</v>
      </c>
      <c r="BJ98" s="1">
        <v>0</v>
      </c>
      <c r="BK98" s="1">
        <v>1.5</v>
      </c>
      <c r="BL98" s="1">
        <v>0</v>
      </c>
      <c r="BM98" s="1">
        <v>0.54</v>
      </c>
      <c r="BN98" s="1">
        <v>0.02</v>
      </c>
      <c r="BO98" s="1">
        <v>0.03</v>
      </c>
      <c r="BP98" s="1">
        <v>0</v>
      </c>
      <c r="BQ98" s="1">
        <v>0.04</v>
      </c>
      <c r="BR98" s="1">
        <v>0.14000000000000001</v>
      </c>
      <c r="BS98" s="1">
        <v>2.29</v>
      </c>
      <c r="BT98" s="1">
        <v>0</v>
      </c>
      <c r="BU98" s="1">
        <v>0</v>
      </c>
      <c r="BV98" s="1">
        <v>3.57</v>
      </c>
      <c r="BW98" s="1">
        <v>0.04</v>
      </c>
      <c r="BX98" s="1">
        <v>0</v>
      </c>
      <c r="BY98" s="1">
        <v>0</v>
      </c>
      <c r="BZ98" s="1">
        <v>0</v>
      </c>
      <c r="CA98" s="1">
        <v>0</v>
      </c>
      <c r="CB98" s="1">
        <v>868.7</v>
      </c>
      <c r="CC98" s="64"/>
      <c r="CD98" s="64"/>
      <c r="CE98" s="1">
        <v>764.3</v>
      </c>
      <c r="CF98" s="1"/>
      <c r="CG98" s="1">
        <v>89.31</v>
      </c>
      <c r="CH98" s="1">
        <v>59.1</v>
      </c>
      <c r="CI98" s="1">
        <v>74.209999999999994</v>
      </c>
      <c r="CJ98" s="1">
        <v>5734.7</v>
      </c>
      <c r="CK98" s="1">
        <v>2708.41</v>
      </c>
      <c r="CL98" s="1">
        <v>4221.5600000000004</v>
      </c>
      <c r="CM98" s="1">
        <v>153.66</v>
      </c>
      <c r="CN98" s="1">
        <v>95.42</v>
      </c>
      <c r="CO98" s="1">
        <v>124.6</v>
      </c>
      <c r="CP98" s="1">
        <v>21.3</v>
      </c>
      <c r="CQ98" s="1">
        <v>1.95</v>
      </c>
    </row>
    <row r="99" spans="1:95" ht="15" hidden="1" customHeight="1" x14ac:dyDescent="0.3">
      <c r="A99" s="56"/>
      <c r="B99" s="16" t="s">
        <v>247</v>
      </c>
      <c r="C99" s="74"/>
      <c r="D99" s="74">
        <v>31.499999999999996</v>
      </c>
      <c r="E99" s="74">
        <v>0</v>
      </c>
      <c r="F99" s="74">
        <v>32.199999999999996</v>
      </c>
      <c r="G99" s="74">
        <v>0</v>
      </c>
      <c r="H99" s="74">
        <v>134.04999999999998</v>
      </c>
      <c r="I99" s="242">
        <v>951.99999999999989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315</v>
      </c>
      <c r="AD99" s="50">
        <v>0</v>
      </c>
      <c r="AE99" s="50">
        <v>0.48999999999999994</v>
      </c>
      <c r="AF99" s="50">
        <v>0.55999999999999994</v>
      </c>
      <c r="AI99" s="50">
        <v>24.5</v>
      </c>
      <c r="CI99" s="51">
        <v>0</v>
      </c>
      <c r="CL99" s="51">
        <v>0</v>
      </c>
      <c r="CO99" s="51">
        <v>0</v>
      </c>
    </row>
    <row r="100" spans="1:95" hidden="1" x14ac:dyDescent="0.3">
      <c r="A100" s="56"/>
      <c r="B100" s="16" t="s">
        <v>103</v>
      </c>
      <c r="C100" s="74"/>
      <c r="D100" s="74">
        <f t="shared" ref="D100:I100" si="23">D98-D99</f>
        <v>-3.5599999999999987</v>
      </c>
      <c r="E100" s="74">
        <f t="shared" si="23"/>
        <v>13.04</v>
      </c>
      <c r="F100" s="74">
        <f t="shared" si="23"/>
        <v>-3.4899999999999949</v>
      </c>
      <c r="G100" s="74">
        <f t="shared" si="23"/>
        <v>7.08</v>
      </c>
      <c r="H100" s="74">
        <f t="shared" si="23"/>
        <v>-8.3099999999999739</v>
      </c>
      <c r="I100" s="242">
        <f t="shared" si="23"/>
        <v>-93.330934749999869</v>
      </c>
      <c r="V100" s="50">
        <f t="shared" ref="V100:AF100" si="24">V98-V99</f>
        <v>1108.8</v>
      </c>
      <c r="W100" s="50">
        <f t="shared" si="24"/>
        <v>107.56</v>
      </c>
      <c r="X100" s="50">
        <f t="shared" si="24"/>
        <v>93.47</v>
      </c>
      <c r="Y100" s="50">
        <f t="shared" si="24"/>
        <v>316.89999999999998</v>
      </c>
      <c r="Z100" s="50">
        <f t="shared" si="24"/>
        <v>5.59</v>
      </c>
      <c r="AA100" s="50">
        <f t="shared" si="24"/>
        <v>33.479999999999997</v>
      </c>
      <c r="AB100" s="50">
        <f t="shared" si="24"/>
        <v>4384.93</v>
      </c>
      <c r="AC100" s="50">
        <f t="shared" si="24"/>
        <v>650.57000000000005</v>
      </c>
      <c r="AD100" s="50">
        <f t="shared" si="24"/>
        <v>4.1399999999999997</v>
      </c>
      <c r="AE100" s="50">
        <f t="shared" si="24"/>
        <v>6.0000000000000109E-2</v>
      </c>
      <c r="AF100" s="50">
        <f t="shared" si="24"/>
        <v>-0.27999999999999992</v>
      </c>
      <c r="AI100" s="50">
        <f>AI98-AI99</f>
        <v>-11.47</v>
      </c>
      <c r="CI100" s="51">
        <f>CI98-CI99</f>
        <v>74.209999999999994</v>
      </c>
      <c r="CL100" s="51">
        <f>CL98-CL99</f>
        <v>4221.5600000000004</v>
      </c>
      <c r="CO100" s="51">
        <f>CO98-CO99</f>
        <v>124.6</v>
      </c>
    </row>
    <row r="101" spans="1:95" ht="13.8" hidden="1" customHeight="1" x14ac:dyDescent="0.3">
      <c r="A101" s="56"/>
      <c r="B101" s="16" t="s">
        <v>104</v>
      </c>
      <c r="C101" s="74"/>
      <c r="D101" s="74">
        <v>12</v>
      </c>
      <c r="E101" s="74"/>
      <c r="F101" s="74">
        <v>43</v>
      </c>
      <c r="G101" s="74"/>
      <c r="H101" s="74">
        <v>45</v>
      </c>
      <c r="I101" s="242"/>
    </row>
    <row r="102" spans="1:95" ht="7.2" customHeight="1" x14ac:dyDescent="0.3">
      <c r="A102" s="56"/>
      <c r="B102" s="16"/>
      <c r="C102" s="74"/>
      <c r="D102" s="74"/>
      <c r="E102" s="74"/>
      <c r="F102" s="74"/>
      <c r="G102" s="74"/>
      <c r="H102" s="74"/>
      <c r="I102" s="242"/>
    </row>
    <row r="103" spans="1:95" x14ac:dyDescent="0.3">
      <c r="A103" s="56"/>
      <c r="B103" s="23" t="s">
        <v>149</v>
      </c>
      <c r="C103" s="180" t="s">
        <v>156</v>
      </c>
      <c r="D103" s="261" t="s">
        <v>157</v>
      </c>
      <c r="E103" s="261"/>
      <c r="F103" s="281" t="s">
        <v>158</v>
      </c>
      <c r="G103" s="281"/>
      <c r="H103" s="181" t="s">
        <v>159</v>
      </c>
      <c r="I103" s="181" t="s">
        <v>160</v>
      </c>
    </row>
    <row r="104" spans="1:95" x14ac:dyDescent="0.3">
      <c r="A104" s="121"/>
      <c r="B104" s="122" t="s">
        <v>199</v>
      </c>
      <c r="C104" s="131"/>
      <c r="D104" s="260"/>
      <c r="E104" s="260"/>
      <c r="F104" s="273"/>
      <c r="G104" s="273"/>
      <c r="H104" s="132"/>
      <c r="I104" s="132"/>
    </row>
    <row r="105" spans="1:95" ht="13.8" customHeight="1" x14ac:dyDescent="0.3">
      <c r="A105" s="121" t="s">
        <v>227</v>
      </c>
      <c r="B105" s="126" t="s">
        <v>344</v>
      </c>
      <c r="C105" s="123" t="str">
        <f>"40"</f>
        <v>40</v>
      </c>
      <c r="D105" s="123">
        <v>0.42</v>
      </c>
      <c r="E105" s="123">
        <v>0</v>
      </c>
      <c r="F105" s="123">
        <v>0.36</v>
      </c>
      <c r="G105" s="123">
        <v>0.41</v>
      </c>
      <c r="H105" s="123">
        <v>1.92</v>
      </c>
      <c r="I105" s="243">
        <v>12.328709</v>
      </c>
      <c r="J105" s="82">
        <v>0.04</v>
      </c>
      <c r="K105" s="60">
        <v>0.22</v>
      </c>
      <c r="L105" s="60">
        <v>0</v>
      </c>
      <c r="M105" s="60">
        <v>0</v>
      </c>
      <c r="N105" s="60">
        <v>1.29</v>
      </c>
      <c r="O105" s="60">
        <v>0.11</v>
      </c>
      <c r="P105" s="60">
        <v>0.52</v>
      </c>
      <c r="Q105" s="60">
        <v>0</v>
      </c>
      <c r="R105" s="60">
        <v>0</v>
      </c>
      <c r="S105" s="60">
        <v>0.32</v>
      </c>
      <c r="T105" s="60">
        <v>0.49</v>
      </c>
      <c r="U105" s="60">
        <v>78.760000000000005</v>
      </c>
      <c r="V105" s="60">
        <v>103.08</v>
      </c>
      <c r="W105" s="60">
        <v>6.23</v>
      </c>
      <c r="X105" s="60">
        <v>7.2</v>
      </c>
      <c r="Y105" s="60">
        <v>9.4499999999999993</v>
      </c>
      <c r="Z105" s="60">
        <v>0.32</v>
      </c>
      <c r="AA105" s="60">
        <v>0</v>
      </c>
      <c r="AB105" s="60">
        <v>268</v>
      </c>
      <c r="AC105" s="60">
        <v>55.7</v>
      </c>
      <c r="AD105" s="60">
        <v>0.43</v>
      </c>
      <c r="AE105" s="60">
        <v>0.02</v>
      </c>
      <c r="AF105" s="60">
        <v>0.01</v>
      </c>
      <c r="AG105" s="60">
        <v>0.16</v>
      </c>
      <c r="AH105" s="60">
        <v>0.28000000000000003</v>
      </c>
      <c r="AI105" s="60">
        <v>4.13</v>
      </c>
      <c r="AJ105" s="61">
        <v>0</v>
      </c>
      <c r="AK105" s="61">
        <v>9.0299999999999994</v>
      </c>
      <c r="AL105" s="61">
        <v>9.7799999999999994</v>
      </c>
      <c r="AM105" s="61">
        <v>13.54</v>
      </c>
      <c r="AN105" s="61">
        <v>15.04</v>
      </c>
      <c r="AO105" s="61">
        <v>2.63</v>
      </c>
      <c r="AP105" s="61">
        <v>10.91</v>
      </c>
      <c r="AQ105" s="61">
        <v>3.01</v>
      </c>
      <c r="AR105" s="61">
        <v>9.4</v>
      </c>
      <c r="AS105" s="61">
        <v>10.15</v>
      </c>
      <c r="AT105" s="61">
        <v>8.65</v>
      </c>
      <c r="AU105" s="61">
        <v>51.89</v>
      </c>
      <c r="AV105" s="61">
        <v>6.02</v>
      </c>
      <c r="AW105" s="61">
        <v>7.52</v>
      </c>
      <c r="AX105" s="61">
        <v>193.27</v>
      </c>
      <c r="AY105" s="61">
        <v>0</v>
      </c>
      <c r="AZ105" s="61">
        <v>7.15</v>
      </c>
      <c r="BA105" s="61">
        <v>9.7799999999999994</v>
      </c>
      <c r="BB105" s="61">
        <v>9.4</v>
      </c>
      <c r="BC105" s="61">
        <v>1.88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0.02</v>
      </c>
      <c r="BL105" s="61">
        <v>0</v>
      </c>
      <c r="BM105" s="61">
        <v>0.01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0.1</v>
      </c>
      <c r="BT105" s="61">
        <v>0</v>
      </c>
      <c r="BU105" s="61">
        <v>0</v>
      </c>
      <c r="BV105" s="61">
        <v>0.2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37.090000000000003</v>
      </c>
      <c r="CC105" s="62"/>
      <c r="CD105" s="62"/>
      <c r="CE105" s="61">
        <v>44.67</v>
      </c>
      <c r="CF105" s="61"/>
      <c r="CG105" s="61">
        <v>8.82</v>
      </c>
      <c r="CH105" s="61">
        <v>4.82</v>
      </c>
      <c r="CI105" s="61">
        <v>6.82</v>
      </c>
      <c r="CJ105" s="61">
        <v>340.67</v>
      </c>
      <c r="CK105" s="61">
        <v>80.67</v>
      </c>
      <c r="CL105" s="61">
        <v>210.67</v>
      </c>
      <c r="CM105" s="61">
        <v>0.28000000000000003</v>
      </c>
      <c r="CN105" s="61">
        <v>0.1</v>
      </c>
      <c r="CO105" s="61">
        <v>0.19</v>
      </c>
      <c r="CP105" s="61">
        <v>0</v>
      </c>
      <c r="CQ105" s="61">
        <v>0.2</v>
      </c>
    </row>
    <row r="106" spans="1:95" ht="14.4" customHeight="1" x14ac:dyDescent="0.3">
      <c r="A106" s="121" t="s">
        <v>244</v>
      </c>
      <c r="B106" s="126" t="s">
        <v>352</v>
      </c>
      <c r="C106" s="123" t="s">
        <v>225</v>
      </c>
      <c r="D106" s="123">
        <v>3.15</v>
      </c>
      <c r="E106" s="123">
        <v>0</v>
      </c>
      <c r="F106" s="123">
        <v>7.53</v>
      </c>
      <c r="G106" s="123">
        <v>6.14</v>
      </c>
      <c r="H106" s="123">
        <v>13.15</v>
      </c>
      <c r="I106" s="243">
        <v>125.9</v>
      </c>
      <c r="J106" s="82">
        <v>1.25</v>
      </c>
      <c r="K106" s="60">
        <v>3.9</v>
      </c>
      <c r="L106" s="60">
        <v>0</v>
      </c>
      <c r="M106" s="60">
        <v>0</v>
      </c>
      <c r="N106" s="60">
        <v>3.49</v>
      </c>
      <c r="O106" s="60">
        <v>7.48</v>
      </c>
      <c r="P106" s="60">
        <v>2.02</v>
      </c>
      <c r="Q106" s="60">
        <v>0</v>
      </c>
      <c r="R106" s="60">
        <v>0</v>
      </c>
      <c r="S106" s="60">
        <v>0.26</v>
      </c>
      <c r="T106" s="60">
        <v>1.54</v>
      </c>
      <c r="U106" s="60">
        <v>236.76</v>
      </c>
      <c r="V106" s="60">
        <v>393.27</v>
      </c>
      <c r="W106" s="60">
        <v>27.78</v>
      </c>
      <c r="X106" s="60">
        <v>21.43</v>
      </c>
      <c r="Y106" s="60">
        <v>52.31</v>
      </c>
      <c r="Z106" s="60">
        <v>0.79</v>
      </c>
      <c r="AA106" s="60">
        <v>5</v>
      </c>
      <c r="AB106" s="60">
        <v>1121.4000000000001</v>
      </c>
      <c r="AC106" s="60">
        <v>212.45</v>
      </c>
      <c r="AD106" s="60">
        <v>2.81</v>
      </c>
      <c r="AE106" s="60">
        <v>0.08</v>
      </c>
      <c r="AF106" s="60">
        <v>0.06</v>
      </c>
      <c r="AG106" s="60">
        <v>0.84</v>
      </c>
      <c r="AH106" s="60">
        <v>1.4</v>
      </c>
      <c r="AI106" s="60">
        <v>8.61</v>
      </c>
      <c r="AJ106" s="61">
        <v>0</v>
      </c>
      <c r="AK106" s="61">
        <v>94.23</v>
      </c>
      <c r="AL106" s="61">
        <v>84.87</v>
      </c>
      <c r="AM106" s="61">
        <v>145.09</v>
      </c>
      <c r="AN106" s="61">
        <v>149.55000000000001</v>
      </c>
      <c r="AO106" s="61">
        <v>38.270000000000003</v>
      </c>
      <c r="AP106" s="61">
        <v>88.35</v>
      </c>
      <c r="AQ106" s="61">
        <v>27.25</v>
      </c>
      <c r="AR106" s="61">
        <v>86.19</v>
      </c>
      <c r="AS106" s="61">
        <v>117.26</v>
      </c>
      <c r="AT106" s="61">
        <v>185.77</v>
      </c>
      <c r="AU106" s="61">
        <v>220.6</v>
      </c>
      <c r="AV106" s="61">
        <v>55.19</v>
      </c>
      <c r="AW106" s="61">
        <v>96.14</v>
      </c>
      <c r="AX106" s="61">
        <v>381.24</v>
      </c>
      <c r="AY106" s="61">
        <v>0</v>
      </c>
      <c r="AZ106" s="61">
        <v>86.29</v>
      </c>
      <c r="BA106" s="61">
        <v>87.22</v>
      </c>
      <c r="BB106" s="61">
        <v>70.319999999999993</v>
      </c>
      <c r="BC106" s="61">
        <v>28.81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0.4</v>
      </c>
      <c r="BL106" s="61">
        <v>0</v>
      </c>
      <c r="BM106" s="61">
        <v>0.25</v>
      </c>
      <c r="BN106" s="61">
        <v>0.02</v>
      </c>
      <c r="BO106" s="61">
        <v>0.04</v>
      </c>
      <c r="BP106" s="61">
        <v>0</v>
      </c>
      <c r="BQ106" s="61">
        <v>0</v>
      </c>
      <c r="BR106" s="61">
        <v>0</v>
      </c>
      <c r="BS106" s="61">
        <v>1.48</v>
      </c>
      <c r="BT106" s="61">
        <v>0</v>
      </c>
      <c r="BU106" s="61">
        <v>0</v>
      </c>
      <c r="BV106" s="61">
        <v>3.52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287.05</v>
      </c>
      <c r="CC106" s="62"/>
      <c r="CD106" s="62"/>
      <c r="CE106" s="61">
        <v>191.9</v>
      </c>
      <c r="CF106" s="61"/>
      <c r="CG106" s="61">
        <v>30.29</v>
      </c>
      <c r="CH106" s="61">
        <v>18.309999999999999</v>
      </c>
      <c r="CI106" s="61">
        <v>24.3</v>
      </c>
      <c r="CJ106" s="61">
        <v>1028.67</v>
      </c>
      <c r="CK106" s="61">
        <v>454.69</v>
      </c>
      <c r="CL106" s="61">
        <v>741.68</v>
      </c>
      <c r="CM106" s="61">
        <v>59.19</v>
      </c>
      <c r="CN106" s="61">
        <v>32.51</v>
      </c>
      <c r="CO106" s="61">
        <v>45.85</v>
      </c>
      <c r="CP106" s="61">
        <v>0</v>
      </c>
      <c r="CQ106" s="61">
        <v>0.5</v>
      </c>
    </row>
    <row r="107" spans="1:95" ht="14.4" customHeight="1" x14ac:dyDescent="0.3">
      <c r="A107" s="121" t="s">
        <v>306</v>
      </c>
      <c r="B107" s="126" t="s">
        <v>362</v>
      </c>
      <c r="C107" s="123" t="str">
        <f>"100"</f>
        <v>100</v>
      </c>
      <c r="D107" s="123">
        <v>12.89</v>
      </c>
      <c r="E107" s="123">
        <v>14.17</v>
      </c>
      <c r="F107" s="123">
        <v>12.69</v>
      </c>
      <c r="G107" s="123">
        <v>0.09</v>
      </c>
      <c r="H107" s="123">
        <v>5.12</v>
      </c>
      <c r="I107" s="243">
        <v>194.27</v>
      </c>
      <c r="J107" s="82">
        <v>7.11</v>
      </c>
      <c r="K107" s="60">
        <v>6.5</v>
      </c>
      <c r="L107" s="60">
        <v>0</v>
      </c>
      <c r="M107" s="60">
        <v>0</v>
      </c>
      <c r="N107" s="60">
        <v>3.32</v>
      </c>
      <c r="O107" s="60">
        <v>39.869999999999997</v>
      </c>
      <c r="P107" s="60">
        <v>2.7</v>
      </c>
      <c r="Q107" s="60">
        <v>0</v>
      </c>
      <c r="R107" s="60">
        <v>0</v>
      </c>
      <c r="S107" s="60">
        <v>0.12</v>
      </c>
      <c r="T107" s="60">
        <v>2.09</v>
      </c>
      <c r="U107" s="60">
        <v>259.64999999999998</v>
      </c>
      <c r="V107" s="60">
        <v>358.24</v>
      </c>
      <c r="W107" s="60">
        <v>23.4</v>
      </c>
      <c r="X107" s="60">
        <v>53.25</v>
      </c>
      <c r="Y107" s="60">
        <v>231.57</v>
      </c>
      <c r="Z107" s="60">
        <v>2.7</v>
      </c>
      <c r="AA107" s="60">
        <v>0</v>
      </c>
      <c r="AB107" s="60">
        <v>2880</v>
      </c>
      <c r="AC107" s="60">
        <v>600</v>
      </c>
      <c r="AD107" s="60">
        <v>5.1100000000000003</v>
      </c>
      <c r="AE107" s="60">
        <v>0.09</v>
      </c>
      <c r="AF107" s="60">
        <v>0.13</v>
      </c>
      <c r="AG107" s="60">
        <v>4.04</v>
      </c>
      <c r="AH107" s="60">
        <v>8.9499999999999993</v>
      </c>
      <c r="AI107" s="60">
        <v>1.2</v>
      </c>
      <c r="AJ107" s="61">
        <v>0</v>
      </c>
      <c r="AK107" s="61">
        <v>1027.33</v>
      </c>
      <c r="AL107" s="61">
        <v>784.06</v>
      </c>
      <c r="AM107" s="61">
        <v>1473.55</v>
      </c>
      <c r="AN107" s="61">
        <v>2104.29</v>
      </c>
      <c r="AO107" s="61">
        <v>427.42</v>
      </c>
      <c r="AP107" s="61">
        <v>748.24</v>
      </c>
      <c r="AQ107" s="61">
        <v>216.58</v>
      </c>
      <c r="AR107" s="61">
        <v>815.27</v>
      </c>
      <c r="AS107" s="61">
        <v>1050.17</v>
      </c>
      <c r="AT107" s="61">
        <v>1083.56</v>
      </c>
      <c r="AU107" s="61">
        <v>1674.43</v>
      </c>
      <c r="AV107" s="61">
        <v>633.77</v>
      </c>
      <c r="AW107" s="61">
        <v>893.29</v>
      </c>
      <c r="AX107" s="61">
        <v>3053.99</v>
      </c>
      <c r="AY107" s="61">
        <v>218.08</v>
      </c>
      <c r="AZ107" s="61">
        <v>709.71</v>
      </c>
      <c r="BA107" s="61">
        <v>781.99</v>
      </c>
      <c r="BB107" s="61">
        <v>663.46</v>
      </c>
      <c r="BC107" s="61">
        <v>275.42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0.01</v>
      </c>
      <c r="BJ107" s="61">
        <v>0</v>
      </c>
      <c r="BK107" s="61">
        <v>0.64</v>
      </c>
      <c r="BL107" s="61">
        <v>0</v>
      </c>
      <c r="BM107" s="61">
        <v>0.38</v>
      </c>
      <c r="BN107" s="61">
        <v>0.03</v>
      </c>
      <c r="BO107" s="61">
        <v>0.06</v>
      </c>
      <c r="BP107" s="61">
        <v>0</v>
      </c>
      <c r="BQ107" s="61">
        <v>0</v>
      </c>
      <c r="BR107" s="61">
        <v>0</v>
      </c>
      <c r="BS107" s="61">
        <v>2.2599999999999998</v>
      </c>
      <c r="BT107" s="61">
        <v>0</v>
      </c>
      <c r="BU107" s="61">
        <v>0</v>
      </c>
      <c r="BV107" s="61">
        <v>6.02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224.31</v>
      </c>
      <c r="CC107" s="62"/>
      <c r="CD107" s="62"/>
      <c r="CE107" s="61">
        <v>480</v>
      </c>
      <c r="CF107" s="61"/>
      <c r="CG107" s="61">
        <v>25.59</v>
      </c>
      <c r="CH107" s="61">
        <v>17.350000000000001</v>
      </c>
      <c r="CI107" s="61">
        <v>21.47</v>
      </c>
      <c r="CJ107" s="61">
        <v>4329.7299999999996</v>
      </c>
      <c r="CK107" s="61">
        <v>2350.69</v>
      </c>
      <c r="CL107" s="61">
        <v>3340.21</v>
      </c>
      <c r="CM107" s="61">
        <v>44.09</v>
      </c>
      <c r="CN107" s="61">
        <v>24.15</v>
      </c>
      <c r="CO107" s="61">
        <v>34.119999999999997</v>
      </c>
      <c r="CP107" s="61">
        <v>0</v>
      </c>
      <c r="CQ107" s="61">
        <v>0.5</v>
      </c>
    </row>
    <row r="108" spans="1:95" ht="14.4" customHeight="1" x14ac:dyDescent="0.3">
      <c r="A108" s="121" t="s">
        <v>221</v>
      </c>
      <c r="B108" s="126" t="s">
        <v>222</v>
      </c>
      <c r="C108" s="123" t="str">
        <f>"180"</f>
        <v>180</v>
      </c>
      <c r="D108" s="123">
        <v>6.54</v>
      </c>
      <c r="E108" s="123">
        <v>0.03</v>
      </c>
      <c r="F108" s="123">
        <v>7.32</v>
      </c>
      <c r="G108" s="123">
        <v>1.59</v>
      </c>
      <c r="H108" s="123">
        <v>45.19</v>
      </c>
      <c r="I108" s="243">
        <v>247.64661899999999</v>
      </c>
      <c r="J108" s="82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2"/>
      <c r="CD108" s="62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</row>
    <row r="109" spans="1:95" x14ac:dyDescent="0.3">
      <c r="A109" s="121" t="s">
        <v>229</v>
      </c>
      <c r="B109" s="126" t="s">
        <v>203</v>
      </c>
      <c r="C109" s="123" t="str">
        <f>"200"</f>
        <v>200</v>
      </c>
      <c r="D109" s="123">
        <v>0.72</v>
      </c>
      <c r="E109" s="123">
        <v>0</v>
      </c>
      <c r="F109" s="123">
        <v>0.03</v>
      </c>
      <c r="G109" s="123">
        <v>0.03</v>
      </c>
      <c r="H109" s="123">
        <v>23.24</v>
      </c>
      <c r="I109" s="243">
        <v>88.18959000000001</v>
      </c>
      <c r="J109" s="82">
        <v>0.01</v>
      </c>
      <c r="K109" s="60">
        <v>0</v>
      </c>
      <c r="L109" s="60">
        <v>0</v>
      </c>
      <c r="M109" s="60">
        <v>0</v>
      </c>
      <c r="N109" s="60">
        <v>20.78</v>
      </c>
      <c r="O109" s="60">
        <v>0.31</v>
      </c>
      <c r="P109" s="60">
        <v>2.15</v>
      </c>
      <c r="Q109" s="60">
        <v>0</v>
      </c>
      <c r="R109" s="60">
        <v>0</v>
      </c>
      <c r="S109" s="60">
        <v>0.17</v>
      </c>
      <c r="T109" s="60">
        <v>0.72</v>
      </c>
      <c r="U109" s="60">
        <v>1.95</v>
      </c>
      <c r="V109" s="60">
        <v>187.28</v>
      </c>
      <c r="W109" s="60">
        <v>17.36</v>
      </c>
      <c r="X109" s="60">
        <v>10.97</v>
      </c>
      <c r="Y109" s="60">
        <v>14.94</v>
      </c>
      <c r="Z109" s="60">
        <v>0.37</v>
      </c>
      <c r="AA109" s="60">
        <v>0</v>
      </c>
      <c r="AB109" s="60">
        <v>346.5</v>
      </c>
      <c r="AC109" s="60">
        <v>64.13</v>
      </c>
      <c r="AD109" s="60">
        <v>0.61</v>
      </c>
      <c r="AE109" s="60">
        <v>0.01</v>
      </c>
      <c r="AF109" s="60">
        <v>0.02</v>
      </c>
      <c r="AG109" s="60">
        <v>0.28000000000000003</v>
      </c>
      <c r="AH109" s="60">
        <v>0.43</v>
      </c>
      <c r="AI109" s="60">
        <v>0.18</v>
      </c>
      <c r="AJ109" s="61">
        <v>0</v>
      </c>
      <c r="AK109" s="61">
        <v>0.01</v>
      </c>
      <c r="AL109" s="61">
        <v>0</v>
      </c>
      <c r="AM109" s="61">
        <v>0.01</v>
      </c>
      <c r="AN109" s="61">
        <v>0.01</v>
      </c>
      <c r="AO109" s="61">
        <v>0</v>
      </c>
      <c r="AP109" s="61">
        <v>0.01</v>
      </c>
      <c r="AQ109" s="61">
        <v>0</v>
      </c>
      <c r="AR109" s="61">
        <v>0.01</v>
      </c>
      <c r="AS109" s="61">
        <v>0.01</v>
      </c>
      <c r="AT109" s="61">
        <v>0.01</v>
      </c>
      <c r="AU109" s="61">
        <v>0.03</v>
      </c>
      <c r="AV109" s="61">
        <v>0</v>
      </c>
      <c r="AW109" s="61">
        <v>0</v>
      </c>
      <c r="AX109" s="61">
        <v>0.01</v>
      </c>
      <c r="AY109" s="61">
        <v>0</v>
      </c>
      <c r="AZ109" s="61">
        <v>0.01</v>
      </c>
      <c r="BA109" s="61">
        <v>0.01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0.01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213.92</v>
      </c>
      <c r="CC109" s="62"/>
      <c r="CD109" s="62"/>
      <c r="CE109" s="61">
        <v>57.75</v>
      </c>
      <c r="CF109" s="61"/>
      <c r="CG109" s="61">
        <v>5.99</v>
      </c>
      <c r="CH109" s="61">
        <v>4.79</v>
      </c>
      <c r="CI109" s="61">
        <v>5.39</v>
      </c>
      <c r="CJ109" s="61">
        <v>545</v>
      </c>
      <c r="CK109" s="61">
        <v>210.4</v>
      </c>
      <c r="CL109" s="61">
        <v>377.7</v>
      </c>
      <c r="CM109" s="61">
        <v>50.08</v>
      </c>
      <c r="CN109" s="61">
        <v>30.08</v>
      </c>
      <c r="CO109" s="61">
        <v>40.08</v>
      </c>
      <c r="CP109" s="61">
        <v>10</v>
      </c>
      <c r="CQ109" s="61">
        <v>0</v>
      </c>
    </row>
    <row r="110" spans="1:95" x14ac:dyDescent="0.3">
      <c r="A110" s="121" t="str">
        <f>"-"</f>
        <v>-</v>
      </c>
      <c r="B110" s="126" t="s">
        <v>254</v>
      </c>
      <c r="C110" s="123" t="str">
        <f>"50"</f>
        <v>50</v>
      </c>
      <c r="D110" s="123">
        <v>3.31</v>
      </c>
      <c r="E110" s="123">
        <v>0</v>
      </c>
      <c r="F110" s="123">
        <v>0.33</v>
      </c>
      <c r="G110" s="123">
        <v>0.33</v>
      </c>
      <c r="H110" s="123">
        <v>23.45</v>
      </c>
      <c r="I110" s="243">
        <v>111.95049999999999</v>
      </c>
      <c r="J110" s="82">
        <v>0</v>
      </c>
      <c r="K110" s="60">
        <v>0</v>
      </c>
      <c r="L110" s="60">
        <v>0</v>
      </c>
      <c r="M110" s="60">
        <v>0</v>
      </c>
      <c r="N110" s="60">
        <v>0.39</v>
      </c>
      <c r="O110" s="60">
        <v>15.96</v>
      </c>
      <c r="P110" s="60">
        <v>7.0000000000000007E-2</v>
      </c>
      <c r="Q110" s="60">
        <v>0</v>
      </c>
      <c r="R110" s="60">
        <v>0</v>
      </c>
      <c r="S110" s="60">
        <v>0</v>
      </c>
      <c r="T110" s="60">
        <v>0.63</v>
      </c>
      <c r="U110" s="60">
        <v>0</v>
      </c>
      <c r="V110" s="60">
        <v>0</v>
      </c>
      <c r="W110" s="60">
        <v>0</v>
      </c>
      <c r="X110" s="60">
        <v>0</v>
      </c>
      <c r="Y110" s="60">
        <v>0</v>
      </c>
      <c r="Z110" s="60">
        <v>0</v>
      </c>
      <c r="AA110" s="60">
        <v>0</v>
      </c>
      <c r="AB110" s="60">
        <v>0</v>
      </c>
      <c r="AC110" s="60">
        <v>0</v>
      </c>
      <c r="AD110" s="60">
        <v>0</v>
      </c>
      <c r="AE110" s="60">
        <v>0</v>
      </c>
      <c r="AF110" s="60">
        <v>0</v>
      </c>
      <c r="AG110" s="60">
        <v>0</v>
      </c>
      <c r="AH110" s="60">
        <v>0</v>
      </c>
      <c r="AI110" s="60">
        <v>0</v>
      </c>
      <c r="AJ110" s="61">
        <v>0</v>
      </c>
      <c r="AK110" s="61">
        <v>111.75</v>
      </c>
      <c r="AL110" s="61">
        <v>116.32</v>
      </c>
      <c r="AM110" s="61">
        <v>178.13</v>
      </c>
      <c r="AN110" s="61">
        <v>59.07</v>
      </c>
      <c r="AO110" s="61">
        <v>35.020000000000003</v>
      </c>
      <c r="AP110" s="61">
        <v>70.040000000000006</v>
      </c>
      <c r="AQ110" s="61">
        <v>26.49</v>
      </c>
      <c r="AR110" s="61">
        <v>126.67</v>
      </c>
      <c r="AS110" s="61">
        <v>78.56</v>
      </c>
      <c r="AT110" s="61">
        <v>109.62</v>
      </c>
      <c r="AU110" s="61">
        <v>90.44</v>
      </c>
      <c r="AV110" s="61">
        <v>47.5</v>
      </c>
      <c r="AW110" s="61">
        <v>84.04</v>
      </c>
      <c r="AX110" s="61">
        <v>702.79</v>
      </c>
      <c r="AY110" s="61">
        <v>0</v>
      </c>
      <c r="AZ110" s="61">
        <v>228.98</v>
      </c>
      <c r="BA110" s="61">
        <v>99.57</v>
      </c>
      <c r="BB110" s="61">
        <v>66.08</v>
      </c>
      <c r="BC110" s="61">
        <v>52.37</v>
      </c>
      <c r="BD110" s="61">
        <v>0</v>
      </c>
      <c r="BE110" s="61">
        <v>0</v>
      </c>
      <c r="BF110" s="61">
        <v>0</v>
      </c>
      <c r="BG110" s="61">
        <v>0</v>
      </c>
      <c r="BH110" s="61">
        <v>0</v>
      </c>
      <c r="BI110" s="61">
        <v>0</v>
      </c>
      <c r="BJ110" s="61">
        <v>0</v>
      </c>
      <c r="BK110" s="61">
        <v>0.03</v>
      </c>
      <c r="BL110" s="61">
        <v>0</v>
      </c>
      <c r="BM110" s="61">
        <v>0</v>
      </c>
      <c r="BN110" s="61">
        <v>0</v>
      </c>
      <c r="BO110" s="61">
        <v>0</v>
      </c>
      <c r="BP110" s="61">
        <v>0</v>
      </c>
      <c r="BQ110" s="61">
        <v>0</v>
      </c>
      <c r="BR110" s="61">
        <v>0</v>
      </c>
      <c r="BS110" s="61">
        <v>0.02</v>
      </c>
      <c r="BT110" s="61">
        <v>0</v>
      </c>
      <c r="BU110" s="61">
        <v>0</v>
      </c>
      <c r="BV110" s="61">
        <v>0.1</v>
      </c>
      <c r="BW110" s="61">
        <v>0.01</v>
      </c>
      <c r="BX110" s="61">
        <v>0</v>
      </c>
      <c r="BY110" s="61">
        <v>0</v>
      </c>
      <c r="BZ110" s="61">
        <v>0</v>
      </c>
      <c r="CA110" s="61">
        <v>0</v>
      </c>
      <c r="CB110" s="61">
        <v>13.69</v>
      </c>
      <c r="CC110" s="62"/>
      <c r="CD110" s="62"/>
      <c r="CE110" s="61">
        <v>0</v>
      </c>
      <c r="CF110" s="61"/>
      <c r="CG110" s="61">
        <v>0</v>
      </c>
      <c r="CH110" s="61">
        <v>0</v>
      </c>
      <c r="CI110" s="61">
        <v>0</v>
      </c>
      <c r="CJ110" s="61">
        <v>570</v>
      </c>
      <c r="CK110" s="61">
        <v>219.6</v>
      </c>
      <c r="CL110" s="61">
        <v>394.8</v>
      </c>
      <c r="CM110" s="61">
        <v>4.5599999999999996</v>
      </c>
      <c r="CN110" s="61">
        <v>4.5599999999999996</v>
      </c>
      <c r="CO110" s="61">
        <v>4.5599999999999996</v>
      </c>
      <c r="CP110" s="61">
        <v>0</v>
      </c>
      <c r="CQ110" s="61">
        <v>0</v>
      </c>
    </row>
    <row r="111" spans="1:95" x14ac:dyDescent="0.3">
      <c r="A111" s="121" t="str">
        <f>"-"</f>
        <v>-</v>
      </c>
      <c r="B111" s="126" t="s">
        <v>100</v>
      </c>
      <c r="C111" s="123" t="str">
        <f>"25"</f>
        <v>25</v>
      </c>
      <c r="D111" s="123">
        <v>1.65</v>
      </c>
      <c r="E111" s="123">
        <v>0</v>
      </c>
      <c r="F111" s="123">
        <v>0.3</v>
      </c>
      <c r="G111" s="123">
        <v>0.3</v>
      </c>
      <c r="H111" s="123">
        <v>10.43</v>
      </c>
      <c r="I111" s="243">
        <v>48.344999999999999</v>
      </c>
      <c r="J111" s="82">
        <v>0.05</v>
      </c>
      <c r="K111" s="60">
        <v>0</v>
      </c>
      <c r="L111" s="60">
        <v>0</v>
      </c>
      <c r="M111" s="60">
        <v>0</v>
      </c>
      <c r="N111" s="60">
        <v>0.3</v>
      </c>
      <c r="O111" s="60">
        <v>8.0500000000000007</v>
      </c>
      <c r="P111" s="60">
        <v>2.08</v>
      </c>
      <c r="Q111" s="60">
        <v>0</v>
      </c>
      <c r="R111" s="60">
        <v>0</v>
      </c>
      <c r="S111" s="60">
        <v>0.25</v>
      </c>
      <c r="T111" s="60">
        <v>0.63</v>
      </c>
      <c r="U111" s="60">
        <v>152.5</v>
      </c>
      <c r="V111" s="60">
        <v>61.25</v>
      </c>
      <c r="W111" s="60">
        <v>8.75</v>
      </c>
      <c r="X111" s="60">
        <v>11.75</v>
      </c>
      <c r="Y111" s="60">
        <v>39.5</v>
      </c>
      <c r="Z111" s="60">
        <v>0.98</v>
      </c>
      <c r="AA111" s="60">
        <v>0</v>
      </c>
      <c r="AB111" s="60">
        <v>1.25</v>
      </c>
      <c r="AC111" s="60">
        <v>0.25</v>
      </c>
      <c r="AD111" s="60">
        <v>0.35</v>
      </c>
      <c r="AE111" s="60">
        <v>0.05</v>
      </c>
      <c r="AF111" s="60">
        <v>0.02</v>
      </c>
      <c r="AG111" s="60">
        <v>0.18</v>
      </c>
      <c r="AH111" s="60">
        <v>0.5</v>
      </c>
      <c r="AI111" s="60">
        <v>0</v>
      </c>
      <c r="AJ111" s="61">
        <v>0</v>
      </c>
      <c r="AK111" s="61">
        <v>80.5</v>
      </c>
      <c r="AL111" s="61">
        <v>62</v>
      </c>
      <c r="AM111" s="61">
        <v>106.75</v>
      </c>
      <c r="AN111" s="61">
        <v>55.75</v>
      </c>
      <c r="AO111" s="61">
        <v>23.25</v>
      </c>
      <c r="AP111" s="61">
        <v>49.5</v>
      </c>
      <c r="AQ111" s="61">
        <v>20</v>
      </c>
      <c r="AR111" s="61">
        <v>92.75</v>
      </c>
      <c r="AS111" s="61">
        <v>74.25</v>
      </c>
      <c r="AT111" s="61">
        <v>72.75</v>
      </c>
      <c r="AU111" s="61">
        <v>116</v>
      </c>
      <c r="AV111" s="61">
        <v>31</v>
      </c>
      <c r="AW111" s="61">
        <v>77.5</v>
      </c>
      <c r="AX111" s="61">
        <v>389.75</v>
      </c>
      <c r="AY111" s="61">
        <v>0</v>
      </c>
      <c r="AZ111" s="61">
        <v>131.5</v>
      </c>
      <c r="BA111" s="61">
        <v>72.75</v>
      </c>
      <c r="BB111" s="61">
        <v>45</v>
      </c>
      <c r="BC111" s="61">
        <v>32.5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0.04</v>
      </c>
      <c r="BL111" s="61">
        <v>0</v>
      </c>
      <c r="BM111" s="61">
        <v>0</v>
      </c>
      <c r="BN111" s="61">
        <v>0.01</v>
      </c>
      <c r="BO111" s="61">
        <v>0</v>
      </c>
      <c r="BP111" s="61">
        <v>0</v>
      </c>
      <c r="BQ111" s="61">
        <v>0</v>
      </c>
      <c r="BR111" s="61">
        <v>0</v>
      </c>
      <c r="BS111" s="61">
        <v>0.03</v>
      </c>
      <c r="BT111" s="61">
        <v>0</v>
      </c>
      <c r="BU111" s="61">
        <v>0</v>
      </c>
      <c r="BV111" s="61">
        <v>0.12</v>
      </c>
      <c r="BW111" s="61">
        <v>0.02</v>
      </c>
      <c r="BX111" s="61">
        <v>0</v>
      </c>
      <c r="BY111" s="61">
        <v>0</v>
      </c>
      <c r="BZ111" s="61">
        <v>0</v>
      </c>
      <c r="CA111" s="61">
        <v>0</v>
      </c>
      <c r="CB111" s="61">
        <v>11.75</v>
      </c>
      <c r="CC111" s="62"/>
      <c r="CD111" s="62"/>
      <c r="CE111" s="61">
        <v>0.21</v>
      </c>
      <c r="CF111" s="61"/>
      <c r="CG111" s="61">
        <v>3</v>
      </c>
      <c r="CH111" s="61">
        <v>3</v>
      </c>
      <c r="CI111" s="61">
        <v>3</v>
      </c>
      <c r="CJ111" s="61">
        <v>570</v>
      </c>
      <c r="CK111" s="61">
        <v>219.6</v>
      </c>
      <c r="CL111" s="61">
        <v>394.8</v>
      </c>
      <c r="CM111" s="61">
        <v>5.7</v>
      </c>
      <c r="CN111" s="61">
        <v>4.74</v>
      </c>
      <c r="CO111" s="61">
        <v>5.22</v>
      </c>
      <c r="CP111" s="61">
        <v>0</v>
      </c>
      <c r="CQ111" s="61">
        <v>0</v>
      </c>
    </row>
    <row r="112" spans="1:95" x14ac:dyDescent="0.3">
      <c r="A112" s="127"/>
      <c r="B112" s="142" t="s">
        <v>205</v>
      </c>
      <c r="C112" s="128"/>
      <c r="D112" s="244">
        <f t="shared" ref="D112:I112" si="25">SUM(D105:D111)</f>
        <v>28.679999999999996</v>
      </c>
      <c r="E112" s="244">
        <f t="shared" si="25"/>
        <v>14.2</v>
      </c>
      <c r="F112" s="244">
        <f t="shared" si="25"/>
        <v>28.56</v>
      </c>
      <c r="G112" s="244">
        <f t="shared" si="25"/>
        <v>8.89</v>
      </c>
      <c r="H112" s="244">
        <f t="shared" si="25"/>
        <v>122.5</v>
      </c>
      <c r="I112" s="244">
        <f t="shared" si="25"/>
        <v>828.63041800000008</v>
      </c>
      <c r="J112" s="63">
        <v>9.02</v>
      </c>
      <c r="K112" s="63">
        <v>10.62</v>
      </c>
      <c r="L112" s="63">
        <v>0</v>
      </c>
      <c r="M112" s="63">
        <v>0</v>
      </c>
      <c r="N112" s="63">
        <v>37.14</v>
      </c>
      <c r="O112" s="63">
        <v>72.84</v>
      </c>
      <c r="P112" s="63">
        <v>12.61</v>
      </c>
      <c r="Q112" s="63">
        <v>0</v>
      </c>
      <c r="R112" s="63">
        <v>0</v>
      </c>
      <c r="S112" s="63">
        <v>2.09</v>
      </c>
      <c r="T112" s="63">
        <v>6.71</v>
      </c>
      <c r="U112" s="63">
        <v>759.14</v>
      </c>
      <c r="V112" s="63">
        <v>1539.21</v>
      </c>
      <c r="W112" s="63">
        <v>117.36</v>
      </c>
      <c r="X112" s="63">
        <v>122.98</v>
      </c>
      <c r="Y112" s="63">
        <v>373.64</v>
      </c>
      <c r="Z112" s="63">
        <v>7.65</v>
      </c>
      <c r="AA112" s="63">
        <v>8</v>
      </c>
      <c r="AB112" s="63">
        <v>4932.25</v>
      </c>
      <c r="AC112" s="63">
        <v>995.35</v>
      </c>
      <c r="AD112" s="63">
        <v>10.01</v>
      </c>
      <c r="AE112" s="63">
        <v>0.27</v>
      </c>
      <c r="AF112" s="63">
        <v>0.28000000000000003</v>
      </c>
      <c r="AG112" s="63">
        <v>6.03</v>
      </c>
      <c r="AH112" s="63">
        <v>12.34</v>
      </c>
      <c r="AI112" s="63">
        <v>24.27</v>
      </c>
      <c r="AJ112" s="1">
        <v>0</v>
      </c>
      <c r="AK112" s="1">
        <v>1383.49</v>
      </c>
      <c r="AL112" s="1">
        <v>1106.79</v>
      </c>
      <c r="AM112" s="1">
        <v>2013.96</v>
      </c>
      <c r="AN112" s="1">
        <v>2480.31</v>
      </c>
      <c r="AO112" s="1">
        <v>553.79999999999995</v>
      </c>
      <c r="AP112" s="1">
        <v>1018.42</v>
      </c>
      <c r="AQ112" s="1">
        <v>307.04000000000002</v>
      </c>
      <c r="AR112" s="1">
        <v>1177.04</v>
      </c>
      <c r="AS112" s="1">
        <v>1401.6</v>
      </c>
      <c r="AT112" s="1">
        <v>1521.27</v>
      </c>
      <c r="AU112" s="1">
        <v>2320.91</v>
      </c>
      <c r="AV112" s="1">
        <v>814.24</v>
      </c>
      <c r="AW112" s="1">
        <v>1218.8499999999999</v>
      </c>
      <c r="AX112" s="1">
        <v>4918.6400000000003</v>
      </c>
      <c r="AY112" s="1">
        <v>218.08</v>
      </c>
      <c r="AZ112" s="1">
        <v>1217.02</v>
      </c>
      <c r="BA112" s="1">
        <v>1108.78</v>
      </c>
      <c r="BB112" s="1">
        <v>893.11</v>
      </c>
      <c r="BC112" s="1">
        <v>409.9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0.01</v>
      </c>
      <c r="BJ112" s="1">
        <v>0</v>
      </c>
      <c r="BK112" s="1">
        <v>1.1299999999999999</v>
      </c>
      <c r="BL112" s="1">
        <v>0</v>
      </c>
      <c r="BM112" s="1">
        <v>0.65</v>
      </c>
      <c r="BN112" s="1">
        <v>0.05</v>
      </c>
      <c r="BO112" s="1">
        <v>0.1</v>
      </c>
      <c r="BP112" s="1">
        <v>0</v>
      </c>
      <c r="BQ112" s="1">
        <v>0</v>
      </c>
      <c r="BR112" s="1">
        <v>0.01</v>
      </c>
      <c r="BS112" s="1">
        <v>3.9</v>
      </c>
      <c r="BT112" s="1">
        <v>0</v>
      </c>
      <c r="BU112" s="1">
        <v>0</v>
      </c>
      <c r="BV112" s="1">
        <v>9.9700000000000006</v>
      </c>
      <c r="BW112" s="1">
        <v>0.03</v>
      </c>
      <c r="BX112" s="1">
        <v>0</v>
      </c>
      <c r="BY112" s="1">
        <v>0</v>
      </c>
      <c r="BZ112" s="1">
        <v>0</v>
      </c>
      <c r="CA112" s="1">
        <v>0</v>
      </c>
      <c r="CB112" s="1">
        <v>878.07</v>
      </c>
      <c r="CC112" s="64"/>
      <c r="CD112" s="64"/>
      <c r="CE112" s="1">
        <v>830.04</v>
      </c>
      <c r="CF112" s="1"/>
      <c r="CG112" s="1">
        <v>76.05</v>
      </c>
      <c r="CH112" s="1">
        <v>50.63</v>
      </c>
      <c r="CI112" s="1">
        <v>63.34</v>
      </c>
      <c r="CJ112" s="1">
        <v>7544.06</v>
      </c>
      <c r="CK112" s="1">
        <v>3689.74</v>
      </c>
      <c r="CL112" s="1">
        <v>5616.9</v>
      </c>
      <c r="CM112" s="1">
        <v>213.24</v>
      </c>
      <c r="CN112" s="1">
        <v>144.57</v>
      </c>
      <c r="CO112" s="1">
        <v>178.91</v>
      </c>
      <c r="CP112" s="1">
        <v>10</v>
      </c>
      <c r="CQ112" s="1">
        <v>1.2</v>
      </c>
    </row>
    <row r="113" spans="1:95" ht="16.2" hidden="1" customHeight="1" x14ac:dyDescent="0.3">
      <c r="A113" s="56"/>
      <c r="B113" s="16" t="s">
        <v>247</v>
      </c>
      <c r="C113" s="74"/>
      <c r="D113" s="74">
        <v>31.499999999999996</v>
      </c>
      <c r="E113" s="74">
        <v>0</v>
      </c>
      <c r="F113" s="74">
        <v>32.199999999999996</v>
      </c>
      <c r="G113" s="74">
        <v>0</v>
      </c>
      <c r="H113" s="74">
        <v>134.04999999999998</v>
      </c>
      <c r="I113" s="242">
        <v>951.99999999999989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0">
        <v>0</v>
      </c>
      <c r="AC113" s="50">
        <v>315</v>
      </c>
      <c r="AD113" s="50">
        <v>0</v>
      </c>
      <c r="AE113" s="50">
        <v>0.48999999999999994</v>
      </c>
      <c r="AF113" s="50">
        <v>0.55999999999999994</v>
      </c>
      <c r="AI113" s="50">
        <v>24.5</v>
      </c>
      <c r="CI113" s="51">
        <v>0</v>
      </c>
      <c r="CL113" s="51">
        <v>0</v>
      </c>
      <c r="CO113" s="51">
        <v>0</v>
      </c>
    </row>
    <row r="114" spans="1:95" hidden="1" x14ac:dyDescent="0.3">
      <c r="A114" s="56"/>
      <c r="B114" s="16" t="s">
        <v>103</v>
      </c>
      <c r="C114" s="74"/>
      <c r="D114" s="74">
        <f t="shared" ref="D114:I114" si="26">D112-D113</f>
        <v>-2.8200000000000003</v>
      </c>
      <c r="E114" s="74">
        <f t="shared" si="26"/>
        <v>14.2</v>
      </c>
      <c r="F114" s="74">
        <f t="shared" si="26"/>
        <v>-3.639999999999997</v>
      </c>
      <c r="G114" s="74">
        <f t="shared" si="26"/>
        <v>8.89</v>
      </c>
      <c r="H114" s="74">
        <f t="shared" si="26"/>
        <v>-11.549999999999983</v>
      </c>
      <c r="I114" s="242">
        <f t="shared" si="26"/>
        <v>-123.36958199999981</v>
      </c>
      <c r="V114" s="50">
        <f t="shared" ref="V114:AF114" si="27">V112-V113</f>
        <v>1539.21</v>
      </c>
      <c r="W114" s="50">
        <f t="shared" si="27"/>
        <v>117.36</v>
      </c>
      <c r="X114" s="50">
        <f t="shared" si="27"/>
        <v>122.98</v>
      </c>
      <c r="Y114" s="50">
        <f t="shared" si="27"/>
        <v>373.64</v>
      </c>
      <c r="Z114" s="50">
        <f t="shared" si="27"/>
        <v>7.65</v>
      </c>
      <c r="AA114" s="50">
        <f t="shared" si="27"/>
        <v>8</v>
      </c>
      <c r="AB114" s="50">
        <f t="shared" si="27"/>
        <v>4932.25</v>
      </c>
      <c r="AC114" s="50">
        <f t="shared" si="27"/>
        <v>680.35</v>
      </c>
      <c r="AD114" s="50">
        <f t="shared" si="27"/>
        <v>10.01</v>
      </c>
      <c r="AE114" s="50">
        <f t="shared" si="27"/>
        <v>-0.21999999999999992</v>
      </c>
      <c r="AF114" s="50">
        <f t="shared" si="27"/>
        <v>-0.27999999999999992</v>
      </c>
      <c r="AI114" s="50">
        <f>AI112-AI113</f>
        <v>-0.23000000000000043</v>
      </c>
      <c r="CI114" s="51">
        <f>CI112-CI113</f>
        <v>63.34</v>
      </c>
      <c r="CL114" s="51">
        <f>CL112-CL113</f>
        <v>5616.9</v>
      </c>
      <c r="CO114" s="51">
        <f>CO112-CO113</f>
        <v>178.91</v>
      </c>
    </row>
    <row r="115" spans="1:95" ht="16.2" hidden="1" customHeight="1" x14ac:dyDescent="0.3">
      <c r="A115" s="56"/>
      <c r="B115" s="16" t="s">
        <v>104</v>
      </c>
      <c r="C115" s="74"/>
      <c r="D115" s="74">
        <v>13</v>
      </c>
      <c r="E115" s="74"/>
      <c r="F115" s="74">
        <v>33</v>
      </c>
      <c r="G115" s="74"/>
      <c r="H115" s="74">
        <v>54</v>
      </c>
      <c r="I115" s="242"/>
    </row>
    <row r="116" spans="1:95" ht="5.4" customHeight="1" x14ac:dyDescent="0.3">
      <c r="A116" s="56"/>
      <c r="B116" s="16"/>
      <c r="C116" s="74"/>
      <c r="D116" s="74"/>
      <c r="E116" s="74"/>
      <c r="F116" s="74"/>
      <c r="G116" s="74"/>
      <c r="H116" s="74"/>
      <c r="I116" s="242"/>
    </row>
    <row r="117" spans="1:95" x14ac:dyDescent="0.3">
      <c r="A117" s="56"/>
      <c r="B117" s="23" t="s">
        <v>150</v>
      </c>
      <c r="C117" s="180" t="s">
        <v>156</v>
      </c>
      <c r="D117" s="261" t="s">
        <v>157</v>
      </c>
      <c r="E117" s="261"/>
      <c r="F117" s="281" t="s">
        <v>158</v>
      </c>
      <c r="G117" s="281"/>
      <c r="H117" s="181" t="s">
        <v>159</v>
      </c>
      <c r="I117" s="181" t="s">
        <v>160</v>
      </c>
    </row>
    <row r="118" spans="1:95" x14ac:dyDescent="0.3">
      <c r="A118" s="121"/>
      <c r="B118" s="122" t="s">
        <v>199</v>
      </c>
      <c r="C118" s="131"/>
      <c r="D118" s="260"/>
      <c r="E118" s="260"/>
      <c r="F118" s="273"/>
      <c r="G118" s="273"/>
      <c r="H118" s="132"/>
      <c r="I118" s="132"/>
    </row>
    <row r="119" spans="1:95" x14ac:dyDescent="0.3">
      <c r="A119" s="121" t="s">
        <v>246</v>
      </c>
      <c r="B119" s="126" t="s">
        <v>278</v>
      </c>
      <c r="C119" s="123" t="s">
        <v>277</v>
      </c>
      <c r="D119" s="123">
        <v>4.92</v>
      </c>
      <c r="E119" s="123">
        <v>1.1000000000000001</v>
      </c>
      <c r="F119" s="123">
        <v>6.15</v>
      </c>
      <c r="G119" s="123">
        <v>0.24</v>
      </c>
      <c r="H119" s="123">
        <v>24.65</v>
      </c>
      <c r="I119" s="243">
        <v>161.51</v>
      </c>
      <c r="J119" s="82">
        <v>3.14</v>
      </c>
      <c r="K119" s="60">
        <v>0.11</v>
      </c>
      <c r="L119" s="60">
        <v>0</v>
      </c>
      <c r="M119" s="60">
        <v>0</v>
      </c>
      <c r="N119" s="60">
        <v>5.29</v>
      </c>
      <c r="O119" s="60">
        <v>6.94</v>
      </c>
      <c r="P119" s="60">
        <v>2.17</v>
      </c>
      <c r="Q119" s="60">
        <v>0</v>
      </c>
      <c r="R119" s="60">
        <v>0</v>
      </c>
      <c r="S119" s="60">
        <v>0.22</v>
      </c>
      <c r="T119" s="60">
        <v>1.69</v>
      </c>
      <c r="U119" s="60">
        <v>271.73</v>
      </c>
      <c r="V119" s="60">
        <v>309.42</v>
      </c>
      <c r="W119" s="60">
        <v>68.81</v>
      </c>
      <c r="X119" s="60">
        <v>23.55</v>
      </c>
      <c r="Y119" s="60">
        <v>76.75</v>
      </c>
      <c r="Z119" s="60">
        <v>0.71</v>
      </c>
      <c r="AA119" s="60">
        <v>27.5</v>
      </c>
      <c r="AB119" s="60">
        <v>1685.03</v>
      </c>
      <c r="AC119" s="60">
        <v>339.53</v>
      </c>
      <c r="AD119" s="60">
        <v>0.28000000000000003</v>
      </c>
      <c r="AE119" s="60">
        <v>7.0000000000000007E-2</v>
      </c>
      <c r="AF119" s="60">
        <v>0.1</v>
      </c>
      <c r="AG119" s="60">
        <v>0.69</v>
      </c>
      <c r="AH119" s="60">
        <v>1.46</v>
      </c>
      <c r="AI119" s="60">
        <v>6.9</v>
      </c>
      <c r="AJ119" s="61">
        <v>0</v>
      </c>
      <c r="AK119" s="61">
        <v>131.76</v>
      </c>
      <c r="AL119" s="61">
        <v>126.6</v>
      </c>
      <c r="AM119" s="61">
        <v>208.5</v>
      </c>
      <c r="AN119" s="61">
        <v>160.63</v>
      </c>
      <c r="AO119" s="61">
        <v>47.78</v>
      </c>
      <c r="AP119" s="61">
        <v>109.71</v>
      </c>
      <c r="AQ119" s="61">
        <v>35.65</v>
      </c>
      <c r="AR119" s="61">
        <v>123.9</v>
      </c>
      <c r="AS119" s="61">
        <v>72.28</v>
      </c>
      <c r="AT119" s="61">
        <v>129.28</v>
      </c>
      <c r="AU119" s="61">
        <v>157.54</v>
      </c>
      <c r="AV119" s="61">
        <v>31.57</v>
      </c>
      <c r="AW119" s="61">
        <v>64.37</v>
      </c>
      <c r="AX119" s="61">
        <v>346.3</v>
      </c>
      <c r="AY119" s="61">
        <v>0</v>
      </c>
      <c r="AZ119" s="61">
        <v>94.97</v>
      </c>
      <c r="BA119" s="61">
        <v>73.48</v>
      </c>
      <c r="BB119" s="61">
        <v>115.69</v>
      </c>
      <c r="BC119" s="61">
        <v>32.659999999999997</v>
      </c>
      <c r="BD119" s="61">
        <v>0.13</v>
      </c>
      <c r="BE119" s="61">
        <v>0.06</v>
      </c>
      <c r="BF119" s="61">
        <v>0.03</v>
      </c>
      <c r="BG119" s="61">
        <v>7.0000000000000007E-2</v>
      </c>
      <c r="BH119" s="61">
        <v>0.08</v>
      </c>
      <c r="BI119" s="61">
        <v>0.39</v>
      </c>
      <c r="BJ119" s="61">
        <v>0</v>
      </c>
      <c r="BK119" s="61">
        <v>1.1100000000000001</v>
      </c>
      <c r="BL119" s="61">
        <v>0</v>
      </c>
      <c r="BM119" s="61">
        <v>0.34</v>
      </c>
      <c r="BN119" s="61">
        <v>0</v>
      </c>
      <c r="BO119" s="61">
        <v>0</v>
      </c>
      <c r="BP119" s="61">
        <v>0</v>
      </c>
      <c r="BQ119" s="61">
        <v>0.08</v>
      </c>
      <c r="BR119" s="61">
        <v>0.12</v>
      </c>
      <c r="BS119" s="61">
        <v>0.92</v>
      </c>
      <c r="BT119" s="61">
        <v>0</v>
      </c>
      <c r="BU119" s="61">
        <v>0</v>
      </c>
      <c r="BV119" s="61">
        <v>0.09</v>
      </c>
      <c r="BW119" s="61">
        <v>0.01</v>
      </c>
      <c r="BX119" s="61">
        <v>0</v>
      </c>
      <c r="BY119" s="61">
        <v>0</v>
      </c>
      <c r="BZ119" s="61">
        <v>0</v>
      </c>
      <c r="CA119" s="61">
        <v>0</v>
      </c>
      <c r="CB119" s="61">
        <v>285.25</v>
      </c>
      <c r="CC119" s="62"/>
      <c r="CD119" s="62"/>
      <c r="CE119" s="61">
        <v>308.33999999999997</v>
      </c>
      <c r="CF119" s="61"/>
      <c r="CG119" s="61">
        <v>25.78</v>
      </c>
      <c r="CH119" s="61">
        <v>13.88</v>
      </c>
      <c r="CI119" s="61">
        <v>19.829999999999998</v>
      </c>
      <c r="CJ119" s="61">
        <v>1022.63</v>
      </c>
      <c r="CK119" s="61">
        <v>374.49</v>
      </c>
      <c r="CL119" s="61">
        <v>698.56</v>
      </c>
      <c r="CM119" s="61">
        <v>45.35</v>
      </c>
      <c r="CN119" s="61">
        <v>25.18</v>
      </c>
      <c r="CO119" s="61">
        <v>35.299999999999997</v>
      </c>
      <c r="CP119" s="61">
        <v>0</v>
      </c>
      <c r="CQ119" s="61">
        <v>0.5</v>
      </c>
    </row>
    <row r="120" spans="1:95" x14ac:dyDescent="0.3">
      <c r="A120" s="121" t="s">
        <v>291</v>
      </c>
      <c r="B120" s="126" t="s">
        <v>292</v>
      </c>
      <c r="C120" s="123" t="str">
        <f>"100"</f>
        <v>100</v>
      </c>
      <c r="D120" s="123">
        <v>11.64</v>
      </c>
      <c r="E120" s="123">
        <v>11.32</v>
      </c>
      <c r="F120" s="123">
        <v>14.42</v>
      </c>
      <c r="G120" s="123">
        <v>0.03</v>
      </c>
      <c r="H120" s="123">
        <v>7.44</v>
      </c>
      <c r="I120" s="123">
        <v>172.8</v>
      </c>
      <c r="J120" s="82">
        <v>4.46</v>
      </c>
      <c r="K120" s="60">
        <v>7.0000000000000007E-2</v>
      </c>
      <c r="L120" s="60">
        <v>0</v>
      </c>
      <c r="M120" s="60">
        <v>0</v>
      </c>
      <c r="N120" s="60">
        <v>0.23</v>
      </c>
      <c r="O120" s="60">
        <v>2.04</v>
      </c>
      <c r="P120" s="60">
        <v>0.17</v>
      </c>
      <c r="Q120" s="60">
        <v>0</v>
      </c>
      <c r="R120" s="60">
        <v>0</v>
      </c>
      <c r="S120" s="60">
        <v>0</v>
      </c>
      <c r="T120" s="60">
        <v>1.1299999999999999</v>
      </c>
      <c r="U120" s="60">
        <v>145.47999999999999</v>
      </c>
      <c r="V120" s="60">
        <v>78.08</v>
      </c>
      <c r="W120" s="60">
        <v>11.81</v>
      </c>
      <c r="X120" s="60">
        <v>9.9700000000000006</v>
      </c>
      <c r="Y120" s="60">
        <v>83.21</v>
      </c>
      <c r="Z120" s="60">
        <v>0.94</v>
      </c>
      <c r="AA120" s="60">
        <v>30.15</v>
      </c>
      <c r="AB120" s="60">
        <v>15.9</v>
      </c>
      <c r="AC120" s="60">
        <v>63.18</v>
      </c>
      <c r="AD120" s="60">
        <v>0.42</v>
      </c>
      <c r="AE120" s="60">
        <v>0.03</v>
      </c>
      <c r="AF120" s="60">
        <v>7.0000000000000007E-2</v>
      </c>
      <c r="AG120" s="60">
        <v>4.28</v>
      </c>
      <c r="AH120" s="60">
        <v>8.73</v>
      </c>
      <c r="AI120" s="60">
        <v>0.43</v>
      </c>
      <c r="AJ120" s="61">
        <v>0</v>
      </c>
      <c r="AK120" s="61">
        <v>558.47</v>
      </c>
      <c r="AL120" s="61">
        <v>443.07</v>
      </c>
      <c r="AM120" s="61">
        <v>900.67</v>
      </c>
      <c r="AN120" s="61">
        <v>989.77</v>
      </c>
      <c r="AO120" s="61">
        <v>297.08</v>
      </c>
      <c r="AP120" s="61">
        <v>540.62</v>
      </c>
      <c r="AQ120" s="61">
        <v>185.81</v>
      </c>
      <c r="AR120" s="61">
        <v>476.66</v>
      </c>
      <c r="AS120" s="61">
        <v>726.52</v>
      </c>
      <c r="AT120" s="61">
        <v>772.23</v>
      </c>
      <c r="AU120" s="61">
        <v>1023.57</v>
      </c>
      <c r="AV120" s="61">
        <v>308.14999999999998</v>
      </c>
      <c r="AW120" s="61">
        <v>863.35</v>
      </c>
      <c r="AX120" s="61">
        <v>1689.8</v>
      </c>
      <c r="AY120" s="61">
        <v>93.77</v>
      </c>
      <c r="AZ120" s="61">
        <v>572.1</v>
      </c>
      <c r="BA120" s="61">
        <v>548.4</v>
      </c>
      <c r="BB120" s="61">
        <v>405.95</v>
      </c>
      <c r="BC120" s="61">
        <v>144.77000000000001</v>
      </c>
      <c r="BD120" s="61">
        <v>0.06</v>
      </c>
      <c r="BE120" s="61">
        <v>0.03</v>
      </c>
      <c r="BF120" s="61">
        <v>0.01</v>
      </c>
      <c r="BG120" s="61">
        <v>0.03</v>
      </c>
      <c r="BH120" s="61">
        <v>0.04</v>
      </c>
      <c r="BI120" s="61">
        <v>0.18</v>
      </c>
      <c r="BJ120" s="61">
        <v>0</v>
      </c>
      <c r="BK120" s="61">
        <v>0.5</v>
      </c>
      <c r="BL120" s="61">
        <v>0</v>
      </c>
      <c r="BM120" s="61">
        <v>0.15</v>
      </c>
      <c r="BN120" s="61">
        <v>0</v>
      </c>
      <c r="BO120" s="61">
        <v>0</v>
      </c>
      <c r="BP120" s="61">
        <v>0</v>
      </c>
      <c r="BQ120" s="61">
        <v>0.03</v>
      </c>
      <c r="BR120" s="61">
        <v>0.05</v>
      </c>
      <c r="BS120" s="61">
        <v>0.41</v>
      </c>
      <c r="BT120" s="61">
        <v>0</v>
      </c>
      <c r="BU120" s="61">
        <v>0</v>
      </c>
      <c r="BV120" s="61">
        <v>0.03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101.09</v>
      </c>
      <c r="CC120" s="62"/>
      <c r="CD120" s="62"/>
      <c r="CE120" s="61">
        <v>32.799999999999997</v>
      </c>
      <c r="CF120" s="61"/>
      <c r="CG120" s="61">
        <v>26.29</v>
      </c>
      <c r="CH120" s="61">
        <v>13.1</v>
      </c>
      <c r="CI120" s="61">
        <v>19.7</v>
      </c>
      <c r="CJ120" s="61">
        <v>2430.27</v>
      </c>
      <c r="CK120" s="61">
        <v>1502.53</v>
      </c>
      <c r="CL120" s="61">
        <v>1966.4</v>
      </c>
      <c r="CM120" s="61">
        <v>27.59</v>
      </c>
      <c r="CN120" s="61">
        <v>18.21</v>
      </c>
      <c r="CO120" s="61">
        <v>22.93</v>
      </c>
      <c r="CP120" s="61">
        <v>0</v>
      </c>
      <c r="CQ120" s="61">
        <v>0.5</v>
      </c>
    </row>
    <row r="121" spans="1:95" x14ac:dyDescent="0.3">
      <c r="A121" s="121" t="s">
        <v>345</v>
      </c>
      <c r="B121" s="126" t="s">
        <v>211</v>
      </c>
      <c r="C121" s="123" t="str">
        <f>"180"</f>
        <v>180</v>
      </c>
      <c r="D121" s="123">
        <v>6.01</v>
      </c>
      <c r="E121" s="123">
        <v>2.4</v>
      </c>
      <c r="F121" s="123">
        <v>5.61</v>
      </c>
      <c r="G121" s="123">
        <v>0.72</v>
      </c>
      <c r="H121" s="123">
        <v>35.11</v>
      </c>
      <c r="I121" s="243">
        <v>223.05496454999997</v>
      </c>
      <c r="J121" s="82">
        <v>2.2400000000000002</v>
      </c>
      <c r="K121" s="60">
        <v>0.1</v>
      </c>
      <c r="L121" s="60">
        <v>0</v>
      </c>
      <c r="M121" s="60">
        <v>0</v>
      </c>
      <c r="N121" s="60">
        <v>1.17</v>
      </c>
      <c r="O121" s="60">
        <v>37.700000000000003</v>
      </c>
      <c r="P121" s="60">
        <v>2.06</v>
      </c>
      <c r="Q121" s="60">
        <v>0</v>
      </c>
      <c r="R121" s="60">
        <v>0</v>
      </c>
      <c r="S121" s="60">
        <v>0</v>
      </c>
      <c r="T121" s="60">
        <v>0.82</v>
      </c>
      <c r="U121" s="60">
        <v>176.71</v>
      </c>
      <c r="V121" s="60">
        <v>67.47</v>
      </c>
      <c r="W121" s="60">
        <v>12.64</v>
      </c>
      <c r="X121" s="60">
        <v>8.61</v>
      </c>
      <c r="Y121" s="60">
        <v>47.79</v>
      </c>
      <c r="Z121" s="60">
        <v>0.87</v>
      </c>
      <c r="AA121" s="60">
        <v>10.8</v>
      </c>
      <c r="AB121" s="60">
        <v>10.8</v>
      </c>
      <c r="AC121" s="60">
        <v>20.25</v>
      </c>
      <c r="AD121" s="60">
        <v>0.96</v>
      </c>
      <c r="AE121" s="60">
        <v>0.08</v>
      </c>
      <c r="AF121" s="60">
        <v>0.02</v>
      </c>
      <c r="AG121" s="60">
        <v>0.59</v>
      </c>
      <c r="AH121" s="60">
        <v>1.78</v>
      </c>
      <c r="AI121" s="60">
        <v>0</v>
      </c>
      <c r="AJ121" s="61">
        <v>0</v>
      </c>
      <c r="AK121" s="61">
        <v>275.61</v>
      </c>
      <c r="AL121" s="61">
        <v>251.98</v>
      </c>
      <c r="AM121" s="61">
        <v>472.07</v>
      </c>
      <c r="AN121" s="61">
        <v>147.44999999999999</v>
      </c>
      <c r="AO121" s="61">
        <v>89.89</v>
      </c>
      <c r="AP121" s="61">
        <v>182.63</v>
      </c>
      <c r="AQ121" s="61">
        <v>59.92</v>
      </c>
      <c r="AR121" s="61">
        <v>292.87</v>
      </c>
      <c r="AS121" s="61">
        <v>193.67</v>
      </c>
      <c r="AT121" s="61">
        <v>233.51</v>
      </c>
      <c r="AU121" s="61">
        <v>200.31</v>
      </c>
      <c r="AV121" s="61">
        <v>117.69</v>
      </c>
      <c r="AW121" s="61">
        <v>204.66</v>
      </c>
      <c r="AX121" s="61">
        <v>1797.43</v>
      </c>
      <c r="AY121" s="61">
        <v>0</v>
      </c>
      <c r="AZ121" s="61">
        <v>566.38</v>
      </c>
      <c r="BA121" s="61">
        <v>293.38</v>
      </c>
      <c r="BB121" s="61">
        <v>147.32</v>
      </c>
      <c r="BC121" s="61">
        <v>116.63</v>
      </c>
      <c r="BD121" s="61">
        <v>0.11</v>
      </c>
      <c r="BE121" s="61">
        <v>0.05</v>
      </c>
      <c r="BF121" s="61">
        <v>0.03</v>
      </c>
      <c r="BG121" s="61">
        <v>0.06</v>
      </c>
      <c r="BH121" s="61">
        <v>7.0000000000000007E-2</v>
      </c>
      <c r="BI121" s="61">
        <v>0.31</v>
      </c>
      <c r="BJ121" s="61">
        <v>0</v>
      </c>
      <c r="BK121" s="61">
        <v>0.97</v>
      </c>
      <c r="BL121" s="61">
        <v>0</v>
      </c>
      <c r="BM121" s="61">
        <v>0.28000000000000003</v>
      </c>
      <c r="BN121" s="61">
        <v>0</v>
      </c>
      <c r="BO121" s="61">
        <v>0</v>
      </c>
      <c r="BP121" s="61">
        <v>0</v>
      </c>
      <c r="BQ121" s="61">
        <v>0.06</v>
      </c>
      <c r="BR121" s="61">
        <v>0.1</v>
      </c>
      <c r="BS121" s="61">
        <v>0.72</v>
      </c>
      <c r="BT121" s="61">
        <v>0</v>
      </c>
      <c r="BU121" s="61">
        <v>0</v>
      </c>
      <c r="BV121" s="61">
        <v>0.28999999999999998</v>
      </c>
      <c r="BW121" s="61">
        <v>0.01</v>
      </c>
      <c r="BX121" s="61">
        <v>0</v>
      </c>
      <c r="BY121" s="61">
        <v>0</v>
      </c>
      <c r="BZ121" s="61">
        <v>0</v>
      </c>
      <c r="CA121" s="61">
        <v>0</v>
      </c>
      <c r="CB121" s="61">
        <v>9.08</v>
      </c>
      <c r="CC121" s="62"/>
      <c r="CD121" s="62"/>
      <c r="CE121" s="61">
        <v>12.6</v>
      </c>
      <c r="CF121" s="61"/>
      <c r="CG121" s="61">
        <v>15.92</v>
      </c>
      <c r="CH121" s="61">
        <v>8.3000000000000007</v>
      </c>
      <c r="CI121" s="61">
        <v>12.11</v>
      </c>
      <c r="CJ121" s="61">
        <v>369.83</v>
      </c>
      <c r="CK121" s="61">
        <v>365.4</v>
      </c>
      <c r="CL121" s="61">
        <v>367.62</v>
      </c>
      <c r="CM121" s="61">
        <v>9.36</v>
      </c>
      <c r="CN121" s="61">
        <v>4.76</v>
      </c>
      <c r="CO121" s="61">
        <v>7.06</v>
      </c>
      <c r="CP121" s="61">
        <v>0</v>
      </c>
      <c r="CQ121" s="61">
        <v>0.45</v>
      </c>
    </row>
    <row r="122" spans="1:95" x14ac:dyDescent="0.3">
      <c r="A122" s="121" t="s">
        <v>232</v>
      </c>
      <c r="B122" s="126" t="s">
        <v>231</v>
      </c>
      <c r="C122" s="123" t="str">
        <f>"200"</f>
        <v>200</v>
      </c>
      <c r="D122" s="123">
        <v>0.16</v>
      </c>
      <c r="E122" s="123">
        <v>0</v>
      </c>
      <c r="F122" s="123">
        <v>0.04</v>
      </c>
      <c r="G122" s="123">
        <v>0.04</v>
      </c>
      <c r="H122" s="123">
        <v>12.2</v>
      </c>
      <c r="I122" s="243">
        <v>47.687819999999995</v>
      </c>
      <c r="J122" s="82">
        <v>0</v>
      </c>
      <c r="K122" s="60">
        <v>0</v>
      </c>
      <c r="L122" s="60">
        <v>0</v>
      </c>
      <c r="M122" s="60">
        <v>0</v>
      </c>
      <c r="N122" s="60">
        <v>11.84</v>
      </c>
      <c r="O122" s="60">
        <v>0.02</v>
      </c>
      <c r="P122" s="60">
        <v>0.34</v>
      </c>
      <c r="Q122" s="60">
        <v>0</v>
      </c>
      <c r="R122" s="60">
        <v>0</v>
      </c>
      <c r="S122" s="60">
        <v>0.32</v>
      </c>
      <c r="T122" s="60">
        <v>0.13</v>
      </c>
      <c r="U122" s="60">
        <v>4.0599999999999996</v>
      </c>
      <c r="V122" s="60">
        <v>50.99</v>
      </c>
      <c r="W122" s="60">
        <v>7.47</v>
      </c>
      <c r="X122" s="60">
        <v>4.9400000000000004</v>
      </c>
      <c r="Y122" s="60">
        <v>5.58</v>
      </c>
      <c r="Z122" s="60">
        <v>0.13</v>
      </c>
      <c r="AA122" s="60">
        <v>0</v>
      </c>
      <c r="AB122" s="60">
        <v>18</v>
      </c>
      <c r="AC122" s="60">
        <v>3.4</v>
      </c>
      <c r="AD122" s="60">
        <v>0.06</v>
      </c>
      <c r="AE122" s="60">
        <v>0.01</v>
      </c>
      <c r="AF122" s="60">
        <v>0.01</v>
      </c>
      <c r="AG122" s="60">
        <v>7.0000000000000007E-2</v>
      </c>
      <c r="AH122" s="60">
        <v>0.1</v>
      </c>
      <c r="AI122" s="60">
        <v>1.2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226.89</v>
      </c>
      <c r="CC122" s="62"/>
      <c r="CD122" s="62"/>
      <c r="CE122" s="61">
        <v>3</v>
      </c>
      <c r="CF122" s="61"/>
      <c r="CG122" s="61">
        <v>4.79</v>
      </c>
      <c r="CH122" s="61">
        <v>4.79</v>
      </c>
      <c r="CI122" s="61">
        <v>4.79</v>
      </c>
      <c r="CJ122" s="61">
        <v>545</v>
      </c>
      <c r="CK122" s="61">
        <v>208.6</v>
      </c>
      <c r="CL122" s="61">
        <v>376.8</v>
      </c>
      <c r="CM122" s="61">
        <v>50.96</v>
      </c>
      <c r="CN122" s="61">
        <v>30.26</v>
      </c>
      <c r="CO122" s="61">
        <v>40.61</v>
      </c>
      <c r="CP122" s="61">
        <v>10</v>
      </c>
      <c r="CQ122" s="61">
        <v>0</v>
      </c>
    </row>
    <row r="123" spans="1:95" x14ac:dyDescent="0.3">
      <c r="A123" s="121" t="str">
        <f>""</f>
        <v/>
      </c>
      <c r="B123" s="126" t="s">
        <v>112</v>
      </c>
      <c r="C123" s="123" t="str">
        <f>"30"</f>
        <v>30</v>
      </c>
      <c r="D123" s="123">
        <v>2.7</v>
      </c>
      <c r="E123" s="123">
        <v>0</v>
      </c>
      <c r="F123" s="123">
        <v>0.9</v>
      </c>
      <c r="G123" s="123">
        <v>0</v>
      </c>
      <c r="H123" s="123">
        <v>16.14</v>
      </c>
      <c r="I123" s="243">
        <v>80.295000000000002</v>
      </c>
      <c r="J123" s="82">
        <v>0</v>
      </c>
      <c r="K123" s="60">
        <v>0</v>
      </c>
      <c r="L123" s="60">
        <v>0</v>
      </c>
      <c r="M123" s="60">
        <v>0</v>
      </c>
      <c r="N123" s="60">
        <v>1.08</v>
      </c>
      <c r="O123" s="60">
        <v>12.81</v>
      </c>
      <c r="P123" s="60">
        <v>2.25</v>
      </c>
      <c r="Q123" s="60">
        <v>0</v>
      </c>
      <c r="R123" s="60">
        <v>0</v>
      </c>
      <c r="S123" s="60">
        <v>0.09</v>
      </c>
      <c r="T123" s="60">
        <v>0.54</v>
      </c>
      <c r="U123" s="60">
        <v>102.9</v>
      </c>
      <c r="V123" s="60">
        <v>67.5</v>
      </c>
      <c r="W123" s="60">
        <v>10.199999999999999</v>
      </c>
      <c r="X123" s="60">
        <v>18.899999999999999</v>
      </c>
      <c r="Y123" s="60">
        <v>51.6</v>
      </c>
      <c r="Z123" s="60">
        <v>0.84</v>
      </c>
      <c r="AA123" s="60">
        <v>2.7</v>
      </c>
      <c r="AB123" s="60">
        <v>0</v>
      </c>
      <c r="AC123" s="60">
        <v>2.7</v>
      </c>
      <c r="AD123" s="60">
        <v>0.51</v>
      </c>
      <c r="AE123" s="60">
        <v>0.05</v>
      </c>
      <c r="AF123" s="60">
        <v>0.02</v>
      </c>
      <c r="AG123" s="60">
        <v>1.41</v>
      </c>
      <c r="AH123" s="60">
        <v>1.41</v>
      </c>
      <c r="AI123" s="60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9.99</v>
      </c>
      <c r="CC123" s="62"/>
      <c r="CD123" s="62"/>
      <c r="CE123" s="61">
        <v>2.7</v>
      </c>
      <c r="CF123" s="61"/>
      <c r="CG123" s="61">
        <v>0</v>
      </c>
      <c r="CH123" s="61">
        <v>0</v>
      </c>
      <c r="CI123" s="61">
        <v>0</v>
      </c>
      <c r="CJ123" s="61">
        <v>0</v>
      </c>
      <c r="CK123" s="61">
        <v>0</v>
      </c>
      <c r="CL123" s="61">
        <v>0</v>
      </c>
      <c r="CM123" s="61">
        <v>0</v>
      </c>
      <c r="CN123" s="61">
        <v>0</v>
      </c>
      <c r="CO123" s="61">
        <v>0</v>
      </c>
      <c r="CP123" s="61">
        <v>0</v>
      </c>
      <c r="CQ123" s="61">
        <v>0</v>
      </c>
    </row>
    <row r="124" spans="1:95" x14ac:dyDescent="0.3">
      <c r="A124" s="121"/>
      <c r="B124" s="126" t="s">
        <v>100</v>
      </c>
      <c r="C124" s="123" t="str">
        <f>"30"</f>
        <v>30</v>
      </c>
      <c r="D124" s="123">
        <v>1.98</v>
      </c>
      <c r="E124" s="123">
        <v>0</v>
      </c>
      <c r="F124" s="123">
        <v>0.36</v>
      </c>
      <c r="G124" s="123">
        <v>0.36</v>
      </c>
      <c r="H124" s="123">
        <v>12.51</v>
      </c>
      <c r="I124" s="243">
        <v>58.013999999999996</v>
      </c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8"/>
      <c r="BN124" s="108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08"/>
      <c r="BY124" s="108"/>
      <c r="BZ124" s="108"/>
      <c r="CA124" s="108"/>
      <c r="CB124" s="108"/>
      <c r="CC124" s="109"/>
      <c r="CD124" s="109"/>
      <c r="CE124" s="108"/>
      <c r="CF124" s="108"/>
      <c r="CG124" s="108"/>
      <c r="CH124" s="108"/>
      <c r="CI124" s="108"/>
      <c r="CJ124" s="108"/>
      <c r="CK124" s="108"/>
      <c r="CL124" s="108"/>
      <c r="CM124" s="108"/>
      <c r="CN124" s="108"/>
      <c r="CO124" s="108"/>
      <c r="CP124" s="108"/>
      <c r="CQ124" s="108"/>
    </row>
    <row r="125" spans="1:95" x14ac:dyDescent="0.3">
      <c r="A125" s="121" t="str">
        <f>"-"</f>
        <v>-</v>
      </c>
      <c r="B125" s="126" t="s">
        <v>204</v>
      </c>
      <c r="C125" s="123" t="str">
        <f>"100"</f>
        <v>100</v>
      </c>
      <c r="D125" s="123">
        <v>0.4</v>
      </c>
      <c r="E125" s="123">
        <v>0</v>
      </c>
      <c r="F125" s="123">
        <v>0.4</v>
      </c>
      <c r="G125" s="123">
        <v>0.4</v>
      </c>
      <c r="H125" s="123">
        <v>11.6</v>
      </c>
      <c r="I125" s="123">
        <v>74.680000000000007</v>
      </c>
      <c r="J125" s="83">
        <v>0.1</v>
      </c>
      <c r="K125" s="57">
        <v>0</v>
      </c>
      <c r="L125" s="57">
        <v>0</v>
      </c>
      <c r="M125" s="57">
        <v>0</v>
      </c>
      <c r="N125" s="57">
        <v>9</v>
      </c>
      <c r="O125" s="57">
        <v>0.8</v>
      </c>
      <c r="P125" s="57">
        <v>1.8</v>
      </c>
      <c r="Q125" s="57">
        <v>0</v>
      </c>
      <c r="R125" s="57">
        <v>0</v>
      </c>
      <c r="S125" s="57">
        <v>0.8</v>
      </c>
      <c r="T125" s="57">
        <v>0.5</v>
      </c>
      <c r="U125" s="57">
        <v>26</v>
      </c>
      <c r="V125" s="57">
        <v>278</v>
      </c>
      <c r="W125" s="57">
        <v>16</v>
      </c>
      <c r="X125" s="57">
        <v>9</v>
      </c>
      <c r="Y125" s="57">
        <v>11</v>
      </c>
      <c r="Z125" s="57">
        <v>2.2000000000000002</v>
      </c>
      <c r="AA125" s="57">
        <v>0</v>
      </c>
      <c r="AB125" s="57">
        <v>30</v>
      </c>
      <c r="AC125" s="57">
        <v>5</v>
      </c>
      <c r="AD125" s="57">
        <v>0.2</v>
      </c>
      <c r="AE125" s="57">
        <v>0.03</v>
      </c>
      <c r="AF125" s="57">
        <v>0.02</v>
      </c>
      <c r="AG125" s="57">
        <v>0.3</v>
      </c>
      <c r="AH125" s="57">
        <v>0.4</v>
      </c>
      <c r="AI125" s="57">
        <v>10</v>
      </c>
      <c r="AJ125" s="55">
        <v>0</v>
      </c>
      <c r="AK125" s="55">
        <v>12</v>
      </c>
      <c r="AL125" s="55">
        <v>13</v>
      </c>
      <c r="AM125" s="55">
        <v>19</v>
      </c>
      <c r="AN125" s="55">
        <v>18</v>
      </c>
      <c r="AO125" s="55">
        <v>3</v>
      </c>
      <c r="AP125" s="55">
        <v>11</v>
      </c>
      <c r="AQ125" s="55">
        <v>3</v>
      </c>
      <c r="AR125" s="55">
        <v>9</v>
      </c>
      <c r="AS125" s="55">
        <v>17</v>
      </c>
      <c r="AT125" s="55">
        <v>10</v>
      </c>
      <c r="AU125" s="55">
        <v>78</v>
      </c>
      <c r="AV125" s="55">
        <v>7</v>
      </c>
      <c r="AW125" s="55">
        <v>14</v>
      </c>
      <c r="AX125" s="55">
        <v>42</v>
      </c>
      <c r="AY125" s="55">
        <v>0</v>
      </c>
      <c r="AZ125" s="55">
        <v>13</v>
      </c>
      <c r="BA125" s="55">
        <v>16</v>
      </c>
      <c r="BB125" s="55">
        <v>6</v>
      </c>
      <c r="BC125" s="55">
        <v>5</v>
      </c>
      <c r="BD125" s="55">
        <v>0</v>
      </c>
      <c r="BE125" s="55">
        <v>0</v>
      </c>
      <c r="BF125" s="55">
        <v>0</v>
      </c>
      <c r="BG125" s="55">
        <v>0</v>
      </c>
      <c r="BH125" s="55">
        <v>0</v>
      </c>
      <c r="BI125" s="55">
        <v>0</v>
      </c>
      <c r="BJ125" s="55">
        <v>0</v>
      </c>
      <c r="BK125" s="55">
        <v>0</v>
      </c>
      <c r="BL125" s="55">
        <v>0</v>
      </c>
      <c r="BM125" s="55">
        <v>0</v>
      </c>
      <c r="BN125" s="55">
        <v>0</v>
      </c>
      <c r="BO125" s="55">
        <v>0</v>
      </c>
      <c r="BP125" s="55">
        <v>0</v>
      </c>
      <c r="BQ125" s="55">
        <v>0</v>
      </c>
      <c r="BR125" s="55">
        <v>0</v>
      </c>
      <c r="BS125" s="55">
        <v>0</v>
      </c>
      <c r="BT125" s="55">
        <v>0</v>
      </c>
      <c r="BU125" s="55">
        <v>0</v>
      </c>
      <c r="BV125" s="55">
        <v>0</v>
      </c>
      <c r="BW125" s="55">
        <v>0</v>
      </c>
      <c r="BX125" s="55">
        <v>0</v>
      </c>
      <c r="BY125" s="55">
        <v>0</v>
      </c>
      <c r="BZ125" s="55">
        <v>0</v>
      </c>
      <c r="CA125" s="55">
        <v>0</v>
      </c>
      <c r="CB125" s="55">
        <v>86.3</v>
      </c>
      <c r="CC125" s="58"/>
      <c r="CD125" s="58"/>
      <c r="CE125" s="55">
        <v>5</v>
      </c>
      <c r="CF125" s="55"/>
      <c r="CG125" s="55">
        <v>2</v>
      </c>
      <c r="CH125" s="55">
        <v>2</v>
      </c>
      <c r="CI125" s="55">
        <v>2</v>
      </c>
      <c r="CJ125" s="55">
        <v>150</v>
      </c>
      <c r="CK125" s="55">
        <v>150</v>
      </c>
      <c r="CL125" s="55">
        <v>150</v>
      </c>
      <c r="CM125" s="55">
        <v>46.8</v>
      </c>
      <c r="CN125" s="55">
        <v>46.8</v>
      </c>
      <c r="CO125" s="55">
        <v>46.8</v>
      </c>
      <c r="CP125" s="55">
        <v>0</v>
      </c>
      <c r="CQ125" s="55">
        <v>0</v>
      </c>
    </row>
    <row r="126" spans="1:95" ht="14.4" x14ac:dyDescent="0.3">
      <c r="A126" s="127"/>
      <c r="B126" s="142" t="s">
        <v>205</v>
      </c>
      <c r="C126" s="128"/>
      <c r="D126" s="244">
        <f>SUM(D119:D125)</f>
        <v>27.81</v>
      </c>
      <c r="E126" s="244">
        <f t="shared" ref="E126:BP126" si="28">SUM(E119:E125)</f>
        <v>14.82</v>
      </c>
      <c r="F126" s="244">
        <f t="shared" si="28"/>
        <v>27.879999999999995</v>
      </c>
      <c r="G126" s="244">
        <f t="shared" si="28"/>
        <v>1.79</v>
      </c>
      <c r="H126" s="244">
        <f t="shared" si="28"/>
        <v>119.64999999999999</v>
      </c>
      <c r="I126" s="244">
        <f t="shared" si="28"/>
        <v>818.04178454999987</v>
      </c>
      <c r="J126" s="140">
        <f t="shared" si="28"/>
        <v>9.94</v>
      </c>
      <c r="K126" s="68">
        <f t="shared" si="28"/>
        <v>0.28000000000000003</v>
      </c>
      <c r="L126" s="68">
        <f t="shared" si="28"/>
        <v>0</v>
      </c>
      <c r="M126" s="68">
        <f t="shared" si="28"/>
        <v>0</v>
      </c>
      <c r="N126" s="68">
        <f t="shared" si="28"/>
        <v>28.61</v>
      </c>
      <c r="O126" s="68">
        <f t="shared" si="28"/>
        <v>60.310000000000009</v>
      </c>
      <c r="P126" s="68">
        <f t="shared" si="28"/>
        <v>8.7900000000000009</v>
      </c>
      <c r="Q126" s="68">
        <f t="shared" si="28"/>
        <v>0</v>
      </c>
      <c r="R126" s="68">
        <f t="shared" si="28"/>
        <v>0</v>
      </c>
      <c r="S126" s="68">
        <f t="shared" si="28"/>
        <v>1.4300000000000002</v>
      </c>
      <c r="T126" s="68">
        <f t="shared" si="28"/>
        <v>4.8099999999999996</v>
      </c>
      <c r="U126" s="68">
        <f t="shared" si="28"/>
        <v>726.88</v>
      </c>
      <c r="V126" s="68">
        <f t="shared" si="28"/>
        <v>851.46</v>
      </c>
      <c r="W126" s="68">
        <f t="shared" si="28"/>
        <v>126.93</v>
      </c>
      <c r="X126" s="68">
        <f t="shared" si="28"/>
        <v>74.97</v>
      </c>
      <c r="Y126" s="68">
        <f t="shared" si="28"/>
        <v>275.93</v>
      </c>
      <c r="Z126" s="68">
        <f t="shared" si="28"/>
        <v>5.6899999999999995</v>
      </c>
      <c r="AA126" s="68">
        <f t="shared" si="28"/>
        <v>71.150000000000006</v>
      </c>
      <c r="AB126" s="68">
        <f t="shared" si="28"/>
        <v>1759.73</v>
      </c>
      <c r="AC126" s="68">
        <f t="shared" si="28"/>
        <v>434.05999999999995</v>
      </c>
      <c r="AD126" s="68">
        <f t="shared" si="28"/>
        <v>2.4300000000000002</v>
      </c>
      <c r="AE126" s="68">
        <f t="shared" si="28"/>
        <v>0.27</v>
      </c>
      <c r="AF126" s="68">
        <f t="shared" si="28"/>
        <v>0.24</v>
      </c>
      <c r="AG126" s="68">
        <f t="shared" si="28"/>
        <v>7.3400000000000007</v>
      </c>
      <c r="AH126" s="68">
        <f t="shared" si="28"/>
        <v>13.88</v>
      </c>
      <c r="AI126" s="68">
        <f t="shared" si="28"/>
        <v>18.53</v>
      </c>
      <c r="AJ126" s="68">
        <f t="shared" si="28"/>
        <v>0</v>
      </c>
      <c r="AK126" s="68">
        <f t="shared" si="28"/>
        <v>977.84</v>
      </c>
      <c r="AL126" s="68">
        <f t="shared" si="28"/>
        <v>834.65</v>
      </c>
      <c r="AM126" s="68">
        <f t="shared" si="28"/>
        <v>1600.24</v>
      </c>
      <c r="AN126" s="68">
        <f t="shared" si="28"/>
        <v>1315.8500000000001</v>
      </c>
      <c r="AO126" s="68">
        <f t="shared" si="28"/>
        <v>437.75</v>
      </c>
      <c r="AP126" s="68">
        <f t="shared" si="28"/>
        <v>843.96</v>
      </c>
      <c r="AQ126" s="68">
        <f t="shared" si="28"/>
        <v>284.38</v>
      </c>
      <c r="AR126" s="68">
        <f t="shared" si="28"/>
        <v>902.43000000000006</v>
      </c>
      <c r="AS126" s="68">
        <f t="shared" si="28"/>
        <v>1009.4699999999999</v>
      </c>
      <c r="AT126" s="68">
        <f t="shared" si="28"/>
        <v>1145.02</v>
      </c>
      <c r="AU126" s="68">
        <f t="shared" si="28"/>
        <v>1459.42</v>
      </c>
      <c r="AV126" s="68">
        <f t="shared" si="28"/>
        <v>464.40999999999997</v>
      </c>
      <c r="AW126" s="68">
        <f t="shared" si="28"/>
        <v>1146.3800000000001</v>
      </c>
      <c r="AX126" s="68">
        <f t="shared" si="28"/>
        <v>3875.5299999999997</v>
      </c>
      <c r="AY126" s="68">
        <f t="shared" si="28"/>
        <v>93.77</v>
      </c>
      <c r="AZ126" s="68">
        <f t="shared" si="28"/>
        <v>1246.45</v>
      </c>
      <c r="BA126" s="68">
        <f t="shared" si="28"/>
        <v>931.26</v>
      </c>
      <c r="BB126" s="68">
        <f t="shared" si="28"/>
        <v>674.96</v>
      </c>
      <c r="BC126" s="68">
        <f t="shared" si="28"/>
        <v>299.06</v>
      </c>
      <c r="BD126" s="68">
        <f t="shared" si="28"/>
        <v>0.3</v>
      </c>
      <c r="BE126" s="68">
        <f t="shared" si="28"/>
        <v>0.14000000000000001</v>
      </c>
      <c r="BF126" s="68">
        <f t="shared" si="28"/>
        <v>7.0000000000000007E-2</v>
      </c>
      <c r="BG126" s="68">
        <f t="shared" si="28"/>
        <v>0.16</v>
      </c>
      <c r="BH126" s="68">
        <f t="shared" si="28"/>
        <v>0.19</v>
      </c>
      <c r="BI126" s="68">
        <f t="shared" si="28"/>
        <v>0.88000000000000012</v>
      </c>
      <c r="BJ126" s="68">
        <f t="shared" si="28"/>
        <v>0</v>
      </c>
      <c r="BK126" s="68">
        <f t="shared" si="28"/>
        <v>2.58</v>
      </c>
      <c r="BL126" s="68">
        <f t="shared" si="28"/>
        <v>0</v>
      </c>
      <c r="BM126" s="68">
        <f t="shared" si="28"/>
        <v>0.77</v>
      </c>
      <c r="BN126" s="68">
        <f t="shared" si="28"/>
        <v>0</v>
      </c>
      <c r="BO126" s="68">
        <f t="shared" si="28"/>
        <v>0</v>
      </c>
      <c r="BP126" s="68">
        <f t="shared" si="28"/>
        <v>0</v>
      </c>
      <c r="BQ126" s="68">
        <f t="shared" ref="BQ126:CQ126" si="29">SUM(BQ119:BQ125)</f>
        <v>0.16999999999999998</v>
      </c>
      <c r="BR126" s="68">
        <f t="shared" si="29"/>
        <v>0.27</v>
      </c>
      <c r="BS126" s="68">
        <f t="shared" si="29"/>
        <v>2.0499999999999998</v>
      </c>
      <c r="BT126" s="68">
        <f t="shared" si="29"/>
        <v>0</v>
      </c>
      <c r="BU126" s="68">
        <f t="shared" si="29"/>
        <v>0</v>
      </c>
      <c r="BV126" s="68">
        <f t="shared" si="29"/>
        <v>0.41</v>
      </c>
      <c r="BW126" s="68">
        <f t="shared" si="29"/>
        <v>0.02</v>
      </c>
      <c r="BX126" s="68">
        <f t="shared" si="29"/>
        <v>0</v>
      </c>
      <c r="BY126" s="68">
        <f t="shared" si="29"/>
        <v>0</v>
      </c>
      <c r="BZ126" s="68">
        <f t="shared" si="29"/>
        <v>0</v>
      </c>
      <c r="CA126" s="68">
        <f t="shared" si="29"/>
        <v>0</v>
      </c>
      <c r="CB126" s="68">
        <f t="shared" si="29"/>
        <v>718.59999999999991</v>
      </c>
      <c r="CC126" s="68">
        <f t="shared" si="29"/>
        <v>0</v>
      </c>
      <c r="CD126" s="68">
        <f t="shared" si="29"/>
        <v>0</v>
      </c>
      <c r="CE126" s="68">
        <f t="shared" si="29"/>
        <v>364.44</v>
      </c>
      <c r="CF126" s="68">
        <f t="shared" si="29"/>
        <v>0</v>
      </c>
      <c r="CG126" s="68">
        <f t="shared" si="29"/>
        <v>74.78</v>
      </c>
      <c r="CH126" s="68">
        <f t="shared" si="29"/>
        <v>42.07</v>
      </c>
      <c r="CI126" s="68">
        <f t="shared" si="29"/>
        <v>58.43</v>
      </c>
      <c r="CJ126" s="68">
        <f t="shared" si="29"/>
        <v>4517.7299999999996</v>
      </c>
      <c r="CK126" s="68">
        <f t="shared" si="29"/>
        <v>2601.02</v>
      </c>
      <c r="CL126" s="68">
        <f t="shared" si="29"/>
        <v>3559.38</v>
      </c>
      <c r="CM126" s="68">
        <f t="shared" si="29"/>
        <v>180.06</v>
      </c>
      <c r="CN126" s="68">
        <f t="shared" si="29"/>
        <v>125.21</v>
      </c>
      <c r="CO126" s="68">
        <f t="shared" si="29"/>
        <v>152.69999999999999</v>
      </c>
      <c r="CP126" s="68">
        <f t="shared" si="29"/>
        <v>10</v>
      </c>
      <c r="CQ126" s="68">
        <f t="shared" si="29"/>
        <v>1.45</v>
      </c>
    </row>
    <row r="127" spans="1:95" ht="16.2" hidden="1" customHeight="1" x14ac:dyDescent="0.3">
      <c r="A127" s="56"/>
      <c r="B127" s="16" t="s">
        <v>247</v>
      </c>
      <c r="C127" s="74"/>
      <c r="D127" s="74">
        <v>31.499999999999996</v>
      </c>
      <c r="E127" s="74">
        <v>0</v>
      </c>
      <c r="F127" s="74">
        <v>32.199999999999996</v>
      </c>
      <c r="G127" s="74">
        <v>0</v>
      </c>
      <c r="H127" s="74">
        <v>134.04999999999998</v>
      </c>
      <c r="I127" s="242">
        <v>951.99999999999989</v>
      </c>
      <c r="V127" s="50">
        <v>0</v>
      </c>
      <c r="W127" s="50">
        <v>0</v>
      </c>
      <c r="X127" s="50">
        <v>0</v>
      </c>
      <c r="Y127" s="50">
        <v>0</v>
      </c>
      <c r="Z127" s="50">
        <v>0</v>
      </c>
      <c r="AA127" s="50">
        <v>0</v>
      </c>
      <c r="AB127" s="50">
        <v>0</v>
      </c>
      <c r="AC127" s="50">
        <v>315</v>
      </c>
      <c r="AD127" s="50">
        <v>0</v>
      </c>
      <c r="AE127" s="50">
        <v>0.48999999999999994</v>
      </c>
      <c r="AF127" s="50">
        <v>0.55999999999999994</v>
      </c>
      <c r="AI127" s="50">
        <v>24.5</v>
      </c>
      <c r="CI127" s="51">
        <v>0</v>
      </c>
      <c r="CL127" s="51">
        <v>0</v>
      </c>
      <c r="CO127" s="51">
        <v>0</v>
      </c>
    </row>
    <row r="128" spans="1:95" hidden="1" x14ac:dyDescent="0.3">
      <c r="A128" s="56"/>
      <c r="B128" s="16" t="s">
        <v>103</v>
      </c>
      <c r="C128" s="74"/>
      <c r="D128" s="74">
        <f t="shared" ref="D128:I128" si="30">D126-D127</f>
        <v>-3.6899999999999977</v>
      </c>
      <c r="E128" s="74">
        <f t="shared" si="30"/>
        <v>14.82</v>
      </c>
      <c r="F128" s="74">
        <f t="shared" si="30"/>
        <v>-4.32</v>
      </c>
      <c r="G128" s="74">
        <f t="shared" si="30"/>
        <v>1.79</v>
      </c>
      <c r="H128" s="74">
        <f t="shared" si="30"/>
        <v>-14.399999999999991</v>
      </c>
      <c r="I128" s="242">
        <f t="shared" si="30"/>
        <v>-133.95821545000001</v>
      </c>
      <c r="V128" s="50">
        <f t="shared" ref="V128:AF128" si="31">V126-V127</f>
        <v>851.46</v>
      </c>
      <c r="W128" s="50">
        <f t="shared" si="31"/>
        <v>126.93</v>
      </c>
      <c r="X128" s="50">
        <f t="shared" si="31"/>
        <v>74.97</v>
      </c>
      <c r="Y128" s="50">
        <f t="shared" si="31"/>
        <v>275.93</v>
      </c>
      <c r="Z128" s="50">
        <f t="shared" si="31"/>
        <v>5.6899999999999995</v>
      </c>
      <c r="AA128" s="50">
        <f t="shared" si="31"/>
        <v>71.150000000000006</v>
      </c>
      <c r="AB128" s="50">
        <f t="shared" si="31"/>
        <v>1759.73</v>
      </c>
      <c r="AC128" s="50">
        <f t="shared" si="31"/>
        <v>119.05999999999995</v>
      </c>
      <c r="AD128" s="50">
        <f t="shared" si="31"/>
        <v>2.4300000000000002</v>
      </c>
      <c r="AE128" s="50">
        <f t="shared" si="31"/>
        <v>-0.21999999999999992</v>
      </c>
      <c r="AF128" s="50">
        <f t="shared" si="31"/>
        <v>-0.31999999999999995</v>
      </c>
      <c r="AI128" s="50">
        <f>AI126-AI127</f>
        <v>-5.9699999999999989</v>
      </c>
      <c r="CI128" s="51">
        <f>CI126-CI127</f>
        <v>58.43</v>
      </c>
      <c r="CL128" s="51">
        <f>CL126-CL127</f>
        <v>3559.38</v>
      </c>
      <c r="CO128" s="51">
        <f>CO126-CO127</f>
        <v>152.69999999999999</v>
      </c>
    </row>
    <row r="129" spans="1:95" hidden="1" x14ac:dyDescent="0.3">
      <c r="A129" s="56"/>
      <c r="B129" s="16" t="s">
        <v>104</v>
      </c>
      <c r="C129" s="74"/>
      <c r="D129" s="74">
        <v>15</v>
      </c>
      <c r="E129" s="74"/>
      <c r="F129" s="74">
        <v>28</v>
      </c>
      <c r="G129" s="74"/>
      <c r="H129" s="74">
        <v>57</v>
      </c>
      <c r="I129" s="242"/>
    </row>
    <row r="130" spans="1:95" ht="9.6" customHeight="1" x14ac:dyDescent="0.3">
      <c r="A130" s="56"/>
      <c r="B130" s="16"/>
      <c r="C130" s="74"/>
      <c r="D130" s="74"/>
      <c r="E130" s="74"/>
      <c r="F130" s="74"/>
      <c r="G130" s="74"/>
      <c r="H130" s="74"/>
      <c r="I130" s="242"/>
    </row>
    <row r="131" spans="1:95" x14ac:dyDescent="0.3">
      <c r="A131" s="56"/>
      <c r="B131" s="23" t="s">
        <v>151</v>
      </c>
      <c r="C131" s="180" t="s">
        <v>156</v>
      </c>
      <c r="D131" s="261" t="s">
        <v>157</v>
      </c>
      <c r="E131" s="261"/>
      <c r="F131" s="281" t="s">
        <v>158</v>
      </c>
      <c r="G131" s="281"/>
      <c r="H131" s="181" t="s">
        <v>159</v>
      </c>
      <c r="I131" s="181" t="s">
        <v>160</v>
      </c>
    </row>
    <row r="132" spans="1:95" x14ac:dyDescent="0.3">
      <c r="A132" s="121"/>
      <c r="B132" s="122" t="s">
        <v>199</v>
      </c>
      <c r="C132" s="131"/>
      <c r="D132" s="260"/>
      <c r="E132" s="260"/>
      <c r="F132" s="273"/>
      <c r="G132" s="273"/>
      <c r="H132" s="132"/>
      <c r="I132" s="132"/>
    </row>
    <row r="133" spans="1:95" ht="14.4" customHeight="1" x14ac:dyDescent="0.3">
      <c r="A133" s="121" t="s">
        <v>340</v>
      </c>
      <c r="B133" s="126" t="s">
        <v>341</v>
      </c>
      <c r="C133" s="123" t="s">
        <v>343</v>
      </c>
      <c r="D133" s="123">
        <v>8.59</v>
      </c>
      <c r="E133" s="123">
        <v>8.32</v>
      </c>
      <c r="F133" s="123">
        <v>6.86</v>
      </c>
      <c r="G133" s="123">
        <v>0.27</v>
      </c>
      <c r="H133" s="123">
        <v>35.94</v>
      </c>
      <c r="I133" s="243">
        <v>237.13</v>
      </c>
      <c r="J133" s="82">
        <v>1.98</v>
      </c>
      <c r="K133" s="60">
        <v>7.0000000000000007E-2</v>
      </c>
      <c r="L133" s="60">
        <v>0</v>
      </c>
      <c r="M133" s="60">
        <v>0</v>
      </c>
      <c r="N133" s="60">
        <v>1.96</v>
      </c>
      <c r="O133" s="60">
        <v>12.98</v>
      </c>
      <c r="P133" s="60">
        <v>1.38</v>
      </c>
      <c r="Q133" s="60">
        <v>0</v>
      </c>
      <c r="R133" s="60">
        <v>0</v>
      </c>
      <c r="S133" s="60">
        <v>0.13</v>
      </c>
      <c r="T133" s="60">
        <v>1.83</v>
      </c>
      <c r="U133" s="60">
        <v>91.8</v>
      </c>
      <c r="V133" s="60">
        <v>234.72</v>
      </c>
      <c r="W133" s="60">
        <v>14.18</v>
      </c>
      <c r="X133" s="60">
        <v>12.38</v>
      </c>
      <c r="Y133" s="60">
        <v>84.14</v>
      </c>
      <c r="Z133" s="60">
        <v>0.7</v>
      </c>
      <c r="AA133" s="60">
        <v>16.579999999999998</v>
      </c>
      <c r="AB133" s="60">
        <v>19</v>
      </c>
      <c r="AC133" s="60">
        <v>28.5</v>
      </c>
      <c r="AD133" s="60">
        <v>0.82</v>
      </c>
      <c r="AE133" s="60">
        <v>0.09</v>
      </c>
      <c r="AF133" s="60">
        <v>7.0000000000000007E-2</v>
      </c>
      <c r="AG133" s="60">
        <v>1.98</v>
      </c>
      <c r="AH133" s="60">
        <v>4.87</v>
      </c>
      <c r="AI133" s="60">
        <v>1.19</v>
      </c>
      <c r="AJ133" s="61">
        <v>0</v>
      </c>
      <c r="AK133" s="61">
        <v>538.48</v>
      </c>
      <c r="AL133" s="61">
        <v>420.87</v>
      </c>
      <c r="AM133" s="61">
        <v>759.77</v>
      </c>
      <c r="AN133" s="61">
        <v>862.25</v>
      </c>
      <c r="AO133" s="61">
        <v>236.49</v>
      </c>
      <c r="AP133" s="61">
        <v>493.12</v>
      </c>
      <c r="AQ133" s="61">
        <v>103.99</v>
      </c>
      <c r="AR133" s="61">
        <v>44.56</v>
      </c>
      <c r="AS133" s="61">
        <v>53.4</v>
      </c>
      <c r="AT133" s="61">
        <v>107.15</v>
      </c>
      <c r="AU133" s="61">
        <v>69.5</v>
      </c>
      <c r="AV133" s="61">
        <v>373.93</v>
      </c>
      <c r="AW133" s="61">
        <v>40.700000000000003</v>
      </c>
      <c r="AX133" s="61">
        <v>183.86</v>
      </c>
      <c r="AY133" s="61">
        <v>0</v>
      </c>
      <c r="AZ133" s="61">
        <v>37.08</v>
      </c>
      <c r="BA133" s="61">
        <v>35.89</v>
      </c>
      <c r="BB133" s="61">
        <v>34.46</v>
      </c>
      <c r="BC133" s="61">
        <v>15.45</v>
      </c>
      <c r="BD133" s="61">
        <v>7.0000000000000007E-2</v>
      </c>
      <c r="BE133" s="61">
        <v>0.03</v>
      </c>
      <c r="BF133" s="61">
        <v>0.02</v>
      </c>
      <c r="BG133" s="61">
        <v>0.04</v>
      </c>
      <c r="BH133" s="61">
        <v>0.05</v>
      </c>
      <c r="BI133" s="61">
        <v>0.22</v>
      </c>
      <c r="BJ133" s="61">
        <v>0</v>
      </c>
      <c r="BK133" s="61">
        <v>0.64</v>
      </c>
      <c r="BL133" s="61">
        <v>0</v>
      </c>
      <c r="BM133" s="61">
        <v>0.19</v>
      </c>
      <c r="BN133" s="61">
        <v>0</v>
      </c>
      <c r="BO133" s="61">
        <v>0</v>
      </c>
      <c r="BP133" s="61">
        <v>0</v>
      </c>
      <c r="BQ133" s="61">
        <v>0.04</v>
      </c>
      <c r="BR133" s="61">
        <v>0.06</v>
      </c>
      <c r="BS133" s="61">
        <v>0.57999999999999996</v>
      </c>
      <c r="BT133" s="61">
        <v>0</v>
      </c>
      <c r="BU133" s="61">
        <v>0</v>
      </c>
      <c r="BV133" s="61">
        <v>0.08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298.31</v>
      </c>
      <c r="CC133" s="62"/>
      <c r="CD133" s="62"/>
      <c r="CE133" s="61">
        <v>19.739999999999998</v>
      </c>
      <c r="CF133" s="61"/>
      <c r="CG133" s="61">
        <v>75.989999999999995</v>
      </c>
      <c r="CH133" s="61">
        <v>21.11</v>
      </c>
      <c r="CI133" s="61">
        <v>48.55</v>
      </c>
      <c r="CJ133" s="61">
        <v>1293.93</v>
      </c>
      <c r="CK133" s="61">
        <v>580.37</v>
      </c>
      <c r="CL133" s="61">
        <v>937.15</v>
      </c>
      <c r="CM133" s="61">
        <v>54.12</v>
      </c>
      <c r="CN133" s="61">
        <v>28.49</v>
      </c>
      <c r="CO133" s="61">
        <v>41.3</v>
      </c>
      <c r="CP133" s="61">
        <v>0</v>
      </c>
      <c r="CQ133" s="61">
        <v>0.5</v>
      </c>
    </row>
    <row r="134" spans="1:95" x14ac:dyDescent="0.3">
      <c r="A134" s="121" t="s">
        <v>127</v>
      </c>
      <c r="B134" s="126" t="s">
        <v>128</v>
      </c>
      <c r="C134" s="123" t="str">
        <f>"100"</f>
        <v>100</v>
      </c>
      <c r="D134" s="123">
        <v>14.89</v>
      </c>
      <c r="E134" s="123">
        <v>14.17</v>
      </c>
      <c r="F134" s="123">
        <v>15.69</v>
      </c>
      <c r="G134" s="123">
        <v>0.09</v>
      </c>
      <c r="H134" s="123">
        <v>12.12</v>
      </c>
      <c r="I134" s="243">
        <v>221.16700000000003</v>
      </c>
      <c r="J134" s="82">
        <v>8.0500000000000007</v>
      </c>
      <c r="K134" s="60">
        <v>0.11</v>
      </c>
      <c r="L134" s="60">
        <v>0</v>
      </c>
      <c r="M134" s="60">
        <v>0</v>
      </c>
      <c r="N134" s="60">
        <v>1.33</v>
      </c>
      <c r="O134" s="60">
        <v>3.41</v>
      </c>
      <c r="P134" s="60">
        <v>0.63</v>
      </c>
      <c r="Q134" s="60">
        <v>0</v>
      </c>
      <c r="R134" s="60">
        <v>0</v>
      </c>
      <c r="S134" s="60">
        <v>0.03</v>
      </c>
      <c r="T134" s="60">
        <v>1.46</v>
      </c>
      <c r="U134" s="60">
        <v>234.7</v>
      </c>
      <c r="V134" s="60">
        <v>279.95999999999998</v>
      </c>
      <c r="W134" s="60">
        <v>15</v>
      </c>
      <c r="X134" s="60">
        <v>19.579999999999998</v>
      </c>
      <c r="Y134" s="60">
        <v>157.01</v>
      </c>
      <c r="Z134" s="60">
        <v>2.25</v>
      </c>
      <c r="AA134" s="60">
        <v>17</v>
      </c>
      <c r="AB134" s="60">
        <v>12.75</v>
      </c>
      <c r="AC134" s="60">
        <v>22.5</v>
      </c>
      <c r="AD134" s="60">
        <v>0.48</v>
      </c>
      <c r="AE134" s="60">
        <v>0.05</v>
      </c>
      <c r="AF134" s="60">
        <v>0.1</v>
      </c>
      <c r="AG134" s="60">
        <v>3.28</v>
      </c>
      <c r="AH134" s="60">
        <v>6.8</v>
      </c>
      <c r="AI134" s="60">
        <v>0.45</v>
      </c>
      <c r="AJ134" s="61">
        <v>0</v>
      </c>
      <c r="AK134" s="61">
        <v>810.97</v>
      </c>
      <c r="AL134" s="61">
        <v>616.70000000000005</v>
      </c>
      <c r="AM134" s="61">
        <v>1165.18</v>
      </c>
      <c r="AN134" s="61">
        <v>1981.66</v>
      </c>
      <c r="AO134" s="61">
        <v>346.28</v>
      </c>
      <c r="AP134" s="61">
        <v>627.29</v>
      </c>
      <c r="AQ134" s="61">
        <v>166.39</v>
      </c>
      <c r="AR134" s="61">
        <v>629.95000000000005</v>
      </c>
      <c r="AS134" s="61">
        <v>842.75</v>
      </c>
      <c r="AT134" s="61">
        <v>812.94</v>
      </c>
      <c r="AU134" s="61">
        <v>1364.83</v>
      </c>
      <c r="AV134" s="61">
        <v>550.79</v>
      </c>
      <c r="AW134" s="61">
        <v>729.89</v>
      </c>
      <c r="AX134" s="61">
        <v>2488.5500000000002</v>
      </c>
      <c r="AY134" s="61">
        <v>220.4</v>
      </c>
      <c r="AZ134" s="61">
        <v>568.96</v>
      </c>
      <c r="BA134" s="61">
        <v>619.12</v>
      </c>
      <c r="BB134" s="61">
        <v>513.95000000000005</v>
      </c>
      <c r="BC134" s="61">
        <v>206.82</v>
      </c>
      <c r="BD134" s="61">
        <v>0.13</v>
      </c>
      <c r="BE134" s="61">
        <v>0.06</v>
      </c>
      <c r="BF134" s="61">
        <v>0.03</v>
      </c>
      <c r="BG134" s="61">
        <v>7.0000000000000007E-2</v>
      </c>
      <c r="BH134" s="61">
        <v>0.08</v>
      </c>
      <c r="BI134" s="61">
        <v>0.38</v>
      </c>
      <c r="BJ134" s="61">
        <v>0</v>
      </c>
      <c r="BK134" s="61">
        <v>1.06</v>
      </c>
      <c r="BL134" s="61">
        <v>0</v>
      </c>
      <c r="BM134" s="61">
        <v>0.32</v>
      </c>
      <c r="BN134" s="61">
        <v>0</v>
      </c>
      <c r="BO134" s="61">
        <v>0</v>
      </c>
      <c r="BP134" s="61">
        <v>0</v>
      </c>
      <c r="BQ134" s="61">
        <v>7.0000000000000007E-2</v>
      </c>
      <c r="BR134" s="61">
        <v>0.11</v>
      </c>
      <c r="BS134" s="61">
        <v>0.86</v>
      </c>
      <c r="BT134" s="61">
        <v>0</v>
      </c>
      <c r="BU134" s="61">
        <v>0</v>
      </c>
      <c r="BV134" s="61">
        <v>7.0000000000000007E-2</v>
      </c>
      <c r="BW134" s="61">
        <v>0.01</v>
      </c>
      <c r="BX134" s="61">
        <v>0</v>
      </c>
      <c r="BY134" s="61">
        <v>0</v>
      </c>
      <c r="BZ134" s="61">
        <v>0</v>
      </c>
      <c r="CA134" s="61">
        <v>0</v>
      </c>
      <c r="CB134" s="61">
        <v>126.45</v>
      </c>
      <c r="CC134" s="62"/>
      <c r="CD134" s="62"/>
      <c r="CE134" s="61">
        <v>19.13</v>
      </c>
      <c r="CF134" s="61"/>
      <c r="CG134" s="61">
        <v>27.69</v>
      </c>
      <c r="CH134" s="61">
        <v>17.54</v>
      </c>
      <c r="CI134" s="61">
        <v>22.61</v>
      </c>
      <c r="CJ134" s="61">
        <v>2951.17</v>
      </c>
      <c r="CK134" s="61">
        <v>1775.97</v>
      </c>
      <c r="CL134" s="61">
        <v>2363.5700000000002</v>
      </c>
      <c r="CM134" s="61">
        <v>34.479999999999997</v>
      </c>
      <c r="CN134" s="61">
        <v>19.96</v>
      </c>
      <c r="CO134" s="61">
        <v>27.27</v>
      </c>
      <c r="CP134" s="61">
        <v>0</v>
      </c>
      <c r="CQ134" s="61">
        <v>0.5</v>
      </c>
    </row>
    <row r="135" spans="1:95" x14ac:dyDescent="0.3">
      <c r="A135" s="121" t="s">
        <v>137</v>
      </c>
      <c r="B135" s="126" t="s">
        <v>138</v>
      </c>
      <c r="C135" s="123" t="str">
        <f>"180"</f>
        <v>180</v>
      </c>
      <c r="D135" s="123">
        <v>3.73</v>
      </c>
      <c r="E135" s="123">
        <v>0.65</v>
      </c>
      <c r="F135" s="123">
        <v>4.4000000000000004</v>
      </c>
      <c r="G135" s="123">
        <v>0.62</v>
      </c>
      <c r="H135" s="123">
        <v>26.49</v>
      </c>
      <c r="I135" s="243">
        <v>159.10285500000001</v>
      </c>
      <c r="J135" s="82">
        <v>2.73</v>
      </c>
      <c r="K135" s="60">
        <v>0.1</v>
      </c>
      <c r="L135" s="60">
        <v>0</v>
      </c>
      <c r="M135" s="60">
        <v>0</v>
      </c>
      <c r="N135" s="60">
        <v>2.58</v>
      </c>
      <c r="O135" s="60">
        <v>21.87</v>
      </c>
      <c r="P135" s="60">
        <v>2.04</v>
      </c>
      <c r="Q135" s="60">
        <v>0</v>
      </c>
      <c r="R135" s="60">
        <v>0</v>
      </c>
      <c r="S135" s="60">
        <v>0.35</v>
      </c>
      <c r="T135" s="60">
        <v>2.27</v>
      </c>
      <c r="U135" s="60">
        <v>93.41</v>
      </c>
      <c r="V135" s="60">
        <v>763.51</v>
      </c>
      <c r="W135" s="60">
        <v>40.75</v>
      </c>
      <c r="X135" s="60">
        <v>36.42</v>
      </c>
      <c r="Y135" s="60">
        <v>104.19</v>
      </c>
      <c r="Z135" s="60">
        <v>1.35</v>
      </c>
      <c r="AA135" s="60">
        <v>22.5</v>
      </c>
      <c r="AB135" s="60">
        <v>40.93</v>
      </c>
      <c r="AC135" s="60">
        <v>30.06</v>
      </c>
      <c r="AD135" s="60">
        <v>0.21</v>
      </c>
      <c r="AE135" s="60">
        <v>0.14000000000000001</v>
      </c>
      <c r="AF135" s="60">
        <v>0.12</v>
      </c>
      <c r="AG135" s="60">
        <v>1.6</v>
      </c>
      <c r="AH135" s="60">
        <v>3.11</v>
      </c>
      <c r="AI135" s="60">
        <v>6.54</v>
      </c>
      <c r="AJ135" s="61">
        <v>0</v>
      </c>
      <c r="AK135" s="61">
        <v>75.11</v>
      </c>
      <c r="AL135" s="61">
        <v>97.73</v>
      </c>
      <c r="AM135" s="61">
        <v>139.19</v>
      </c>
      <c r="AN135" s="61">
        <v>141.72</v>
      </c>
      <c r="AO135" s="61">
        <v>31.93</v>
      </c>
      <c r="AP135" s="61">
        <v>91.36</v>
      </c>
      <c r="AQ135" s="61">
        <v>41.81</v>
      </c>
      <c r="AR135" s="61">
        <v>96.1</v>
      </c>
      <c r="AS135" s="61">
        <v>90.8</v>
      </c>
      <c r="AT135" s="61">
        <v>247.35</v>
      </c>
      <c r="AU135" s="61">
        <v>110.17</v>
      </c>
      <c r="AV135" s="61">
        <v>23.04</v>
      </c>
      <c r="AW135" s="61">
        <v>64.13</v>
      </c>
      <c r="AX135" s="61">
        <v>344.65</v>
      </c>
      <c r="AY135" s="61">
        <v>0</v>
      </c>
      <c r="AZ135" s="61">
        <v>48.22</v>
      </c>
      <c r="BA135" s="61">
        <v>43.86</v>
      </c>
      <c r="BB135" s="61">
        <v>87.3</v>
      </c>
      <c r="BC135" s="61">
        <v>25.99</v>
      </c>
      <c r="BD135" s="61">
        <v>0.11</v>
      </c>
      <c r="BE135" s="61">
        <v>0.05</v>
      </c>
      <c r="BF135" s="61">
        <v>0.03</v>
      </c>
      <c r="BG135" s="61">
        <v>0.06</v>
      </c>
      <c r="BH135" s="61">
        <v>7.0000000000000007E-2</v>
      </c>
      <c r="BI135" s="61">
        <v>0.34</v>
      </c>
      <c r="BJ135" s="61">
        <v>0</v>
      </c>
      <c r="BK135" s="61">
        <v>1.05</v>
      </c>
      <c r="BL135" s="61">
        <v>0</v>
      </c>
      <c r="BM135" s="61">
        <v>0.31</v>
      </c>
      <c r="BN135" s="61">
        <v>0</v>
      </c>
      <c r="BO135" s="61">
        <v>0</v>
      </c>
      <c r="BP135" s="61">
        <v>0</v>
      </c>
      <c r="BQ135" s="61">
        <v>7.0000000000000007E-2</v>
      </c>
      <c r="BR135" s="61">
        <v>0.11</v>
      </c>
      <c r="BS135" s="61">
        <v>1.02</v>
      </c>
      <c r="BT135" s="61">
        <v>0</v>
      </c>
      <c r="BU135" s="61">
        <v>0</v>
      </c>
      <c r="BV135" s="61">
        <v>0.17</v>
      </c>
      <c r="BW135" s="61">
        <v>0</v>
      </c>
      <c r="BX135" s="61">
        <v>0</v>
      </c>
      <c r="BY135" s="61">
        <v>0</v>
      </c>
      <c r="BZ135" s="61">
        <v>0</v>
      </c>
      <c r="CA135" s="61">
        <v>0</v>
      </c>
      <c r="CB135" s="61">
        <v>148.35</v>
      </c>
      <c r="CC135" s="62"/>
      <c r="CD135" s="62"/>
      <c r="CE135" s="61">
        <v>29.32</v>
      </c>
      <c r="CF135" s="61"/>
      <c r="CG135" s="61">
        <v>17.59</v>
      </c>
      <c r="CH135" s="61">
        <v>11.66</v>
      </c>
      <c r="CI135" s="61">
        <v>14.63</v>
      </c>
      <c r="CJ135" s="61">
        <v>602.05999999999995</v>
      </c>
      <c r="CK135" s="61">
        <v>529.20000000000005</v>
      </c>
      <c r="CL135" s="61">
        <v>565.63</v>
      </c>
      <c r="CM135" s="61">
        <v>24.41</v>
      </c>
      <c r="CN135" s="61">
        <v>3.59</v>
      </c>
      <c r="CO135" s="61">
        <v>14</v>
      </c>
      <c r="CP135" s="61">
        <v>0</v>
      </c>
      <c r="CQ135" s="61">
        <v>0.27</v>
      </c>
    </row>
    <row r="136" spans="1:95" x14ac:dyDescent="0.3">
      <c r="A136" s="121" t="s">
        <v>242</v>
      </c>
      <c r="B136" s="126" t="s">
        <v>218</v>
      </c>
      <c r="C136" s="123" t="str">
        <f>"200"</f>
        <v>200</v>
      </c>
      <c r="D136" s="123">
        <v>0</v>
      </c>
      <c r="E136" s="123">
        <v>0</v>
      </c>
      <c r="F136" s="123">
        <v>0</v>
      </c>
      <c r="G136" s="123">
        <v>0</v>
      </c>
      <c r="H136" s="123">
        <v>18.95</v>
      </c>
      <c r="I136" s="243">
        <v>70.710400000000007</v>
      </c>
      <c r="J136" s="82">
        <v>0</v>
      </c>
      <c r="K136" s="60">
        <v>0</v>
      </c>
      <c r="L136" s="60">
        <v>0</v>
      </c>
      <c r="M136" s="60">
        <v>0</v>
      </c>
      <c r="N136" s="60">
        <v>18.23</v>
      </c>
      <c r="O136" s="60">
        <v>0</v>
      </c>
      <c r="P136" s="60">
        <v>0.72</v>
      </c>
      <c r="Q136" s="60">
        <v>0</v>
      </c>
      <c r="R136" s="60">
        <v>0</v>
      </c>
      <c r="S136" s="60">
        <v>0</v>
      </c>
      <c r="T136" s="60">
        <v>0</v>
      </c>
      <c r="U136" s="60">
        <v>0</v>
      </c>
      <c r="V136" s="60">
        <v>0</v>
      </c>
      <c r="W136" s="60">
        <v>0</v>
      </c>
      <c r="X136" s="60">
        <v>0</v>
      </c>
      <c r="Y136" s="60">
        <v>0</v>
      </c>
      <c r="Z136" s="60">
        <v>0</v>
      </c>
      <c r="AA136" s="60">
        <v>120</v>
      </c>
      <c r="AB136" s="60">
        <v>0</v>
      </c>
      <c r="AC136" s="60">
        <v>0</v>
      </c>
      <c r="AD136" s="60">
        <v>2.34</v>
      </c>
      <c r="AE136" s="60">
        <v>0.26</v>
      </c>
      <c r="AF136" s="60">
        <v>0.31</v>
      </c>
      <c r="AG136" s="60">
        <v>2.5499999999999998</v>
      </c>
      <c r="AH136" s="60">
        <v>0</v>
      </c>
      <c r="AI136" s="60">
        <v>8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200.64</v>
      </c>
      <c r="CC136" s="62"/>
      <c r="CD136" s="62"/>
      <c r="CE136" s="61">
        <v>120</v>
      </c>
      <c r="CF136" s="61"/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0</v>
      </c>
    </row>
    <row r="137" spans="1:95" x14ac:dyDescent="0.3">
      <c r="A137" s="121" t="str">
        <f>"-"</f>
        <v>-</v>
      </c>
      <c r="B137" s="126" t="s">
        <v>254</v>
      </c>
      <c r="C137" s="123" t="str">
        <f>"35"</f>
        <v>35</v>
      </c>
      <c r="D137" s="123">
        <v>2.31</v>
      </c>
      <c r="E137" s="123">
        <v>0</v>
      </c>
      <c r="F137" s="123">
        <v>0.23</v>
      </c>
      <c r="G137" s="123">
        <v>0.23</v>
      </c>
      <c r="H137" s="123">
        <v>16.420000000000002</v>
      </c>
      <c r="I137" s="243">
        <v>78.365349999999992</v>
      </c>
      <c r="J137" s="82">
        <v>0</v>
      </c>
      <c r="K137" s="60">
        <v>0</v>
      </c>
      <c r="L137" s="60">
        <v>0</v>
      </c>
      <c r="M137" s="60">
        <v>0</v>
      </c>
      <c r="N137" s="60">
        <v>0.39</v>
      </c>
      <c r="O137" s="60">
        <v>15.96</v>
      </c>
      <c r="P137" s="60">
        <v>7.0000000000000007E-2</v>
      </c>
      <c r="Q137" s="60">
        <v>0</v>
      </c>
      <c r="R137" s="60">
        <v>0</v>
      </c>
      <c r="S137" s="60">
        <v>0</v>
      </c>
      <c r="T137" s="60">
        <v>0.63</v>
      </c>
      <c r="U137" s="60">
        <v>0</v>
      </c>
      <c r="V137" s="60">
        <v>0</v>
      </c>
      <c r="W137" s="60">
        <v>0</v>
      </c>
      <c r="X137" s="60">
        <v>0</v>
      </c>
      <c r="Y137" s="60">
        <v>0</v>
      </c>
      <c r="Z137" s="60">
        <v>0</v>
      </c>
      <c r="AA137" s="60">
        <v>0</v>
      </c>
      <c r="AB137" s="60">
        <v>0</v>
      </c>
      <c r="AC137" s="60">
        <v>0</v>
      </c>
      <c r="AD137" s="60">
        <v>0</v>
      </c>
      <c r="AE137" s="60">
        <v>0</v>
      </c>
      <c r="AF137" s="60">
        <v>0</v>
      </c>
      <c r="AG137" s="60">
        <v>0</v>
      </c>
      <c r="AH137" s="60">
        <v>0</v>
      </c>
      <c r="AI137" s="60">
        <v>0</v>
      </c>
      <c r="AJ137" s="61">
        <v>0</v>
      </c>
      <c r="AK137" s="61">
        <v>111.75</v>
      </c>
      <c r="AL137" s="61">
        <v>116.32</v>
      </c>
      <c r="AM137" s="61">
        <v>178.13</v>
      </c>
      <c r="AN137" s="61">
        <v>59.07</v>
      </c>
      <c r="AO137" s="61">
        <v>35.020000000000003</v>
      </c>
      <c r="AP137" s="61">
        <v>70.040000000000006</v>
      </c>
      <c r="AQ137" s="61">
        <v>26.49</v>
      </c>
      <c r="AR137" s="61">
        <v>126.67</v>
      </c>
      <c r="AS137" s="61">
        <v>78.56</v>
      </c>
      <c r="AT137" s="61">
        <v>109.62</v>
      </c>
      <c r="AU137" s="61">
        <v>90.44</v>
      </c>
      <c r="AV137" s="61">
        <v>47.5</v>
      </c>
      <c r="AW137" s="61">
        <v>84.04</v>
      </c>
      <c r="AX137" s="61">
        <v>702.79</v>
      </c>
      <c r="AY137" s="61">
        <v>0</v>
      </c>
      <c r="AZ137" s="61">
        <v>228.98</v>
      </c>
      <c r="BA137" s="61">
        <v>99.57</v>
      </c>
      <c r="BB137" s="61">
        <v>66.08</v>
      </c>
      <c r="BC137" s="61">
        <v>52.37</v>
      </c>
      <c r="BD137" s="61">
        <v>0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0.03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0</v>
      </c>
      <c r="BS137" s="61">
        <v>0.02</v>
      </c>
      <c r="BT137" s="61">
        <v>0</v>
      </c>
      <c r="BU137" s="61">
        <v>0</v>
      </c>
      <c r="BV137" s="61">
        <v>0.1</v>
      </c>
      <c r="BW137" s="61">
        <v>0.01</v>
      </c>
      <c r="BX137" s="61">
        <v>0</v>
      </c>
      <c r="BY137" s="61">
        <v>0</v>
      </c>
      <c r="BZ137" s="61">
        <v>0</v>
      </c>
      <c r="CA137" s="61">
        <v>0</v>
      </c>
      <c r="CB137" s="61">
        <v>13.69</v>
      </c>
      <c r="CC137" s="62"/>
      <c r="CD137" s="62"/>
      <c r="CE137" s="61">
        <v>0</v>
      </c>
      <c r="CF137" s="61"/>
      <c r="CG137" s="61">
        <v>0</v>
      </c>
      <c r="CH137" s="61">
        <v>0</v>
      </c>
      <c r="CI137" s="61">
        <v>0</v>
      </c>
      <c r="CJ137" s="61">
        <v>570</v>
      </c>
      <c r="CK137" s="61">
        <v>219.6</v>
      </c>
      <c r="CL137" s="61">
        <v>394.8</v>
      </c>
      <c r="CM137" s="61">
        <v>4.5599999999999996</v>
      </c>
      <c r="CN137" s="61">
        <v>4.5599999999999996</v>
      </c>
      <c r="CO137" s="61">
        <v>4.5599999999999996</v>
      </c>
      <c r="CP137" s="61">
        <v>0</v>
      </c>
      <c r="CQ137" s="61">
        <v>0</v>
      </c>
    </row>
    <row r="138" spans="1:95" x14ac:dyDescent="0.3">
      <c r="A138" s="121" t="str">
        <f>"-"</f>
        <v>-</v>
      </c>
      <c r="B138" s="126" t="s">
        <v>100</v>
      </c>
      <c r="C138" s="123" t="str">
        <f>"30"</f>
        <v>30</v>
      </c>
      <c r="D138" s="123">
        <v>1.98</v>
      </c>
      <c r="E138" s="123">
        <v>0</v>
      </c>
      <c r="F138" s="123">
        <v>0.36</v>
      </c>
      <c r="G138" s="123">
        <v>0.36</v>
      </c>
      <c r="H138" s="123">
        <v>12.51</v>
      </c>
      <c r="I138" s="243">
        <v>58.013999999999996</v>
      </c>
      <c r="J138" s="82">
        <v>0.05</v>
      </c>
      <c r="K138" s="60">
        <v>0</v>
      </c>
      <c r="L138" s="60">
        <v>0</v>
      </c>
      <c r="M138" s="60">
        <v>0</v>
      </c>
      <c r="N138" s="60">
        <v>0.3</v>
      </c>
      <c r="O138" s="60">
        <v>8.0500000000000007</v>
      </c>
      <c r="P138" s="60">
        <v>2.08</v>
      </c>
      <c r="Q138" s="60">
        <v>0</v>
      </c>
      <c r="R138" s="60">
        <v>0</v>
      </c>
      <c r="S138" s="60">
        <v>0.25</v>
      </c>
      <c r="T138" s="60">
        <v>0.63</v>
      </c>
      <c r="U138" s="60">
        <v>152.5</v>
      </c>
      <c r="V138" s="60">
        <v>61.25</v>
      </c>
      <c r="W138" s="60">
        <v>8.75</v>
      </c>
      <c r="X138" s="60">
        <v>11.75</v>
      </c>
      <c r="Y138" s="60">
        <v>39.5</v>
      </c>
      <c r="Z138" s="60">
        <v>0.98</v>
      </c>
      <c r="AA138" s="60">
        <v>0</v>
      </c>
      <c r="AB138" s="60">
        <v>1.25</v>
      </c>
      <c r="AC138" s="60">
        <v>0.25</v>
      </c>
      <c r="AD138" s="60">
        <v>0.35</v>
      </c>
      <c r="AE138" s="60">
        <v>0.05</v>
      </c>
      <c r="AF138" s="60">
        <v>0.02</v>
      </c>
      <c r="AG138" s="60">
        <v>0.18</v>
      </c>
      <c r="AH138" s="60">
        <v>0.5</v>
      </c>
      <c r="AI138" s="60">
        <v>0</v>
      </c>
      <c r="AJ138" s="61">
        <v>0</v>
      </c>
      <c r="AK138" s="61">
        <v>80.5</v>
      </c>
      <c r="AL138" s="61">
        <v>62</v>
      </c>
      <c r="AM138" s="61">
        <v>106.75</v>
      </c>
      <c r="AN138" s="61">
        <v>55.75</v>
      </c>
      <c r="AO138" s="61">
        <v>23.25</v>
      </c>
      <c r="AP138" s="61">
        <v>49.5</v>
      </c>
      <c r="AQ138" s="61">
        <v>20</v>
      </c>
      <c r="AR138" s="61">
        <v>92.75</v>
      </c>
      <c r="AS138" s="61">
        <v>74.25</v>
      </c>
      <c r="AT138" s="61">
        <v>72.75</v>
      </c>
      <c r="AU138" s="61">
        <v>116</v>
      </c>
      <c r="AV138" s="61">
        <v>31</v>
      </c>
      <c r="AW138" s="61">
        <v>77.5</v>
      </c>
      <c r="AX138" s="61">
        <v>389.75</v>
      </c>
      <c r="AY138" s="61">
        <v>0</v>
      </c>
      <c r="AZ138" s="61">
        <v>131.5</v>
      </c>
      <c r="BA138" s="61">
        <v>72.75</v>
      </c>
      <c r="BB138" s="61">
        <v>45</v>
      </c>
      <c r="BC138" s="61">
        <v>32.5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0</v>
      </c>
      <c r="BK138" s="61">
        <v>0.04</v>
      </c>
      <c r="BL138" s="61">
        <v>0</v>
      </c>
      <c r="BM138" s="61">
        <v>0</v>
      </c>
      <c r="BN138" s="61">
        <v>0.01</v>
      </c>
      <c r="BO138" s="61">
        <v>0</v>
      </c>
      <c r="BP138" s="61">
        <v>0</v>
      </c>
      <c r="BQ138" s="61">
        <v>0</v>
      </c>
      <c r="BR138" s="61">
        <v>0</v>
      </c>
      <c r="BS138" s="61">
        <v>0.03</v>
      </c>
      <c r="BT138" s="61">
        <v>0</v>
      </c>
      <c r="BU138" s="61">
        <v>0</v>
      </c>
      <c r="BV138" s="61">
        <v>0.12</v>
      </c>
      <c r="BW138" s="61">
        <v>0.02</v>
      </c>
      <c r="BX138" s="61">
        <v>0</v>
      </c>
      <c r="BY138" s="61">
        <v>0</v>
      </c>
      <c r="BZ138" s="61">
        <v>0</v>
      </c>
      <c r="CA138" s="61">
        <v>0</v>
      </c>
      <c r="CB138" s="61">
        <v>11.75</v>
      </c>
      <c r="CC138" s="62"/>
      <c r="CD138" s="62"/>
      <c r="CE138" s="61">
        <v>0.21</v>
      </c>
      <c r="CF138" s="61"/>
      <c r="CG138" s="61">
        <v>3</v>
      </c>
      <c r="CH138" s="61">
        <v>3</v>
      </c>
      <c r="CI138" s="61">
        <v>3</v>
      </c>
      <c r="CJ138" s="61">
        <v>570</v>
      </c>
      <c r="CK138" s="61">
        <v>219.6</v>
      </c>
      <c r="CL138" s="61">
        <v>394.8</v>
      </c>
      <c r="CM138" s="61">
        <v>5.7</v>
      </c>
      <c r="CN138" s="61">
        <v>4.74</v>
      </c>
      <c r="CO138" s="61">
        <v>5.22</v>
      </c>
      <c r="CP138" s="61">
        <v>0</v>
      </c>
      <c r="CQ138" s="61">
        <v>0</v>
      </c>
    </row>
    <row r="139" spans="1:95" x14ac:dyDescent="0.3">
      <c r="A139" s="127"/>
      <c r="B139" s="142" t="s">
        <v>205</v>
      </c>
      <c r="C139" s="128"/>
      <c r="D139" s="128">
        <f t="shared" ref="D139:I139" si="32">SUM(D133:D138)</f>
        <v>31.5</v>
      </c>
      <c r="E139" s="128">
        <f t="shared" si="32"/>
        <v>23.14</v>
      </c>
      <c r="F139" s="128">
        <f t="shared" si="32"/>
        <v>27.540000000000003</v>
      </c>
      <c r="G139" s="128">
        <f t="shared" si="32"/>
        <v>1.5699999999999998</v>
      </c>
      <c r="H139" s="128">
        <f t="shared" si="32"/>
        <v>122.43</v>
      </c>
      <c r="I139" s="128">
        <f t="shared" si="32"/>
        <v>824.4896050000001</v>
      </c>
      <c r="J139" s="63">
        <v>12.88</v>
      </c>
      <c r="K139" s="63">
        <v>0.49</v>
      </c>
      <c r="L139" s="63">
        <v>0</v>
      </c>
      <c r="M139" s="63">
        <v>0</v>
      </c>
      <c r="N139" s="63">
        <v>27.26</v>
      </c>
      <c r="O139" s="63">
        <v>72.53</v>
      </c>
      <c r="P139" s="63">
        <v>12.21</v>
      </c>
      <c r="Q139" s="63">
        <v>0</v>
      </c>
      <c r="R139" s="63">
        <v>0</v>
      </c>
      <c r="S139" s="63">
        <v>1.1000000000000001</v>
      </c>
      <c r="T139" s="63">
        <v>7.88</v>
      </c>
      <c r="U139" s="63">
        <v>916.17</v>
      </c>
      <c r="V139" s="63">
        <v>1539.32</v>
      </c>
      <c r="W139" s="63">
        <v>110.32</v>
      </c>
      <c r="X139" s="63">
        <v>123.8</v>
      </c>
      <c r="Y139" s="63">
        <v>509.55</v>
      </c>
      <c r="Z139" s="63">
        <v>7.47</v>
      </c>
      <c r="AA139" s="63">
        <v>180.58</v>
      </c>
      <c r="AB139" s="63">
        <v>105.88</v>
      </c>
      <c r="AC139" s="63">
        <v>92.46</v>
      </c>
      <c r="AD139" s="63">
        <v>5.44</v>
      </c>
      <c r="AE139" s="63">
        <v>0.69</v>
      </c>
      <c r="AF139" s="63">
        <v>0.67</v>
      </c>
      <c r="AG139" s="63">
        <v>12.1</v>
      </c>
      <c r="AH139" s="63">
        <v>18.05</v>
      </c>
      <c r="AI139" s="63">
        <v>17.91</v>
      </c>
      <c r="AJ139" s="1">
        <v>0</v>
      </c>
      <c r="AK139" s="1">
        <v>1563.52</v>
      </c>
      <c r="AL139" s="1">
        <v>1242.4000000000001</v>
      </c>
      <c r="AM139" s="1">
        <v>2246.23</v>
      </c>
      <c r="AN139" s="1">
        <v>3084.61</v>
      </c>
      <c r="AO139" s="1">
        <v>654.15</v>
      </c>
      <c r="AP139" s="1">
        <v>1298.8699999999999</v>
      </c>
      <c r="AQ139" s="1">
        <v>346.07</v>
      </c>
      <c r="AR139" s="1">
        <v>925.41</v>
      </c>
      <c r="AS139" s="1">
        <v>1115.53</v>
      </c>
      <c r="AT139" s="1">
        <v>1300.76</v>
      </c>
      <c r="AU139" s="1">
        <v>1750.02</v>
      </c>
      <c r="AV139" s="1">
        <v>1001.12</v>
      </c>
      <c r="AW139" s="1">
        <v>969.25</v>
      </c>
      <c r="AX139" s="1">
        <v>3693.31</v>
      </c>
      <c r="AY139" s="1">
        <v>220.4</v>
      </c>
      <c r="AZ139" s="1">
        <v>871.05</v>
      </c>
      <c r="BA139" s="1">
        <v>825.42</v>
      </c>
      <c r="BB139" s="1">
        <v>715.6</v>
      </c>
      <c r="BC139" s="1">
        <v>302.89</v>
      </c>
      <c r="BD139" s="1">
        <v>0.32</v>
      </c>
      <c r="BE139" s="1">
        <v>0.14000000000000001</v>
      </c>
      <c r="BF139" s="1">
        <v>0.08</v>
      </c>
      <c r="BG139" s="1">
        <v>0.18</v>
      </c>
      <c r="BH139" s="1">
        <v>0.2</v>
      </c>
      <c r="BI139" s="1">
        <v>0.94</v>
      </c>
      <c r="BJ139" s="1">
        <v>0</v>
      </c>
      <c r="BK139" s="1">
        <v>2.83</v>
      </c>
      <c r="BL139" s="1">
        <v>0</v>
      </c>
      <c r="BM139" s="1">
        <v>0.85</v>
      </c>
      <c r="BN139" s="1">
        <v>0.01</v>
      </c>
      <c r="BO139" s="1">
        <v>0</v>
      </c>
      <c r="BP139" s="1">
        <v>0</v>
      </c>
      <c r="BQ139" s="1">
        <v>0.18</v>
      </c>
      <c r="BR139" s="1">
        <v>0.28999999999999998</v>
      </c>
      <c r="BS139" s="1">
        <v>2.61</v>
      </c>
      <c r="BT139" s="1">
        <v>0</v>
      </c>
      <c r="BU139" s="1">
        <v>0</v>
      </c>
      <c r="BV139" s="1">
        <v>0.72</v>
      </c>
      <c r="BW139" s="1">
        <v>0.04</v>
      </c>
      <c r="BX139" s="1">
        <v>0</v>
      </c>
      <c r="BY139" s="1">
        <v>0</v>
      </c>
      <c r="BZ139" s="1">
        <v>0</v>
      </c>
      <c r="CA139" s="1">
        <v>0</v>
      </c>
      <c r="CB139" s="1">
        <v>847.49</v>
      </c>
      <c r="CC139" s="64"/>
      <c r="CD139" s="64"/>
      <c r="CE139" s="1">
        <v>198.22</v>
      </c>
      <c r="CF139" s="1"/>
      <c r="CG139" s="1">
        <v>129.52000000000001</v>
      </c>
      <c r="CH139" s="1">
        <v>56.08</v>
      </c>
      <c r="CI139" s="1">
        <v>92.8</v>
      </c>
      <c r="CJ139" s="1">
        <v>5535.08</v>
      </c>
      <c r="CK139" s="1">
        <v>3118.95</v>
      </c>
      <c r="CL139" s="1">
        <v>4327.01</v>
      </c>
      <c r="CM139" s="1">
        <v>117.83</v>
      </c>
      <c r="CN139" s="1">
        <v>56.05</v>
      </c>
      <c r="CO139" s="1">
        <v>86.99</v>
      </c>
      <c r="CP139" s="1">
        <v>0</v>
      </c>
      <c r="CQ139" s="1">
        <v>1.47</v>
      </c>
    </row>
    <row r="140" spans="1:95" ht="15" hidden="1" customHeight="1" x14ac:dyDescent="0.3">
      <c r="A140" s="56"/>
      <c r="B140" s="16" t="s">
        <v>247</v>
      </c>
      <c r="C140" s="74"/>
      <c r="D140" s="74">
        <v>31.499999999999996</v>
      </c>
      <c r="E140" s="74">
        <v>0</v>
      </c>
      <c r="F140" s="74">
        <v>32.199999999999996</v>
      </c>
      <c r="G140" s="74">
        <v>0</v>
      </c>
      <c r="H140" s="74">
        <v>134.04999999999998</v>
      </c>
      <c r="I140" s="242">
        <v>951.99999999999989</v>
      </c>
      <c r="V140" s="50">
        <v>0</v>
      </c>
      <c r="W140" s="50">
        <v>0</v>
      </c>
      <c r="X140" s="50">
        <v>0</v>
      </c>
      <c r="Y140" s="50">
        <v>0</v>
      </c>
      <c r="Z140" s="50">
        <v>0</v>
      </c>
      <c r="AA140" s="50">
        <v>0</v>
      </c>
      <c r="AB140" s="50">
        <v>0</v>
      </c>
      <c r="AC140" s="50">
        <v>315</v>
      </c>
      <c r="AD140" s="50">
        <v>0</v>
      </c>
      <c r="AE140" s="50">
        <v>0.48999999999999994</v>
      </c>
      <c r="AF140" s="50">
        <v>0.55999999999999994</v>
      </c>
      <c r="AI140" s="50">
        <v>24.5</v>
      </c>
      <c r="CI140" s="51">
        <v>0</v>
      </c>
      <c r="CL140" s="51">
        <v>0</v>
      </c>
      <c r="CO140" s="51">
        <v>0</v>
      </c>
    </row>
    <row r="141" spans="1:95" hidden="1" x14ac:dyDescent="0.3">
      <c r="A141" s="56"/>
      <c r="B141" s="16" t="s">
        <v>103</v>
      </c>
      <c r="C141" s="74"/>
      <c r="D141" s="74">
        <f t="shared" ref="D141:I141" si="33">D139-D140</f>
        <v>0</v>
      </c>
      <c r="E141" s="74">
        <f t="shared" si="33"/>
        <v>23.14</v>
      </c>
      <c r="F141" s="74">
        <f t="shared" si="33"/>
        <v>-4.659999999999993</v>
      </c>
      <c r="G141" s="74">
        <f t="shared" si="33"/>
        <v>1.5699999999999998</v>
      </c>
      <c r="H141" s="74">
        <f t="shared" si="33"/>
        <v>-11.619999999999976</v>
      </c>
      <c r="I141" s="242">
        <f t="shared" si="33"/>
        <v>-127.51039499999979</v>
      </c>
      <c r="V141" s="50">
        <f t="shared" ref="V141:AF141" si="34">V139-V140</f>
        <v>1539.32</v>
      </c>
      <c r="W141" s="50">
        <f t="shared" si="34"/>
        <v>110.32</v>
      </c>
      <c r="X141" s="50">
        <f t="shared" si="34"/>
        <v>123.8</v>
      </c>
      <c r="Y141" s="50">
        <f t="shared" si="34"/>
        <v>509.55</v>
      </c>
      <c r="Z141" s="50">
        <f t="shared" si="34"/>
        <v>7.47</v>
      </c>
      <c r="AA141" s="50">
        <f t="shared" si="34"/>
        <v>180.58</v>
      </c>
      <c r="AB141" s="50">
        <f t="shared" si="34"/>
        <v>105.88</v>
      </c>
      <c r="AC141" s="50">
        <f t="shared" si="34"/>
        <v>-222.54000000000002</v>
      </c>
      <c r="AD141" s="50">
        <f t="shared" si="34"/>
        <v>5.44</v>
      </c>
      <c r="AE141" s="50">
        <f t="shared" si="34"/>
        <v>0.2</v>
      </c>
      <c r="AF141" s="50">
        <f t="shared" si="34"/>
        <v>0.1100000000000001</v>
      </c>
      <c r="AI141" s="50">
        <f>AI139-AI140</f>
        <v>-6.59</v>
      </c>
      <c r="CI141" s="51">
        <f>CI139-CI140</f>
        <v>92.8</v>
      </c>
      <c r="CL141" s="51">
        <f>CL139-CL140</f>
        <v>4327.01</v>
      </c>
      <c r="CO141" s="51">
        <f>CO139-CO140</f>
        <v>86.99</v>
      </c>
    </row>
    <row r="142" spans="1:95" ht="13.8" hidden="1" customHeight="1" x14ac:dyDescent="0.3">
      <c r="A142" s="56"/>
      <c r="B142" s="16" t="s">
        <v>104</v>
      </c>
      <c r="C142" s="74"/>
      <c r="D142" s="74">
        <v>18</v>
      </c>
      <c r="E142" s="74"/>
      <c r="F142" s="74">
        <v>31</v>
      </c>
      <c r="G142" s="74"/>
      <c r="H142" s="74">
        <v>51</v>
      </c>
      <c r="I142" s="242"/>
    </row>
    <row r="143" spans="1:95" x14ac:dyDescent="0.3">
      <c r="A143" s="72"/>
      <c r="B143" s="66" t="s">
        <v>286</v>
      </c>
      <c r="C143" s="75"/>
      <c r="D143" s="75">
        <f>$D$16+$D$30+$D$44+$D$59+$D$72+$D$85+$D$98+$D$112+$D$126+$D$139</f>
        <v>290.77</v>
      </c>
      <c r="E143" s="75">
        <f>$E$16+$E$30+$E$44+$E$59+$E$72+$E$85+$E$98+$E$112+$E$126+$E$139</f>
        <v>117.48</v>
      </c>
      <c r="F143" s="75">
        <f>$F$16+$F$30+$F$44+$F$59+$F$72+$F$85+$F$98+$F$112+$F$126+$F$139</f>
        <v>282.57</v>
      </c>
      <c r="G143" s="75">
        <f>$G$16+$G$30+$G$44+$G$59+$G$72+$G$85+$G$98+$G$112+$G$126+$G$139</f>
        <v>69.75</v>
      </c>
      <c r="H143" s="75">
        <f>$H$16+$H$30+$H$44+$H$59+$H$72+$H$85+$H$98+$H$112+$H$126+$H$139</f>
        <v>1208.2200000000003</v>
      </c>
      <c r="I143" s="245">
        <f>$I$16+$I$30+$I$44+$I$59+$I$72+$I$85+$I$98+$I$112+$I$126+$I$139</f>
        <v>8285.2728554120004</v>
      </c>
      <c r="J143" s="63">
        <f>$J$16+$J$30+$J$44+$J$59+$J$72+$J$85+$J$98+$J$112+$J$126+$J$139</f>
        <v>113.94</v>
      </c>
      <c r="K143" s="63">
        <f>$K$16+$K$30+$K$44+$K$59+$K$72+$K$85+$K$98+$K$112+$K$126+$K$139</f>
        <v>46.56</v>
      </c>
      <c r="L143" s="63">
        <f>$L$16+$L$30+$L$44+$L$59+$L$72+$L$85+$L$98+$L$112+$L$126+$L$139</f>
        <v>0</v>
      </c>
      <c r="M143" s="63">
        <f>$M$16+$M$30+$M$44+$M$59+$M$72+$M$85+$M$98+$M$112+$M$126+$M$139</f>
        <v>0</v>
      </c>
      <c r="N143" s="63">
        <f>$N$16+$N$30+$N$44+$N$59+$N$72+$N$85+$N$98+$N$112+$N$126+$N$139</f>
        <v>313.17</v>
      </c>
      <c r="O143" s="63">
        <f>$O$16+$O$30+$O$44+$O$59+$O$72+$O$85+$O$98+$O$112+$O$126+$O$139</f>
        <v>716.18000000000006</v>
      </c>
      <c r="P143" s="63">
        <f>$P$16+$P$30+$P$44+$P$59+$P$72+$P$85+$P$98+$P$112+$P$126+$P$139</f>
        <v>124.42000000000002</v>
      </c>
      <c r="Q143" s="63">
        <f>$Q$16+$Q$30+$Q$44+$Q$59+$Q$72+$Q$85+$Q$98+$Q$112+$Q$126+$Q$139</f>
        <v>0</v>
      </c>
      <c r="R143" s="63">
        <f>$R$16+$R$30+$R$44+$R$59+$R$72+$R$85+$R$98+$R$112+$R$126+$R$139</f>
        <v>0</v>
      </c>
      <c r="S143" s="63">
        <f>$S$16+$S$30+$S$44+$S$59+$S$72+$S$85+$S$98+$S$112+$S$126+$S$139</f>
        <v>15.01</v>
      </c>
      <c r="T143" s="63">
        <f>$T$16+$T$30+$T$44+$T$59+$T$72+$T$85+$T$98+$T$112+$T$126+$T$139</f>
        <v>70.47</v>
      </c>
      <c r="U143" s="63">
        <f>$U$16+$U$30+$U$44+$U$59+$U$72+$U$85+$U$98+$U$112+$U$126+$U$139</f>
        <v>9662.99</v>
      </c>
      <c r="V143" s="63">
        <f>$V$16+$V$30+$V$44+$V$59+$V$72+$V$85+$V$98+$V$112+$V$126+$V$139</f>
        <v>12969.159999999996</v>
      </c>
      <c r="W143" s="63">
        <f>$W$16+$W$30+$W$44+$W$59+$W$72+$W$85+$W$98+$W$112+$W$126+$W$139</f>
        <v>1248.05</v>
      </c>
      <c r="X143" s="63">
        <f>$X$16+$X$30+$X$44+$X$59+$X$72+$X$85+$X$98+$X$112+$X$126+$X$139</f>
        <v>1305.25</v>
      </c>
      <c r="Y143" s="63">
        <f>$Y$16+$Y$30+$Y$44+$Y$59+$Y$72+$Y$85+$Y$98+$Y$112+$Y$126+$Y$139</f>
        <v>4016.38</v>
      </c>
      <c r="Z143" s="63">
        <f>$Z$16+$Z$30+$Z$44+$Z$59+$Z$72+$Z$85+$Z$98+$Z$112+$Z$126+$Z$139</f>
        <v>70.48</v>
      </c>
      <c r="AA143" s="63">
        <f>$AA$16+$AA$30+$AA$44+$AA$59+$AA$72+$AA$85+$AA$98+$AA$112+$AA$126+$AA$139</f>
        <v>614.2600000000001</v>
      </c>
      <c r="AB143" s="63">
        <f>$AB$16+$AB$30+$AB$44+$AB$59+$AB$72+$AB$85+$AB$98+$AB$112+$AB$126+$AB$139</f>
        <v>20908.16</v>
      </c>
      <c r="AC143" s="63">
        <f>$AC$16+$AC$30+$AC$44+$AC$59+$AC$72+$AC$85+$AC$98+$AC$112+$AC$126+$AC$139</f>
        <v>4751.3599999999997</v>
      </c>
      <c r="AD143" s="63">
        <f>$AD$16+$AD$30+$AD$44+$AD$59+$AD$72+$AD$85+$AD$98+$AD$112+$AD$126+$AD$139</f>
        <v>61.019999999999996</v>
      </c>
      <c r="AE143" s="63">
        <f>$AE$16+$AE$30+$AE$44+$AE$59+$AE$72+$AE$85+$AE$98+$AE$112+$AE$126+$AE$139</f>
        <v>5.4699999999999989</v>
      </c>
      <c r="AF143" s="63">
        <f>$AF$16+$AF$30+$AF$44+$AF$59+$AF$72+$AF$85+$AF$98+$AF$112+$AF$126+$AF$139</f>
        <v>3.45</v>
      </c>
      <c r="AG143" s="63">
        <f>$AG$16+$AG$30+$AG$44+$AG$59+$AG$72+$AG$85+$AG$98+$AG$112+$AG$126+$AG$139</f>
        <v>68.03</v>
      </c>
      <c r="AH143" s="63">
        <f>$AH$16+$AH$30+$AH$44+$AH$59+$AH$72+$AH$85+$AH$98+$AH$112+$AH$126+$AH$139</f>
        <v>120.06999999999998</v>
      </c>
      <c r="AI143" s="63">
        <f>$AI$16+$AI$30+$AI$44+$AI$59+$AI$72+$AI$85+$AI$98+$AI$112+$AI$126+$AI$139</f>
        <v>184.25</v>
      </c>
      <c r="AJ143" s="1">
        <f>$AJ$16+$AJ$30+$AJ$44+$AJ$59+$AJ$72+$AJ$85+$AJ$98+$AJ$112+$AJ$126+$AJ$139</f>
        <v>0</v>
      </c>
      <c r="AK143" s="1">
        <f>$AK$16+$AK$30+$AK$44+$AK$59+$AK$72+$AK$85+$AK$98+$AK$112+$AK$126+$AK$139</f>
        <v>11791.510000000002</v>
      </c>
      <c r="AL143" s="1">
        <f>$AL$16+$AL$30+$AL$44+$AL$59+$AL$72+$AL$85+$AL$98+$AL$112+$AL$126+$AL$139</f>
        <v>9952.4399999999987</v>
      </c>
      <c r="AM143" s="1">
        <f>$AM$16+$AM$30+$AM$44+$AM$59+$AM$72+$AM$85+$AM$98+$AM$112+$AM$126+$AM$139</f>
        <v>17140.870000000003</v>
      </c>
      <c r="AN143" s="1">
        <f>$AN$16+$AN$30+$AN$44+$AN$59+$AN$72+$AN$85+$AN$98+$AN$112+$AN$126+$AN$139</f>
        <v>16474.59</v>
      </c>
      <c r="AO143" s="1">
        <f>$AO$16+$AO$30+$AO$44+$AO$59+$AO$72+$AO$85+$AO$98+$AO$112+$AO$126+$AO$139</f>
        <v>4663.4999999999991</v>
      </c>
      <c r="AP143" s="1">
        <f>$AP$16+$AP$30+$AP$44+$AP$59+$AP$72+$AP$85+$AP$98+$AP$112+$AP$126+$AP$139</f>
        <v>9173.93</v>
      </c>
      <c r="AQ143" s="1">
        <f>$AQ$16+$AQ$30+$AQ$44+$AQ$59+$AQ$72+$AQ$85+$AQ$98+$AQ$112+$AQ$126+$AQ$139</f>
        <v>2829.3900000000003</v>
      </c>
      <c r="AR143" s="1">
        <f>$AR$16+$AR$30+$AR$44+$AR$59+$AR$72+$AR$85+$AR$98+$AR$112+$AR$126+$AR$139</f>
        <v>9359.1699999999983</v>
      </c>
      <c r="AS143" s="1">
        <f>$AS$16+$AS$30+$AS$44+$AS$59+$AS$72+$AS$85+$AS$98+$AS$112+$AS$126+$AS$139</f>
        <v>9973.93</v>
      </c>
      <c r="AT143" s="1">
        <f>$AT$16+$AT$30+$AT$44+$AT$59+$AT$72+$AT$85+$AT$98+$AT$112+$AT$126+$AT$139</f>
        <v>12119.42</v>
      </c>
      <c r="AU143" s="1">
        <f>$AU$16+$AU$30+$AU$44+$AU$59+$AU$72+$AU$85+$AU$98+$AU$112+$AU$126+$AU$139</f>
        <v>16531.3</v>
      </c>
      <c r="AV143" s="1">
        <f>$AV$16+$AV$30+$AV$44+$AV$59+$AV$72+$AV$85+$AV$98+$AV$112+$AV$126+$AV$139</f>
        <v>6662.3799999999992</v>
      </c>
      <c r="AW143" s="1">
        <f>$AW$16+$AW$30+$AW$44+$AW$59+$AW$72+$AW$85+$AW$98+$AW$112+$AW$126+$AW$139</f>
        <v>9322.75</v>
      </c>
      <c r="AX143" s="1">
        <f>$AX$16+$AX$30+$AX$44+$AX$59+$AX$72+$AX$85+$AX$98+$AX$112+$AX$126+$AX$139</f>
        <v>38566.439999999995</v>
      </c>
      <c r="AY143" s="1">
        <f>$AY$16+$AY$30+$AY$44+$AY$59+$AY$72+$AY$85+$AY$98+$AY$112+$AY$126+$AY$139</f>
        <v>1175.55</v>
      </c>
      <c r="AZ143" s="1">
        <f>$AZ$16+$AZ$30+$AZ$44+$AZ$59+$AZ$72+$AZ$85+$AZ$98+$AZ$112+$AZ$126+$AZ$139</f>
        <v>10598.82</v>
      </c>
      <c r="BA143" s="1">
        <f>$BA$16+$BA$30+$BA$44+$BA$59+$BA$72+$BA$85+$BA$98+$BA$112+$BA$126+$BA$139</f>
        <v>8644.99</v>
      </c>
      <c r="BB143" s="1">
        <f>$BB$16+$BB$30+$BB$44+$BB$59+$BB$72+$BB$85+$BB$98+$BB$112+$BB$126+$BB$139</f>
        <v>6869.6600000000008</v>
      </c>
      <c r="BC143" s="1">
        <f>$BC$16+$BC$30+$BC$44+$BC$59+$BC$72+$BC$85+$BC$98+$BC$112+$BC$126+$BC$139</f>
        <v>3161.7999999999997</v>
      </c>
      <c r="BD143" s="1">
        <f>$BD$16+$BD$30+$BD$44+$BD$59+$BD$72+$BD$85+$BD$98+$BD$112+$BD$126+$BD$139</f>
        <v>1.85</v>
      </c>
      <c r="BE143" s="1">
        <f>$BE$16+$BE$30+$BE$44+$BE$59+$BE$72+$BE$85+$BE$98+$BE$112+$BE$126+$BE$139</f>
        <v>0.63</v>
      </c>
      <c r="BF143" s="1">
        <f>$BF$16+$BF$30+$BF$44+$BF$59+$BF$72+$BF$85+$BF$98+$BF$112+$BF$126+$BF$139</f>
        <v>0.44000000000000006</v>
      </c>
      <c r="BG143" s="1">
        <f>$BG$16+$BG$30+$BG$44+$BG$59+$BG$72+$BG$85+$BG$98+$BG$112+$BG$126+$BG$139</f>
        <v>1.05</v>
      </c>
      <c r="BH143" s="1">
        <f>$BH$16+$BH$30+$BH$44+$BH$59+$BH$72+$BH$85+$BH$98+$BH$112+$BH$126+$BH$139</f>
        <v>1.28</v>
      </c>
      <c r="BI143" s="1">
        <f>$BI$16+$BI$30+$BI$44+$BI$59+$BI$72+$BI$85+$BI$98+$BI$112+$BI$126+$BI$139</f>
        <v>4.92</v>
      </c>
      <c r="BJ143" s="1">
        <f>$BJ$16+$BJ$30+$BJ$44+$BJ$59+$BJ$72+$BJ$85+$BJ$98+$BJ$112+$BJ$126+$BJ$139</f>
        <v>0.03</v>
      </c>
      <c r="BK143" s="1">
        <f>$BK$16+$BK$30+$BK$44+$BK$59+$BK$72+$BK$85+$BK$98+$BK$112+$BK$126+$BK$139</f>
        <v>19.849999999999994</v>
      </c>
      <c r="BL143" s="1">
        <f>$BL$16+$BL$30+$BL$44+$BL$59+$BL$72+$BL$85+$BL$98+$BL$112+$BL$126+$BL$139</f>
        <v>0.01</v>
      </c>
      <c r="BM143" s="1">
        <f>$BM$16+$BM$30+$BM$44+$BM$59+$BM$72+$BM$85+$BM$98+$BM$112+$BM$126+$BM$139</f>
        <v>7.0400000000000009</v>
      </c>
      <c r="BN143" s="1">
        <f>$BN$16+$BN$30+$BN$44+$BN$59+$BN$72+$BN$85+$BN$98+$BN$112+$BN$126+$BN$139</f>
        <v>0.26</v>
      </c>
      <c r="BO143" s="1">
        <f>$BO$16+$BO$30+$BO$44+$BO$59+$BO$72+$BO$85+$BO$98+$BO$112+$BO$126+$BO$139</f>
        <v>0.41000000000000003</v>
      </c>
      <c r="BP143" s="1">
        <f>$BP$16+$BP$30+$BP$44+$BP$59+$BP$72+$BP$85+$BP$98+$BP$112+$BP$126+$BP$139</f>
        <v>0</v>
      </c>
      <c r="BQ143" s="1">
        <f>$BQ$16+$BQ$30+$BQ$44+$BQ$59+$BQ$72+$BQ$85+$BQ$98+$BQ$112+$BQ$126+$BQ$139</f>
        <v>0.77</v>
      </c>
      <c r="BR143" s="1">
        <f>$BR$16+$BR$30+$BR$44+$BR$59+$BR$72+$BR$85+$BR$98+$BR$112+$BR$126+$BR$139</f>
        <v>1.6500000000000001</v>
      </c>
      <c r="BS143" s="1">
        <f>$BS$16+$BS$30+$BS$44+$BS$59+$BS$72+$BS$85+$BS$98+$BS$112+$BS$126+$BS$139</f>
        <v>29.59</v>
      </c>
      <c r="BT143" s="1">
        <f>$BT$16+$BT$30+$BT$44+$BT$59+$BT$72+$BT$85+$BT$98+$BT$112+$BT$126+$BT$139</f>
        <v>0.01</v>
      </c>
      <c r="BU143" s="1">
        <f>$BU$16+$BU$30+$BU$44+$BU$59+$BU$72+$BU$85+$BU$98+$BU$112+$BU$126+$BU$139</f>
        <v>0</v>
      </c>
      <c r="BV143" s="1">
        <f>$BV$16+$BV$30+$BV$44+$BV$59+$BV$72+$BV$85+$BV$98+$BV$112+$BV$126+$BV$139</f>
        <v>45.059999999999995</v>
      </c>
      <c r="BW143" s="1">
        <f>$BW$16+$BW$30+$BW$44+$BW$59+$BW$72+$BW$85+$BW$98+$BW$112+$BW$126+$BW$139</f>
        <v>0.38999999999999996</v>
      </c>
      <c r="BX143" s="1">
        <f>$BX$16+$BX$30+$BX$44+$BX$59+$BX$72+$BX$85+$BX$98+$BX$112+$BX$126+$BX$139</f>
        <v>0</v>
      </c>
      <c r="BY143" s="1">
        <f>$BY$16+$BY$30+$BY$44+$BY$59+$BY$72+$BY$85+$BY$98+$BY$112+$BY$126+$BY$139</f>
        <v>0</v>
      </c>
      <c r="BZ143" s="1">
        <f>$BZ$16+$BZ$30+$BZ$44+$BZ$59+$BZ$72+$BZ$85+$BZ$98+$BZ$112+$BZ$126+$BZ$139</f>
        <v>0</v>
      </c>
      <c r="CA143" s="1">
        <f>$CA$16+$CA$30+$CA$44+$CA$59+$CA$72+$CA$85+$CA$98+$CA$112+$CA$126+$CA$139</f>
        <v>0</v>
      </c>
      <c r="CB143" s="1">
        <f>$CB$16+$CB$30+$CB$44+$CB$59+$CB$72+$CB$85+$CB$98+$CB$112+$CB$126+$CB$139</f>
        <v>8222.08</v>
      </c>
      <c r="CC143" s="64"/>
      <c r="CD143" s="64"/>
      <c r="CE143" s="1">
        <f>$CE$16+$CE$30+$CE$44+$CE$59+$CE$72+$CE$85+$CE$98+$CE$112+$CE$126+$CE$139</f>
        <v>4098.9399999999996</v>
      </c>
      <c r="CF143" s="1"/>
      <c r="CG143" s="1">
        <f>$CG$16+$CG$30+$CG$44+$CG$59+$CG$72+$CG$85+$CG$98+$CG$112+$CG$126+$CG$139</f>
        <v>973.25</v>
      </c>
      <c r="CH143" s="1">
        <f>$CH$16+$CH$30+$CH$44+$CH$59+$CH$72+$CH$85+$CH$98+$CH$112+$CH$126+$CH$139</f>
        <v>527.45000000000005</v>
      </c>
      <c r="CI143" s="1">
        <f>$CI$16+$CI$30+$CI$44+$CI$59+$CI$72+$CI$85+$CI$98+$CI$112+$CI$126+$CI$139</f>
        <v>748.23</v>
      </c>
      <c r="CJ143" s="1">
        <f>$CJ$16+$CJ$30+$CJ$44+$CJ$59+$CJ$72+$CJ$85+$CJ$98+$CJ$112+$CJ$126+$CJ$139</f>
        <v>57713.799999999988</v>
      </c>
      <c r="CK143" s="1">
        <f>$CK$16+$CK$30+$CK$44+$CK$59+$CK$72+$CK$85+$CK$98+$CK$112+$CK$126+$CK$139</f>
        <v>29546.340000000004</v>
      </c>
      <c r="CL143" s="1">
        <f>$CL$16+$CL$30+$CL$44+$CL$59+$CL$72+$CL$85+$CL$98+$CL$112+$CL$126+$CL$139</f>
        <v>43629.120000000003</v>
      </c>
      <c r="CM143" s="1">
        <f>$CM$16+$CM$30+$CM$44+$CM$59+$CM$72+$CM$85+$CM$98+$CM$112+$CM$126+$CM$139</f>
        <v>1526.7399999999998</v>
      </c>
      <c r="CN143" s="1">
        <f>$CN$16+$CN$30+$CN$44+$CN$59+$CN$72+$CN$85+$CN$98+$CN$112+$CN$126+$CN$139</f>
        <v>1000.29</v>
      </c>
      <c r="CO143" s="1">
        <f>$CO$16+$CO$30+$CO$44+$CO$59+$CO$72+$CO$85+$CO$98+$CO$112+$CO$126+$CO$139</f>
        <v>1256.83</v>
      </c>
      <c r="CP143" s="1">
        <f>$CP$16+$CP$30+$CP$44+$CP$59+$CP$72+$CP$85+$CP$98+$CP$112+$CP$126+$CP$139</f>
        <v>94.88</v>
      </c>
      <c r="CQ143" s="1">
        <f>$CQ$16+$CQ$30+$CQ$44+$CQ$59+$CQ$72+$CQ$85+$CQ$98+$CQ$112+$CQ$126+$CQ$139</f>
        <v>16.359999999999996</v>
      </c>
    </row>
    <row r="144" spans="1:95" x14ac:dyDescent="0.3">
      <c r="A144" s="56"/>
      <c r="B144" s="66" t="s">
        <v>285</v>
      </c>
      <c r="C144" s="74"/>
      <c r="D144" s="75">
        <f>D143/10</f>
        <v>29.076999999999998</v>
      </c>
      <c r="E144" s="75">
        <f t="shared" ref="E144:I144" si="35">E143/10</f>
        <v>11.748000000000001</v>
      </c>
      <c r="F144" s="75">
        <f t="shared" si="35"/>
        <v>28.256999999999998</v>
      </c>
      <c r="G144" s="75">
        <f t="shared" si="35"/>
        <v>6.9749999999999996</v>
      </c>
      <c r="H144" s="75">
        <f t="shared" si="35"/>
        <v>120.82200000000003</v>
      </c>
      <c r="I144" s="75">
        <f t="shared" si="35"/>
        <v>828.52728554120006</v>
      </c>
    </row>
  </sheetData>
  <mergeCells count="46">
    <mergeCell ref="F64:G64"/>
    <mergeCell ref="F77:G77"/>
    <mergeCell ref="F90:G90"/>
    <mergeCell ref="F103:G103"/>
    <mergeCell ref="F117:G117"/>
    <mergeCell ref="A4:CR4"/>
    <mergeCell ref="C1:I1"/>
    <mergeCell ref="CM6:CM7"/>
    <mergeCell ref="CN6:CN7"/>
    <mergeCell ref="CO6:CO7"/>
    <mergeCell ref="CP6:CP7"/>
    <mergeCell ref="CQ6:CQ7"/>
    <mergeCell ref="A2:B2"/>
    <mergeCell ref="C2:I2"/>
    <mergeCell ref="CG6:CG7"/>
    <mergeCell ref="CH6:CH7"/>
    <mergeCell ref="CI6:CI7"/>
    <mergeCell ref="CJ6:CJ7"/>
    <mergeCell ref="CK6:CK7"/>
    <mergeCell ref="CL6:CL7"/>
    <mergeCell ref="W6:Z6"/>
    <mergeCell ref="AI6:AI7"/>
    <mergeCell ref="CC6:CC7"/>
    <mergeCell ref="CD6:CD7"/>
    <mergeCell ref="CE6:CE7"/>
    <mergeCell ref="CF6:CF7"/>
    <mergeCell ref="A6:A7"/>
    <mergeCell ref="B6:B7"/>
    <mergeCell ref="C6:C7"/>
    <mergeCell ref="D6:E6"/>
    <mergeCell ref="F6:G6"/>
    <mergeCell ref="H6:H7"/>
    <mergeCell ref="I6:I7"/>
    <mergeCell ref="F22:G22"/>
    <mergeCell ref="F36:G36"/>
    <mergeCell ref="F50:G50"/>
    <mergeCell ref="F21:G21"/>
    <mergeCell ref="F35:G35"/>
    <mergeCell ref="F49:G49"/>
    <mergeCell ref="F132:G132"/>
    <mergeCell ref="F65:G65"/>
    <mergeCell ref="F78:G78"/>
    <mergeCell ref="F91:G91"/>
    <mergeCell ref="F104:G104"/>
    <mergeCell ref="F118:G118"/>
    <mergeCell ref="F131:G131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Q2" sqref="Q2"/>
    </sheetView>
  </sheetViews>
  <sheetFormatPr defaultRowHeight="14.4" x14ac:dyDescent="0.3"/>
  <cols>
    <col min="1" max="1" width="22.109375" customWidth="1"/>
    <col min="2" max="3" width="6.6640625" style="102" customWidth="1"/>
    <col min="4" max="17" width="6.6640625" customWidth="1"/>
  </cols>
  <sheetData>
    <row r="1" spans="1:17" x14ac:dyDescent="0.3">
      <c r="A1" s="92" t="s">
        <v>257</v>
      </c>
      <c r="B1" s="98"/>
      <c r="C1" s="9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72" x14ac:dyDescent="0.3">
      <c r="A2" s="93" t="s">
        <v>162</v>
      </c>
      <c r="B2" s="31" t="s">
        <v>258</v>
      </c>
      <c r="C2" s="99">
        <v>0.3</v>
      </c>
      <c r="D2" s="33" t="s">
        <v>164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33" t="s">
        <v>170</v>
      </c>
      <c r="K2" s="33" t="s">
        <v>171</v>
      </c>
      <c r="L2" s="33" t="s">
        <v>172</v>
      </c>
      <c r="M2" s="33" t="s">
        <v>173</v>
      </c>
      <c r="N2" s="33" t="s">
        <v>174</v>
      </c>
      <c r="O2" s="33" t="s">
        <v>175</v>
      </c>
      <c r="P2" s="33" t="s">
        <v>176</v>
      </c>
      <c r="Q2" s="33" t="s">
        <v>268</v>
      </c>
    </row>
    <row r="3" spans="1:17" x14ac:dyDescent="0.3">
      <c r="A3" s="94" t="s">
        <v>100</v>
      </c>
      <c r="B3" s="100">
        <v>120</v>
      </c>
      <c r="C3" s="100">
        <f>B3*$C$2</f>
        <v>36</v>
      </c>
      <c r="D3" s="37">
        <v>25</v>
      </c>
      <c r="E3" s="37">
        <v>40</v>
      </c>
      <c r="F3" s="37">
        <v>25</v>
      </c>
      <c r="G3" s="37"/>
      <c r="H3" s="37">
        <v>30</v>
      </c>
      <c r="I3" s="37">
        <v>30</v>
      </c>
      <c r="J3" s="37">
        <v>30</v>
      </c>
      <c r="K3" s="37">
        <v>25</v>
      </c>
      <c r="L3" s="37">
        <v>25</v>
      </c>
      <c r="M3" s="37">
        <v>40</v>
      </c>
      <c r="N3" s="37">
        <f>M3+L3+K3+J3+H3+I3+G3+F3+E3+D3</f>
        <v>270</v>
      </c>
      <c r="O3" s="37">
        <f>N3/10</f>
        <v>27</v>
      </c>
      <c r="P3" s="37">
        <f>O3-C3</f>
        <v>-9</v>
      </c>
      <c r="Q3" s="105">
        <f>O3*100/C3</f>
        <v>75</v>
      </c>
    </row>
    <row r="4" spans="1:17" x14ac:dyDescent="0.3">
      <c r="A4" s="94" t="s">
        <v>259</v>
      </c>
      <c r="B4" s="100">
        <v>200</v>
      </c>
      <c r="C4" s="100">
        <f t="shared" ref="C4:C31" si="0">B4*$C$2</f>
        <v>60</v>
      </c>
      <c r="D4" s="37">
        <v>42</v>
      </c>
      <c r="E4" s="37">
        <v>50</v>
      </c>
      <c r="F4" s="37">
        <v>49</v>
      </c>
      <c r="G4" s="37">
        <v>30</v>
      </c>
      <c r="H4" s="37">
        <v>38</v>
      </c>
      <c r="I4" s="37">
        <v>40</v>
      </c>
      <c r="J4" s="37">
        <v>35</v>
      </c>
      <c r="K4" s="37">
        <v>35</v>
      </c>
      <c r="L4" s="37">
        <v>30</v>
      </c>
      <c r="M4" s="37">
        <v>30</v>
      </c>
      <c r="N4" s="37">
        <f t="shared" ref="N4:N31" si="1">M4+L4+K4+J4+H4+I4+G4+F4+E4+D4</f>
        <v>379</v>
      </c>
      <c r="O4" s="37">
        <f t="shared" ref="O4:O31" si="2">N4/10</f>
        <v>37.9</v>
      </c>
      <c r="P4" s="37">
        <f t="shared" ref="P4:P31" si="3">O4-C4</f>
        <v>-22.1</v>
      </c>
      <c r="Q4" s="105">
        <f t="shared" ref="Q4:Q31" si="4">O4*100/C4</f>
        <v>63.166666666666664</v>
      </c>
    </row>
    <row r="5" spans="1:17" x14ac:dyDescent="0.3">
      <c r="A5" s="94" t="s">
        <v>177</v>
      </c>
      <c r="B5" s="100">
        <v>20</v>
      </c>
      <c r="C5" s="100">
        <f t="shared" si="0"/>
        <v>6</v>
      </c>
      <c r="D5" s="37">
        <v>7</v>
      </c>
      <c r="E5" s="37">
        <v>7.5</v>
      </c>
      <c r="F5" s="37"/>
      <c r="G5" s="37">
        <v>33.5</v>
      </c>
      <c r="H5" s="37">
        <v>10</v>
      </c>
      <c r="I5" s="37">
        <v>3</v>
      </c>
      <c r="J5" s="37">
        <v>10</v>
      </c>
      <c r="K5" s="37"/>
      <c r="L5" s="37">
        <v>40.200000000000003</v>
      </c>
      <c r="M5" s="37">
        <v>5</v>
      </c>
      <c r="N5" s="37">
        <f t="shared" si="1"/>
        <v>116.2</v>
      </c>
      <c r="O5" s="37">
        <f t="shared" si="2"/>
        <v>11.620000000000001</v>
      </c>
      <c r="P5" s="37">
        <f t="shared" si="3"/>
        <v>5.620000000000001</v>
      </c>
      <c r="Q5" s="105">
        <f t="shared" si="4"/>
        <v>193.66666666666666</v>
      </c>
    </row>
    <row r="6" spans="1:17" x14ac:dyDescent="0.3">
      <c r="A6" s="94" t="s">
        <v>178</v>
      </c>
      <c r="B6" s="100">
        <v>50</v>
      </c>
      <c r="C6" s="100">
        <f t="shared" si="0"/>
        <v>15</v>
      </c>
      <c r="D6" s="37">
        <v>20</v>
      </c>
      <c r="E6" s="37"/>
      <c r="F6" s="37">
        <v>5</v>
      </c>
      <c r="G6" s="37">
        <v>63</v>
      </c>
      <c r="H6" s="37">
        <v>43.6</v>
      </c>
      <c r="I6" s="37">
        <v>83</v>
      </c>
      <c r="J6" s="37"/>
      <c r="K6" s="37">
        <v>60</v>
      </c>
      <c r="L6" s="37"/>
      <c r="M6" s="37">
        <v>7.5</v>
      </c>
      <c r="N6" s="37">
        <f t="shared" si="1"/>
        <v>282.10000000000002</v>
      </c>
      <c r="O6" s="37">
        <f t="shared" si="2"/>
        <v>28.21</v>
      </c>
      <c r="P6" s="37">
        <f t="shared" si="3"/>
        <v>13.21</v>
      </c>
      <c r="Q6" s="105">
        <f t="shared" si="4"/>
        <v>188.06666666666666</v>
      </c>
    </row>
    <row r="7" spans="1:17" x14ac:dyDescent="0.3">
      <c r="A7" s="94" t="s">
        <v>179</v>
      </c>
      <c r="B7" s="100">
        <v>50</v>
      </c>
      <c r="C7" s="100">
        <f t="shared" si="0"/>
        <v>15</v>
      </c>
      <c r="D7" s="37"/>
      <c r="E7" s="39"/>
      <c r="F7" s="37">
        <v>58.5</v>
      </c>
      <c r="G7" s="37"/>
      <c r="H7" s="37">
        <v>15</v>
      </c>
      <c r="I7" s="37"/>
      <c r="J7" s="37"/>
      <c r="K7" s="37"/>
      <c r="L7" s="37">
        <v>61.2</v>
      </c>
      <c r="M7" s="37"/>
      <c r="N7" s="37">
        <f t="shared" si="1"/>
        <v>134.69999999999999</v>
      </c>
      <c r="O7" s="37">
        <f t="shared" si="2"/>
        <v>13.469999999999999</v>
      </c>
      <c r="P7" s="37">
        <f t="shared" si="3"/>
        <v>-1.5300000000000011</v>
      </c>
      <c r="Q7" s="105">
        <f t="shared" si="4"/>
        <v>89.8</v>
      </c>
    </row>
    <row r="8" spans="1:17" x14ac:dyDescent="0.3">
      <c r="A8" s="94" t="s">
        <v>180</v>
      </c>
      <c r="B8" s="100">
        <v>187</v>
      </c>
      <c r="C8" s="100">
        <f t="shared" si="0"/>
        <v>56.1</v>
      </c>
      <c r="D8" s="37">
        <v>62.5</v>
      </c>
      <c r="E8" s="39">
        <v>187</v>
      </c>
      <c r="F8" s="37">
        <v>75</v>
      </c>
      <c r="G8" s="37">
        <v>25</v>
      </c>
      <c r="H8" s="37">
        <v>70</v>
      </c>
      <c r="I8" s="37">
        <v>62.5</v>
      </c>
      <c r="J8" s="37">
        <v>136.30000000000001</v>
      </c>
      <c r="K8" s="37">
        <v>50</v>
      </c>
      <c r="L8" s="37">
        <v>22.5</v>
      </c>
      <c r="M8" s="37">
        <v>212</v>
      </c>
      <c r="N8" s="37">
        <f t="shared" si="1"/>
        <v>902.8</v>
      </c>
      <c r="O8" s="37">
        <f t="shared" si="2"/>
        <v>90.28</v>
      </c>
      <c r="P8" s="37">
        <f t="shared" si="3"/>
        <v>34.18</v>
      </c>
      <c r="Q8" s="105">
        <f t="shared" si="4"/>
        <v>160.92691622103388</v>
      </c>
    </row>
    <row r="9" spans="1:17" x14ac:dyDescent="0.3">
      <c r="A9" s="94" t="s">
        <v>260</v>
      </c>
      <c r="B9" s="100">
        <v>320</v>
      </c>
      <c r="C9" s="100">
        <f t="shared" si="0"/>
        <v>96</v>
      </c>
      <c r="D9" s="37">
        <v>32.5</v>
      </c>
      <c r="E9" s="39">
        <v>115.3</v>
      </c>
      <c r="F9" s="37">
        <v>62</v>
      </c>
      <c r="G9" s="37">
        <v>124.3</v>
      </c>
      <c r="H9" s="37">
        <v>69.3</v>
      </c>
      <c r="I9" s="37">
        <v>66.3</v>
      </c>
      <c r="J9" s="37">
        <v>181.7</v>
      </c>
      <c r="K9" s="37">
        <v>125.3</v>
      </c>
      <c r="L9" s="37">
        <v>47</v>
      </c>
      <c r="M9" s="37">
        <v>70.3</v>
      </c>
      <c r="N9" s="37">
        <f t="shared" si="1"/>
        <v>893.99999999999989</v>
      </c>
      <c r="O9" s="37">
        <f t="shared" si="2"/>
        <v>89.399999999999991</v>
      </c>
      <c r="P9" s="37">
        <f t="shared" si="3"/>
        <v>-6.6000000000000085</v>
      </c>
      <c r="Q9" s="105">
        <f t="shared" si="4"/>
        <v>93.125</v>
      </c>
    </row>
    <row r="10" spans="1:17" x14ac:dyDescent="0.3">
      <c r="A10" s="94" t="s">
        <v>181</v>
      </c>
      <c r="B10" s="100">
        <v>185</v>
      </c>
      <c r="C10" s="100">
        <f t="shared" si="0"/>
        <v>55.5</v>
      </c>
      <c r="D10" s="37">
        <v>100</v>
      </c>
      <c r="E10" s="39">
        <v>20</v>
      </c>
      <c r="F10" s="37">
        <v>140</v>
      </c>
      <c r="G10" s="37"/>
      <c r="H10" s="37"/>
      <c r="I10" s="37">
        <v>112.5</v>
      </c>
      <c r="J10" s="37">
        <v>40</v>
      </c>
      <c r="K10" s="37">
        <v>100</v>
      </c>
      <c r="L10" s="37">
        <v>20</v>
      </c>
      <c r="M10" s="37"/>
      <c r="N10" s="37">
        <f t="shared" si="1"/>
        <v>532.5</v>
      </c>
      <c r="O10" s="37">
        <f t="shared" si="2"/>
        <v>53.25</v>
      </c>
      <c r="P10" s="37">
        <f t="shared" si="3"/>
        <v>-2.25</v>
      </c>
      <c r="Q10" s="105">
        <f t="shared" si="4"/>
        <v>95.945945945945951</v>
      </c>
    </row>
    <row r="11" spans="1:17" ht="16.2" customHeight="1" x14ac:dyDescent="0.3">
      <c r="A11" s="40" t="s">
        <v>182</v>
      </c>
      <c r="B11" s="100">
        <v>20</v>
      </c>
      <c r="C11" s="100">
        <f t="shared" si="0"/>
        <v>6</v>
      </c>
      <c r="D11" s="37">
        <v>20</v>
      </c>
      <c r="E11" s="37"/>
      <c r="F11" s="37">
        <v>5</v>
      </c>
      <c r="G11" s="37">
        <v>20</v>
      </c>
      <c r="H11" s="37"/>
      <c r="I11" s="37"/>
      <c r="J11" s="37">
        <v>5</v>
      </c>
      <c r="K11" s="37">
        <v>20</v>
      </c>
      <c r="L11" s="37"/>
      <c r="M11" s="37"/>
      <c r="N11" s="37">
        <f t="shared" si="1"/>
        <v>70</v>
      </c>
      <c r="O11" s="37">
        <f t="shared" si="2"/>
        <v>7</v>
      </c>
      <c r="P11" s="37">
        <f t="shared" si="3"/>
        <v>1</v>
      </c>
      <c r="Q11" s="105">
        <f t="shared" si="4"/>
        <v>116.66666666666667</v>
      </c>
    </row>
    <row r="12" spans="1:17" ht="16.2" customHeight="1" x14ac:dyDescent="0.3">
      <c r="A12" s="40" t="s">
        <v>267</v>
      </c>
      <c r="B12" s="100">
        <v>200</v>
      </c>
      <c r="C12" s="100">
        <f t="shared" si="0"/>
        <v>60</v>
      </c>
      <c r="D12" s="37"/>
      <c r="E12" s="37"/>
      <c r="F12" s="37"/>
      <c r="G12" s="37"/>
      <c r="H12" s="37">
        <v>200</v>
      </c>
      <c r="I12" s="37"/>
      <c r="J12" s="37"/>
      <c r="K12" s="37"/>
      <c r="L12" s="37"/>
      <c r="M12" s="37">
        <v>200</v>
      </c>
      <c r="N12" s="37">
        <f t="shared" si="1"/>
        <v>400</v>
      </c>
      <c r="O12" s="37">
        <f t="shared" si="2"/>
        <v>40</v>
      </c>
      <c r="P12" s="37">
        <f t="shared" si="3"/>
        <v>-20</v>
      </c>
      <c r="Q12" s="105">
        <f t="shared" si="4"/>
        <v>66.666666666666671</v>
      </c>
    </row>
    <row r="13" spans="1:17" ht="16.2" customHeight="1" x14ac:dyDescent="0.3">
      <c r="A13" s="40" t="s">
        <v>183</v>
      </c>
      <c r="B13" s="100">
        <v>78</v>
      </c>
      <c r="C13" s="100">
        <f t="shared" si="0"/>
        <v>23.4</v>
      </c>
      <c r="D13" s="37">
        <v>74</v>
      </c>
      <c r="E13" s="37"/>
      <c r="F13" s="37">
        <v>68</v>
      </c>
      <c r="G13" s="37"/>
      <c r="H13" s="37">
        <v>80</v>
      </c>
      <c r="I13" s="37">
        <v>63</v>
      </c>
      <c r="J13" s="37">
        <v>74</v>
      </c>
      <c r="K13" s="37">
        <v>74</v>
      </c>
      <c r="L13" s="37"/>
      <c r="M13" s="37">
        <v>74</v>
      </c>
      <c r="N13" s="37">
        <f t="shared" si="1"/>
        <v>507</v>
      </c>
      <c r="O13" s="37">
        <f t="shared" si="2"/>
        <v>50.7</v>
      </c>
      <c r="P13" s="37">
        <f t="shared" si="3"/>
        <v>27.300000000000004</v>
      </c>
      <c r="Q13" s="105">
        <f t="shared" si="4"/>
        <v>216.66666666666669</v>
      </c>
    </row>
    <row r="14" spans="1:17" ht="16.2" customHeight="1" x14ac:dyDescent="0.3">
      <c r="A14" s="40" t="s">
        <v>184</v>
      </c>
      <c r="B14" s="100">
        <v>53</v>
      </c>
      <c r="C14" s="100">
        <f t="shared" si="0"/>
        <v>15.899999999999999</v>
      </c>
      <c r="D14" s="37"/>
      <c r="E14" s="39"/>
      <c r="F14" s="37"/>
      <c r="G14" s="37">
        <v>69</v>
      </c>
      <c r="H14" s="37"/>
      <c r="I14" s="37"/>
      <c r="J14" s="37"/>
      <c r="K14" s="37"/>
      <c r="L14" s="37">
        <v>69</v>
      </c>
      <c r="M14" s="37"/>
      <c r="N14" s="37">
        <f t="shared" si="1"/>
        <v>138</v>
      </c>
      <c r="O14" s="37">
        <f t="shared" si="2"/>
        <v>13.8</v>
      </c>
      <c r="P14" s="37">
        <f t="shared" si="3"/>
        <v>-2.0999999999999979</v>
      </c>
      <c r="Q14" s="105">
        <f t="shared" si="4"/>
        <v>86.792452830188694</v>
      </c>
    </row>
    <row r="15" spans="1:17" ht="15" customHeight="1" x14ac:dyDescent="0.3">
      <c r="A15" s="40" t="s">
        <v>185</v>
      </c>
      <c r="B15" s="100">
        <v>77</v>
      </c>
      <c r="C15" s="100">
        <f t="shared" si="0"/>
        <v>23.099999999999998</v>
      </c>
      <c r="D15" s="37"/>
      <c r="E15" s="39">
        <v>87</v>
      </c>
      <c r="F15" s="37"/>
      <c r="G15" s="37"/>
      <c r="H15" s="37"/>
      <c r="I15" s="37"/>
      <c r="J15" s="37"/>
      <c r="K15" s="37"/>
      <c r="L15" s="37"/>
      <c r="M15" s="37">
        <v>45</v>
      </c>
      <c r="N15" s="37">
        <f t="shared" si="1"/>
        <v>132</v>
      </c>
      <c r="O15" s="37">
        <f t="shared" si="2"/>
        <v>13.2</v>
      </c>
      <c r="P15" s="37">
        <f t="shared" si="3"/>
        <v>-9.8999999999999986</v>
      </c>
      <c r="Q15" s="105">
        <f t="shared" si="4"/>
        <v>57.142857142857146</v>
      </c>
    </row>
    <row r="16" spans="1:17" ht="16.2" hidden="1" customHeight="1" x14ac:dyDescent="0.3">
      <c r="A16" s="40" t="s">
        <v>186</v>
      </c>
      <c r="B16" s="100">
        <v>350</v>
      </c>
      <c r="C16" s="100">
        <f t="shared" si="0"/>
        <v>105</v>
      </c>
      <c r="D16" s="37"/>
      <c r="E16" s="37">
        <v>72.5</v>
      </c>
      <c r="F16" s="37"/>
      <c r="G16" s="37">
        <v>11.5</v>
      </c>
      <c r="H16" s="37"/>
      <c r="I16" s="37">
        <v>30</v>
      </c>
      <c r="J16" s="37"/>
      <c r="K16" s="37"/>
      <c r="L16" s="37">
        <v>45.3</v>
      </c>
      <c r="M16" s="37">
        <v>22.5</v>
      </c>
      <c r="N16" s="37">
        <f t="shared" si="1"/>
        <v>181.8</v>
      </c>
      <c r="O16" s="37">
        <f t="shared" si="2"/>
        <v>18.18</v>
      </c>
      <c r="P16" s="37">
        <f t="shared" si="3"/>
        <v>-86.82</v>
      </c>
      <c r="Q16" s="105">
        <f t="shared" si="4"/>
        <v>17.314285714285713</v>
      </c>
    </row>
    <row r="17" spans="1:17" ht="16.2" hidden="1" customHeight="1" x14ac:dyDescent="0.3">
      <c r="A17" s="40" t="s">
        <v>261</v>
      </c>
      <c r="B17" s="100">
        <v>180</v>
      </c>
      <c r="C17" s="100">
        <f t="shared" si="0"/>
        <v>54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>
        <f t="shared" si="1"/>
        <v>0</v>
      </c>
      <c r="O17" s="37">
        <f t="shared" si="2"/>
        <v>0</v>
      </c>
      <c r="P17" s="37">
        <f t="shared" si="3"/>
        <v>-54</v>
      </c>
      <c r="Q17" s="105">
        <f t="shared" si="4"/>
        <v>0</v>
      </c>
    </row>
    <row r="18" spans="1:17" ht="16.2" hidden="1" customHeight="1" x14ac:dyDescent="0.3">
      <c r="A18" s="40" t="s">
        <v>188</v>
      </c>
      <c r="B18" s="100">
        <v>60</v>
      </c>
      <c r="C18" s="100">
        <f t="shared" si="0"/>
        <v>18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>
        <f t="shared" si="1"/>
        <v>0</v>
      </c>
      <c r="O18" s="37">
        <f t="shared" si="2"/>
        <v>0</v>
      </c>
      <c r="P18" s="37">
        <f t="shared" si="3"/>
        <v>-18</v>
      </c>
      <c r="Q18" s="105">
        <f t="shared" si="4"/>
        <v>0</v>
      </c>
    </row>
    <row r="19" spans="1:17" ht="16.2" hidden="1" customHeight="1" x14ac:dyDescent="0.3">
      <c r="A19" s="40" t="s">
        <v>189</v>
      </c>
      <c r="B19" s="100">
        <v>15</v>
      </c>
      <c r="C19" s="100">
        <f t="shared" si="0"/>
        <v>4.5</v>
      </c>
      <c r="D19" s="37"/>
      <c r="E19" s="37"/>
      <c r="F19" s="37">
        <v>9</v>
      </c>
      <c r="G19" s="37"/>
      <c r="H19" s="37"/>
      <c r="I19" s="37"/>
      <c r="J19" s="37"/>
      <c r="K19" s="37"/>
      <c r="L19" s="37"/>
      <c r="M19" s="37"/>
      <c r="N19" s="37">
        <f t="shared" si="1"/>
        <v>9</v>
      </c>
      <c r="O19" s="37">
        <f t="shared" si="2"/>
        <v>0.9</v>
      </c>
      <c r="P19" s="37">
        <f t="shared" si="3"/>
        <v>-3.6</v>
      </c>
      <c r="Q19" s="105">
        <f t="shared" si="4"/>
        <v>20</v>
      </c>
    </row>
    <row r="20" spans="1:17" ht="16.2" customHeight="1" x14ac:dyDescent="0.3">
      <c r="A20" s="40" t="s">
        <v>248</v>
      </c>
      <c r="B20" s="100">
        <v>10</v>
      </c>
      <c r="C20" s="100">
        <f t="shared" si="0"/>
        <v>3</v>
      </c>
      <c r="D20" s="37"/>
      <c r="E20" s="37">
        <v>5</v>
      </c>
      <c r="F20" s="37">
        <v>5</v>
      </c>
      <c r="G20" s="37">
        <v>5</v>
      </c>
      <c r="H20" s="37"/>
      <c r="I20" s="37"/>
      <c r="J20" s="37">
        <v>15</v>
      </c>
      <c r="K20" s="37">
        <v>5</v>
      </c>
      <c r="L20" s="37"/>
      <c r="M20" s="37"/>
      <c r="N20" s="37">
        <f t="shared" si="1"/>
        <v>35</v>
      </c>
      <c r="O20" s="37">
        <f t="shared" si="2"/>
        <v>3.5</v>
      </c>
      <c r="P20" s="37">
        <f t="shared" si="3"/>
        <v>0.5</v>
      </c>
      <c r="Q20" s="105">
        <f t="shared" si="4"/>
        <v>116.66666666666667</v>
      </c>
    </row>
    <row r="21" spans="1:17" ht="16.2" customHeight="1" x14ac:dyDescent="0.3">
      <c r="A21" s="40" t="s">
        <v>190</v>
      </c>
      <c r="B21" s="100">
        <v>35</v>
      </c>
      <c r="C21" s="100">
        <f t="shared" si="0"/>
        <v>10.5</v>
      </c>
      <c r="D21" s="37">
        <v>6</v>
      </c>
      <c r="E21" s="37">
        <v>4.5</v>
      </c>
      <c r="F21" s="37">
        <v>4.5</v>
      </c>
      <c r="G21" s="37">
        <v>6.2</v>
      </c>
      <c r="H21" s="37">
        <v>6.3</v>
      </c>
      <c r="I21" s="37">
        <v>8.4</v>
      </c>
      <c r="J21" s="37">
        <v>5</v>
      </c>
      <c r="K21" s="37"/>
      <c r="L21" s="37">
        <v>12.5</v>
      </c>
      <c r="M21" s="37">
        <v>12.5</v>
      </c>
      <c r="N21" s="37">
        <f t="shared" si="1"/>
        <v>65.900000000000006</v>
      </c>
      <c r="O21" s="37">
        <f t="shared" si="2"/>
        <v>6.5900000000000007</v>
      </c>
      <c r="P21" s="37">
        <f t="shared" si="3"/>
        <v>-3.9099999999999993</v>
      </c>
      <c r="Q21" s="105">
        <f t="shared" si="4"/>
        <v>62.761904761904773</v>
      </c>
    </row>
    <row r="22" spans="1:17" ht="16.2" customHeight="1" x14ac:dyDescent="0.3">
      <c r="A22" s="40" t="s">
        <v>191</v>
      </c>
      <c r="B22" s="100">
        <v>18</v>
      </c>
      <c r="C22" s="100">
        <f t="shared" si="0"/>
        <v>5.3999999999999995</v>
      </c>
      <c r="D22" s="37">
        <v>7</v>
      </c>
      <c r="E22" s="37">
        <v>6.3</v>
      </c>
      <c r="F22" s="37">
        <v>7</v>
      </c>
      <c r="G22" s="37">
        <v>11.2</v>
      </c>
      <c r="H22" s="37">
        <v>4.3</v>
      </c>
      <c r="I22" s="37">
        <v>11</v>
      </c>
      <c r="J22" s="37">
        <v>5.3</v>
      </c>
      <c r="K22" s="37">
        <v>16.3</v>
      </c>
      <c r="L22" s="37">
        <v>3.2</v>
      </c>
      <c r="M22" s="37">
        <v>0.3</v>
      </c>
      <c r="N22" s="37">
        <f t="shared" si="1"/>
        <v>71.900000000000006</v>
      </c>
      <c r="O22" s="37">
        <f t="shared" si="2"/>
        <v>7.19</v>
      </c>
      <c r="P22" s="37">
        <f t="shared" si="3"/>
        <v>1.7900000000000009</v>
      </c>
      <c r="Q22" s="105">
        <f t="shared" si="4"/>
        <v>133.14814814814815</v>
      </c>
    </row>
    <row r="23" spans="1:17" hidden="1" x14ac:dyDescent="0.3">
      <c r="A23" s="95" t="s">
        <v>192</v>
      </c>
      <c r="B23" s="101">
        <v>40</v>
      </c>
      <c r="C23" s="100">
        <f t="shared" si="0"/>
        <v>12</v>
      </c>
      <c r="D23" s="96"/>
      <c r="E23" s="96"/>
      <c r="F23" s="96"/>
      <c r="G23" s="96">
        <v>3.1</v>
      </c>
      <c r="H23" s="96">
        <v>6</v>
      </c>
      <c r="I23" s="96"/>
      <c r="J23" s="96"/>
      <c r="K23" s="96"/>
      <c r="L23" s="96">
        <v>4.0999999999999996</v>
      </c>
      <c r="M23" s="96"/>
      <c r="N23" s="37">
        <f t="shared" si="1"/>
        <v>13.2</v>
      </c>
      <c r="O23" s="37">
        <f t="shared" si="2"/>
        <v>1.3199999999999998</v>
      </c>
      <c r="P23" s="37">
        <f t="shared" si="3"/>
        <v>-10.68</v>
      </c>
      <c r="Q23" s="105">
        <f t="shared" si="4"/>
        <v>10.999999999999998</v>
      </c>
    </row>
    <row r="24" spans="1:17" x14ac:dyDescent="0.3">
      <c r="A24" s="95" t="s">
        <v>262</v>
      </c>
      <c r="B24" s="101">
        <v>35</v>
      </c>
      <c r="C24" s="100">
        <f t="shared" si="0"/>
        <v>10.5</v>
      </c>
      <c r="D24" s="96">
        <v>10</v>
      </c>
      <c r="E24" s="96">
        <v>10</v>
      </c>
      <c r="F24" s="96">
        <v>10</v>
      </c>
      <c r="G24" s="96">
        <v>13.6</v>
      </c>
      <c r="H24" s="96"/>
      <c r="I24" s="96">
        <v>10</v>
      </c>
      <c r="J24" s="96">
        <v>21.3</v>
      </c>
      <c r="K24" s="96">
        <v>10</v>
      </c>
      <c r="L24" s="96">
        <v>12.9</v>
      </c>
      <c r="M24" s="96"/>
      <c r="N24" s="37">
        <f t="shared" si="1"/>
        <v>97.8</v>
      </c>
      <c r="O24" s="37">
        <f t="shared" si="2"/>
        <v>9.7799999999999994</v>
      </c>
      <c r="P24" s="37">
        <f t="shared" si="3"/>
        <v>-0.72000000000000064</v>
      </c>
      <c r="Q24" s="105">
        <f t="shared" si="4"/>
        <v>93.142857142857139</v>
      </c>
    </row>
    <row r="25" spans="1:17" hidden="1" x14ac:dyDescent="0.3">
      <c r="A25" s="95" t="s">
        <v>263</v>
      </c>
      <c r="B25" s="101">
        <v>15</v>
      </c>
      <c r="C25" s="100">
        <f t="shared" si="0"/>
        <v>4.5</v>
      </c>
      <c r="D25" s="96"/>
      <c r="E25" s="97"/>
      <c r="F25" s="96"/>
      <c r="G25" s="96"/>
      <c r="H25" s="96"/>
      <c r="I25" s="96"/>
      <c r="J25" s="96"/>
      <c r="K25" s="96"/>
      <c r="L25" s="96"/>
      <c r="M25" s="96"/>
      <c r="N25" s="37">
        <f t="shared" si="1"/>
        <v>0</v>
      </c>
      <c r="O25" s="37">
        <f t="shared" si="2"/>
        <v>0</v>
      </c>
      <c r="P25" s="37">
        <f t="shared" si="3"/>
        <v>-4.5</v>
      </c>
      <c r="Q25" s="105">
        <f t="shared" si="4"/>
        <v>0</v>
      </c>
    </row>
    <row r="26" spans="1:17" hidden="1" x14ac:dyDescent="0.3">
      <c r="A26" s="95" t="s">
        <v>116</v>
      </c>
      <c r="B26" s="101">
        <v>2</v>
      </c>
      <c r="C26" s="100">
        <f t="shared" si="0"/>
        <v>0.6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37">
        <f t="shared" si="1"/>
        <v>0</v>
      </c>
      <c r="O26" s="37">
        <f t="shared" si="2"/>
        <v>0</v>
      </c>
      <c r="P26" s="37">
        <f t="shared" si="3"/>
        <v>-0.6</v>
      </c>
      <c r="Q26" s="105">
        <f t="shared" si="4"/>
        <v>0</v>
      </c>
    </row>
    <row r="27" spans="1:17" hidden="1" x14ac:dyDescent="0.3">
      <c r="A27" s="95" t="s">
        <v>264</v>
      </c>
      <c r="B27" s="101">
        <v>1.2</v>
      </c>
      <c r="C27" s="100">
        <f t="shared" si="0"/>
        <v>0.36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37">
        <f t="shared" si="1"/>
        <v>0</v>
      </c>
      <c r="O27" s="37">
        <f t="shared" si="2"/>
        <v>0</v>
      </c>
      <c r="P27" s="37">
        <f t="shared" si="3"/>
        <v>-0.36</v>
      </c>
      <c r="Q27" s="105">
        <f t="shared" si="4"/>
        <v>0</v>
      </c>
    </row>
    <row r="28" spans="1:17" hidden="1" x14ac:dyDescent="0.3">
      <c r="A28" s="95" t="s">
        <v>194</v>
      </c>
      <c r="B28" s="101">
        <v>2</v>
      </c>
      <c r="C28" s="100">
        <f t="shared" si="0"/>
        <v>0.6</v>
      </c>
      <c r="D28" s="96"/>
      <c r="E28" s="97"/>
      <c r="F28" s="96"/>
      <c r="G28" s="96"/>
      <c r="H28" s="96"/>
      <c r="I28" s="96"/>
      <c r="J28" s="96"/>
      <c r="K28" s="96"/>
      <c r="L28" s="96"/>
      <c r="M28" s="96"/>
      <c r="N28" s="37">
        <f t="shared" si="1"/>
        <v>0</v>
      </c>
      <c r="O28" s="37">
        <f t="shared" si="2"/>
        <v>0</v>
      </c>
      <c r="P28" s="37">
        <f t="shared" si="3"/>
        <v>-0.6</v>
      </c>
      <c r="Q28" s="105">
        <f t="shared" si="4"/>
        <v>0</v>
      </c>
    </row>
    <row r="29" spans="1:17" hidden="1" x14ac:dyDescent="0.3">
      <c r="A29" s="95" t="s">
        <v>265</v>
      </c>
      <c r="B29" s="101">
        <v>0.3</v>
      </c>
      <c r="C29" s="100">
        <f t="shared" si="0"/>
        <v>0.09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37">
        <f t="shared" si="1"/>
        <v>0</v>
      </c>
      <c r="O29" s="37">
        <f t="shared" si="2"/>
        <v>0</v>
      </c>
      <c r="P29" s="37">
        <f t="shared" si="3"/>
        <v>-0.09</v>
      </c>
      <c r="Q29" s="105">
        <f t="shared" si="4"/>
        <v>0</v>
      </c>
    </row>
    <row r="30" spans="1:17" hidden="1" x14ac:dyDescent="0.3">
      <c r="A30" s="95" t="s">
        <v>11</v>
      </c>
      <c r="B30" s="101">
        <v>4</v>
      </c>
      <c r="C30" s="100">
        <f t="shared" si="0"/>
        <v>1.2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37">
        <f t="shared" si="1"/>
        <v>0</v>
      </c>
      <c r="O30" s="37">
        <f t="shared" si="2"/>
        <v>0</v>
      </c>
      <c r="P30" s="37">
        <f t="shared" si="3"/>
        <v>-1.2</v>
      </c>
      <c r="Q30" s="105">
        <f t="shared" si="4"/>
        <v>0</v>
      </c>
    </row>
    <row r="31" spans="1:17" x14ac:dyDescent="0.3">
      <c r="A31" s="95" t="s">
        <v>266</v>
      </c>
      <c r="B31" s="101">
        <v>5</v>
      </c>
      <c r="C31" s="100">
        <f t="shared" si="0"/>
        <v>1.5</v>
      </c>
      <c r="D31" s="96">
        <v>1.6</v>
      </c>
      <c r="E31" s="96">
        <v>1.5</v>
      </c>
      <c r="F31" s="96">
        <v>1.5</v>
      </c>
      <c r="G31" s="96">
        <v>1.5</v>
      </c>
      <c r="H31" s="96">
        <v>1.5</v>
      </c>
      <c r="I31" s="96">
        <v>0.7</v>
      </c>
      <c r="J31" s="96">
        <v>1.5</v>
      </c>
      <c r="K31" s="96">
        <v>1.2</v>
      </c>
      <c r="L31" s="96">
        <v>1.5</v>
      </c>
      <c r="M31" s="96">
        <v>1.5</v>
      </c>
      <c r="N31" s="37">
        <f t="shared" si="1"/>
        <v>14</v>
      </c>
      <c r="O31" s="37">
        <f t="shared" si="2"/>
        <v>1.4</v>
      </c>
      <c r="P31" s="37">
        <f t="shared" si="3"/>
        <v>-0.10000000000000009</v>
      </c>
      <c r="Q31" s="105">
        <f t="shared" si="4"/>
        <v>93.333333333333329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256"/>
  <sheetViews>
    <sheetView topLeftCell="A80" workbookViewId="0">
      <selection activeCell="C94" sqref="C94:I94"/>
    </sheetView>
  </sheetViews>
  <sheetFormatPr defaultRowHeight="14.4" x14ac:dyDescent="0.3"/>
  <cols>
    <col min="1" max="1" width="6.33203125" style="65" customWidth="1"/>
    <col min="2" max="2" width="45.109375" style="20" customWidth="1"/>
    <col min="3" max="3" width="8.5546875" style="76" customWidth="1"/>
    <col min="4" max="4" width="7.44140625" style="76" customWidth="1"/>
    <col min="5" max="5" width="6.6640625" style="76" hidden="1" customWidth="1"/>
    <col min="6" max="6" width="8.6640625" style="76" customWidth="1"/>
    <col min="7" max="7" width="6.6640625" style="76" hidden="1" customWidth="1"/>
    <col min="8" max="8" width="8.109375" style="76" customWidth="1"/>
    <col min="9" max="9" width="8.5546875" style="246" customWidth="1"/>
    <col min="10" max="22" width="8.88671875" style="9" hidden="1" customWidth="1"/>
    <col min="23" max="23" width="7.109375" style="9" hidden="1" customWidth="1"/>
    <col min="24" max="25" width="5.6640625" style="9" hidden="1" customWidth="1"/>
    <col min="26" max="26" width="7.33203125" style="9" hidden="1" customWidth="1"/>
    <col min="27" max="28" width="5.6640625" style="9" hidden="1" customWidth="1"/>
    <col min="29" max="29" width="7" style="9" hidden="1" customWidth="1"/>
    <col min="30" max="31" width="5.6640625" style="9" hidden="1" customWidth="1"/>
    <col min="32" max="32" width="5" style="9" hidden="1" customWidth="1"/>
    <col min="33" max="33" width="5.6640625" style="9" hidden="1" customWidth="1"/>
    <col min="34" max="34" width="4" style="9" hidden="1" customWidth="1"/>
    <col min="35" max="35" width="8.109375" style="9" hidden="1" customWidth="1"/>
    <col min="36" max="80" width="8.88671875" style="10" hidden="1" customWidth="1"/>
    <col min="81" max="81" width="6.6640625" style="11" hidden="1" customWidth="1"/>
    <col min="82" max="82" width="7" style="11" hidden="1" customWidth="1"/>
    <col min="83" max="93" width="9.109375" style="10" hidden="1" customWidth="1"/>
    <col min="94" max="94" width="6.5546875" style="10" hidden="1" customWidth="1"/>
    <col min="95" max="95" width="7.21875" style="10" hidden="1" customWidth="1"/>
  </cols>
  <sheetData>
    <row r="1" spans="1:95" s="21" customFormat="1" ht="15.6" x14ac:dyDescent="0.3">
      <c r="A1" s="270" t="s">
        <v>139</v>
      </c>
      <c r="B1" s="270"/>
      <c r="C1" s="270" t="s">
        <v>250</v>
      </c>
      <c r="D1" s="270"/>
      <c r="E1" s="270"/>
      <c r="F1" s="270"/>
      <c r="G1" s="270"/>
      <c r="H1" s="270"/>
      <c r="I1" s="270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95" s="21" customFormat="1" ht="15.6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5" s="21" customFormat="1" ht="15.6" x14ac:dyDescent="0.3">
      <c r="A3" s="79"/>
      <c r="B3" s="1"/>
      <c r="C3" s="3"/>
      <c r="D3" s="240"/>
      <c r="E3" s="240"/>
      <c r="F3" s="240"/>
      <c r="G3" s="240"/>
      <c r="H3" s="240"/>
      <c r="I3" s="24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5" s="22" customFormat="1" ht="34.799999999999997" customHeight="1" x14ac:dyDescent="0.3">
      <c r="A4" s="279" t="s">
        <v>372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95" x14ac:dyDescent="0.3">
      <c r="A5" s="275" t="s">
        <v>0</v>
      </c>
      <c r="B5" s="267" t="s">
        <v>1</v>
      </c>
      <c r="C5" s="267" t="s">
        <v>161</v>
      </c>
      <c r="D5" s="267" t="s">
        <v>2</v>
      </c>
      <c r="E5" s="267"/>
      <c r="F5" s="267" t="s">
        <v>3</v>
      </c>
      <c r="G5" s="267"/>
      <c r="H5" s="267" t="s">
        <v>4</v>
      </c>
      <c r="I5" s="268" t="s">
        <v>5</v>
      </c>
      <c r="J5" s="6" t="s">
        <v>6</v>
      </c>
      <c r="K5" s="6" t="s">
        <v>7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  <c r="R5" s="6" t="s">
        <v>14</v>
      </c>
      <c r="S5" s="6" t="s">
        <v>15</v>
      </c>
      <c r="T5" s="6" t="s">
        <v>16</v>
      </c>
      <c r="U5" s="6" t="s">
        <v>17</v>
      </c>
      <c r="V5" s="6" t="s">
        <v>18</v>
      </c>
      <c r="W5" s="267" t="s">
        <v>19</v>
      </c>
      <c r="X5" s="267"/>
      <c r="Y5" s="267"/>
      <c r="Z5" s="267"/>
      <c r="AA5" s="7" t="s">
        <v>20</v>
      </c>
      <c r="AB5" s="7"/>
      <c r="AC5" s="7"/>
      <c r="AD5" s="7"/>
      <c r="AE5" s="7"/>
      <c r="AF5" s="7"/>
      <c r="AG5" s="7"/>
      <c r="AH5" s="7"/>
      <c r="AI5" s="267" t="s">
        <v>21</v>
      </c>
      <c r="AJ5" s="8" t="s">
        <v>22</v>
      </c>
      <c r="AK5" s="8" t="s">
        <v>23</v>
      </c>
      <c r="AL5" s="8" t="s">
        <v>24</v>
      </c>
      <c r="AM5" s="8" t="s">
        <v>25</v>
      </c>
      <c r="AN5" s="8" t="s">
        <v>26</v>
      </c>
      <c r="AO5" s="8" t="s">
        <v>27</v>
      </c>
      <c r="AP5" s="8" t="s">
        <v>28</v>
      </c>
      <c r="AQ5" s="8" t="s">
        <v>29</v>
      </c>
      <c r="AR5" s="8" t="s">
        <v>30</v>
      </c>
      <c r="AS5" s="8" t="s">
        <v>31</v>
      </c>
      <c r="AT5" s="8" t="s">
        <v>32</v>
      </c>
      <c r="AU5" s="8" t="s">
        <v>33</v>
      </c>
      <c r="AV5" s="8" t="s">
        <v>34</v>
      </c>
      <c r="AW5" s="8" t="s">
        <v>35</v>
      </c>
      <c r="AX5" s="8" t="s">
        <v>36</v>
      </c>
      <c r="AY5" s="8" t="s">
        <v>37</v>
      </c>
      <c r="AZ5" s="8" t="s">
        <v>38</v>
      </c>
      <c r="BA5" s="8" t="s">
        <v>39</v>
      </c>
      <c r="BB5" s="8" t="s">
        <v>40</v>
      </c>
      <c r="BC5" s="8" t="s">
        <v>41</v>
      </c>
      <c r="BD5" s="8" t="s">
        <v>42</v>
      </c>
      <c r="BE5" s="8" t="s">
        <v>43</v>
      </c>
      <c r="BF5" s="8" t="s">
        <v>44</v>
      </c>
      <c r="BG5" s="8" t="s">
        <v>45</v>
      </c>
      <c r="BH5" s="8" t="s">
        <v>46</v>
      </c>
      <c r="BI5" s="8" t="s">
        <v>47</v>
      </c>
      <c r="BJ5" s="8" t="s">
        <v>48</v>
      </c>
      <c r="BK5" s="8" t="s">
        <v>49</v>
      </c>
      <c r="BL5" s="8" t="s">
        <v>50</v>
      </c>
      <c r="BM5" s="8" t="s">
        <v>51</v>
      </c>
      <c r="BN5" s="8" t="s">
        <v>52</v>
      </c>
      <c r="BO5" s="8" t="s">
        <v>53</v>
      </c>
      <c r="BP5" s="8" t="s">
        <v>54</v>
      </c>
      <c r="BQ5" s="8" t="s">
        <v>55</v>
      </c>
      <c r="BR5" s="8" t="s">
        <v>56</v>
      </c>
      <c r="BS5" s="8" t="s">
        <v>57</v>
      </c>
      <c r="BT5" s="8" t="s">
        <v>58</v>
      </c>
      <c r="BU5" s="8" t="s">
        <v>59</v>
      </c>
      <c r="BV5" s="8" t="s">
        <v>60</v>
      </c>
      <c r="BW5" s="8" t="s">
        <v>61</v>
      </c>
      <c r="BX5" s="8" t="s">
        <v>62</v>
      </c>
      <c r="BY5" s="8" t="s">
        <v>63</v>
      </c>
      <c r="BZ5" s="8" t="s">
        <v>64</v>
      </c>
      <c r="CA5" s="8" t="s">
        <v>65</v>
      </c>
      <c r="CB5" s="8"/>
      <c r="CC5" s="267" t="s">
        <v>66</v>
      </c>
      <c r="CD5" s="267" t="s">
        <v>67</v>
      </c>
      <c r="CE5" s="267"/>
      <c r="CF5" s="267"/>
      <c r="CG5" s="267" t="s">
        <v>68</v>
      </c>
      <c r="CH5" s="267" t="s">
        <v>69</v>
      </c>
      <c r="CI5" s="267" t="s">
        <v>70</v>
      </c>
      <c r="CJ5" s="267" t="s">
        <v>71</v>
      </c>
      <c r="CK5" s="267" t="s">
        <v>72</v>
      </c>
      <c r="CL5" s="267" t="s">
        <v>73</v>
      </c>
      <c r="CM5" s="267" t="s">
        <v>74</v>
      </c>
      <c r="CN5" s="267" t="s">
        <v>75</v>
      </c>
      <c r="CO5" s="267" t="s">
        <v>76</v>
      </c>
      <c r="CP5" s="267" t="s">
        <v>77</v>
      </c>
      <c r="CQ5" s="267" t="s">
        <v>78</v>
      </c>
    </row>
    <row r="6" spans="1:95" ht="27.6" x14ac:dyDescent="0.3">
      <c r="A6" s="276"/>
      <c r="B6" s="267"/>
      <c r="C6" s="267"/>
      <c r="D6" s="253" t="s">
        <v>79</v>
      </c>
      <c r="E6" s="253" t="s">
        <v>80</v>
      </c>
      <c r="F6" s="253" t="s">
        <v>79</v>
      </c>
      <c r="G6" s="253" t="s">
        <v>81</v>
      </c>
      <c r="H6" s="267"/>
      <c r="I6" s="26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 t="s">
        <v>82</v>
      </c>
      <c r="X6" s="6" t="s">
        <v>83</v>
      </c>
      <c r="Y6" s="6" t="s">
        <v>84</v>
      </c>
      <c r="Z6" s="6" t="s">
        <v>85</v>
      </c>
      <c r="AA6" s="6" t="s">
        <v>86</v>
      </c>
      <c r="AB6" s="6" t="s">
        <v>87</v>
      </c>
      <c r="AC6" s="6" t="s">
        <v>88</v>
      </c>
      <c r="AD6" s="6" t="s">
        <v>89</v>
      </c>
      <c r="AE6" s="6" t="s">
        <v>153</v>
      </c>
      <c r="AF6" s="6" t="s">
        <v>154</v>
      </c>
      <c r="AG6" s="6" t="s">
        <v>90</v>
      </c>
      <c r="AH6" s="6" t="s">
        <v>91</v>
      </c>
      <c r="AI6" s="26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</row>
    <row r="7" spans="1:95" x14ac:dyDescent="0.3">
      <c r="A7" s="56"/>
      <c r="B7" s="23" t="s">
        <v>142</v>
      </c>
      <c r="C7" s="74"/>
      <c r="D7" s="74"/>
      <c r="E7" s="74"/>
      <c r="F7" s="74"/>
      <c r="G7" s="74"/>
      <c r="H7" s="74"/>
      <c r="I7" s="242"/>
      <c r="CD7" s="12"/>
    </row>
    <row r="8" spans="1:95" x14ac:dyDescent="0.3">
      <c r="A8" s="121"/>
      <c r="B8" s="122" t="s">
        <v>92</v>
      </c>
      <c r="C8" s="123"/>
      <c r="D8" s="123"/>
      <c r="E8" s="123"/>
      <c r="F8" s="123"/>
      <c r="G8" s="123"/>
      <c r="H8" s="123"/>
      <c r="I8" s="243"/>
    </row>
    <row r="9" spans="1:95" x14ac:dyDescent="0.3">
      <c r="A9" s="137" t="s">
        <v>93</v>
      </c>
      <c r="B9" s="126" t="s">
        <v>94</v>
      </c>
      <c r="C9" s="138" t="s">
        <v>95</v>
      </c>
      <c r="D9" s="123">
        <v>6.05</v>
      </c>
      <c r="E9" s="123">
        <v>3.26</v>
      </c>
      <c r="F9" s="123">
        <v>8.01</v>
      </c>
      <c r="G9" s="123">
        <v>0.33</v>
      </c>
      <c r="H9" s="123">
        <v>17.28</v>
      </c>
      <c r="I9" s="243">
        <v>167.57155555555559</v>
      </c>
      <c r="J9" s="134">
        <v>4.75</v>
      </c>
      <c r="K9" s="13">
        <v>0.13</v>
      </c>
      <c r="L9" s="13">
        <v>0</v>
      </c>
      <c r="M9" s="13">
        <v>0</v>
      </c>
      <c r="N9" s="13">
        <v>0.48</v>
      </c>
      <c r="O9" s="13">
        <v>16.72</v>
      </c>
      <c r="P9" s="13">
        <v>7.0000000000000007E-2</v>
      </c>
      <c r="Q9" s="13">
        <v>0</v>
      </c>
      <c r="R9" s="13">
        <v>0</v>
      </c>
      <c r="S9" s="13">
        <v>0.24</v>
      </c>
      <c r="T9" s="13">
        <v>1.27</v>
      </c>
      <c r="U9" s="13">
        <v>135.36000000000001</v>
      </c>
      <c r="V9" s="13">
        <v>14.06</v>
      </c>
      <c r="W9" s="13">
        <v>123.69</v>
      </c>
      <c r="X9" s="13">
        <v>6.72</v>
      </c>
      <c r="Y9" s="13">
        <v>75.17</v>
      </c>
      <c r="Z9" s="13">
        <v>0.1</v>
      </c>
      <c r="AA9" s="13">
        <v>50.11</v>
      </c>
      <c r="AB9" s="13">
        <v>39.11</v>
      </c>
      <c r="AC9" s="13">
        <v>56.59</v>
      </c>
      <c r="AD9" s="13">
        <v>0.11</v>
      </c>
      <c r="AE9" s="13">
        <v>0</v>
      </c>
      <c r="AF9" s="13">
        <v>0.05</v>
      </c>
      <c r="AG9" s="13">
        <v>0.03</v>
      </c>
      <c r="AH9" s="13">
        <v>0.84</v>
      </c>
      <c r="AI9" s="13">
        <v>0.09</v>
      </c>
      <c r="AJ9" s="14">
        <v>0</v>
      </c>
      <c r="AK9" s="14">
        <v>329.02</v>
      </c>
      <c r="AL9" s="14">
        <v>285.57</v>
      </c>
      <c r="AM9" s="14">
        <v>500.26</v>
      </c>
      <c r="AN9" s="14">
        <v>266.99</v>
      </c>
      <c r="AO9" s="14">
        <v>111.65</v>
      </c>
      <c r="AP9" s="14">
        <v>203.32</v>
      </c>
      <c r="AQ9" s="14">
        <v>120.08</v>
      </c>
      <c r="AR9" s="14">
        <v>318.88</v>
      </c>
      <c r="AS9" s="14">
        <v>189.69</v>
      </c>
      <c r="AT9" s="14">
        <v>239.92</v>
      </c>
      <c r="AU9" s="14">
        <v>303.05</v>
      </c>
      <c r="AV9" s="14">
        <v>144.88999999999999</v>
      </c>
      <c r="AW9" s="14">
        <v>165</v>
      </c>
      <c r="AX9" s="14">
        <v>1486.83</v>
      </c>
      <c r="AY9" s="14">
        <v>0</v>
      </c>
      <c r="AZ9" s="14">
        <v>612.33000000000004</v>
      </c>
      <c r="BA9" s="14">
        <v>280.87</v>
      </c>
      <c r="BB9" s="14">
        <v>252.02</v>
      </c>
      <c r="BC9" s="14">
        <v>89.96</v>
      </c>
      <c r="BD9" s="14">
        <v>0.16</v>
      </c>
      <c r="BE9" s="14">
        <v>0.09</v>
      </c>
      <c r="BF9" s="14">
        <v>0.09</v>
      </c>
      <c r="BG9" s="14">
        <v>0.22</v>
      </c>
      <c r="BH9" s="14">
        <v>0.26</v>
      </c>
      <c r="BI9" s="14">
        <v>0.89</v>
      </c>
      <c r="BJ9" s="14">
        <v>0.05</v>
      </c>
      <c r="BK9" s="14">
        <v>2.2400000000000002</v>
      </c>
      <c r="BL9" s="14">
        <v>0.01</v>
      </c>
      <c r="BM9" s="14">
        <v>0.61</v>
      </c>
      <c r="BN9" s="14">
        <v>0.01</v>
      </c>
      <c r="BO9" s="14">
        <v>0</v>
      </c>
      <c r="BP9" s="14">
        <v>0</v>
      </c>
      <c r="BQ9" s="14">
        <v>0.15</v>
      </c>
      <c r="BR9" s="14">
        <v>0.23</v>
      </c>
      <c r="BS9" s="14">
        <v>1.77</v>
      </c>
      <c r="BT9" s="14">
        <v>0</v>
      </c>
      <c r="BU9" s="14">
        <v>0</v>
      </c>
      <c r="BV9" s="14">
        <v>0.28000000000000003</v>
      </c>
      <c r="BW9" s="14">
        <v>0.01</v>
      </c>
      <c r="BX9" s="14">
        <v>0</v>
      </c>
      <c r="BY9" s="14">
        <v>0</v>
      </c>
      <c r="BZ9" s="14">
        <v>0</v>
      </c>
      <c r="CA9" s="14">
        <v>0</v>
      </c>
      <c r="CB9" s="14">
        <v>20.85</v>
      </c>
      <c r="CC9" s="15"/>
      <c r="CD9" s="15"/>
      <c r="CE9" s="14">
        <v>56.63</v>
      </c>
      <c r="CF9" s="14"/>
      <c r="CG9" s="14">
        <v>0.7</v>
      </c>
      <c r="CH9" s="14">
        <v>0.55000000000000004</v>
      </c>
      <c r="CI9" s="14">
        <v>0.63</v>
      </c>
      <c r="CJ9" s="14">
        <v>1080</v>
      </c>
      <c r="CK9" s="14">
        <v>593.70000000000005</v>
      </c>
      <c r="CL9" s="14">
        <v>836.85</v>
      </c>
      <c r="CM9" s="14">
        <v>6.95</v>
      </c>
      <c r="CN9" s="14">
        <v>5.97</v>
      </c>
      <c r="CO9" s="14">
        <v>6.46</v>
      </c>
      <c r="CP9" s="14">
        <v>0</v>
      </c>
      <c r="CQ9" s="14">
        <v>0</v>
      </c>
    </row>
    <row r="10" spans="1:95" x14ac:dyDescent="0.3">
      <c r="A10" s="121" t="s">
        <v>96</v>
      </c>
      <c r="B10" s="126" t="s">
        <v>97</v>
      </c>
      <c r="C10" s="123" t="s">
        <v>225</v>
      </c>
      <c r="D10" s="123">
        <v>7.37</v>
      </c>
      <c r="E10" s="123">
        <v>3.07</v>
      </c>
      <c r="F10" s="123">
        <v>8.31</v>
      </c>
      <c r="G10" s="123">
        <v>0.53</v>
      </c>
      <c r="H10" s="123">
        <v>33.68</v>
      </c>
      <c r="I10" s="243">
        <v>233.11</v>
      </c>
      <c r="J10" s="134">
        <v>4.58</v>
      </c>
      <c r="K10" s="13">
        <v>0.11</v>
      </c>
      <c r="L10" s="13">
        <v>0</v>
      </c>
      <c r="M10" s="13">
        <v>0</v>
      </c>
      <c r="N10" s="13">
        <v>9.4600000000000009</v>
      </c>
      <c r="O10" s="13">
        <v>16.829999999999998</v>
      </c>
      <c r="P10" s="13">
        <v>0.79</v>
      </c>
      <c r="Q10" s="13">
        <v>0</v>
      </c>
      <c r="R10" s="13">
        <v>0</v>
      </c>
      <c r="S10" s="13">
        <v>0.1</v>
      </c>
      <c r="T10" s="13">
        <v>1.55</v>
      </c>
      <c r="U10" s="13">
        <v>254.46</v>
      </c>
      <c r="V10" s="13">
        <v>170.32</v>
      </c>
      <c r="W10" s="13">
        <v>117.04</v>
      </c>
      <c r="X10" s="13">
        <v>27.66</v>
      </c>
      <c r="Y10" s="13">
        <v>126.45</v>
      </c>
      <c r="Z10" s="13">
        <v>0.52</v>
      </c>
      <c r="AA10" s="13">
        <v>24.85</v>
      </c>
      <c r="AB10" s="13">
        <v>22.47</v>
      </c>
      <c r="AC10" s="13">
        <v>46.4</v>
      </c>
      <c r="AD10" s="13">
        <v>0.15</v>
      </c>
      <c r="AE10" s="13">
        <v>7.0000000000000007E-2</v>
      </c>
      <c r="AF10" s="13">
        <v>0.14000000000000001</v>
      </c>
      <c r="AG10" s="13">
        <v>0.43</v>
      </c>
      <c r="AH10" s="13">
        <v>1.87</v>
      </c>
      <c r="AI10" s="13">
        <v>0.54</v>
      </c>
      <c r="AJ10" s="14">
        <v>0</v>
      </c>
      <c r="AK10" s="14">
        <v>272.73</v>
      </c>
      <c r="AL10" s="14">
        <v>253.47</v>
      </c>
      <c r="AM10" s="14">
        <v>527.09</v>
      </c>
      <c r="AN10" s="14">
        <v>288.44</v>
      </c>
      <c r="AO10" s="14">
        <v>128.04</v>
      </c>
      <c r="AP10" s="14">
        <v>207.1</v>
      </c>
      <c r="AQ10" s="14">
        <v>77.86</v>
      </c>
      <c r="AR10" s="14">
        <v>260.45</v>
      </c>
      <c r="AS10" s="14">
        <v>172.03</v>
      </c>
      <c r="AT10" s="14">
        <v>120</v>
      </c>
      <c r="AU10" s="14">
        <v>149.68</v>
      </c>
      <c r="AV10" s="14">
        <v>53.81</v>
      </c>
      <c r="AW10" s="14">
        <v>79.2</v>
      </c>
      <c r="AX10" s="14">
        <v>415.56</v>
      </c>
      <c r="AY10" s="14">
        <v>0</v>
      </c>
      <c r="AZ10" s="14">
        <v>135.85</v>
      </c>
      <c r="BA10" s="14">
        <v>124.48</v>
      </c>
      <c r="BB10" s="14">
        <v>268.22000000000003</v>
      </c>
      <c r="BC10" s="14">
        <v>64.91</v>
      </c>
      <c r="BD10" s="14">
        <v>0.12</v>
      </c>
      <c r="BE10" s="14">
        <v>0.06</v>
      </c>
      <c r="BF10" s="14">
        <v>0.03</v>
      </c>
      <c r="BG10" s="14">
        <v>7.0000000000000007E-2</v>
      </c>
      <c r="BH10" s="14">
        <v>0.08</v>
      </c>
      <c r="BI10" s="14">
        <v>0.36</v>
      </c>
      <c r="BJ10" s="14">
        <v>0</v>
      </c>
      <c r="BK10" s="14">
        <v>1.04</v>
      </c>
      <c r="BL10" s="14">
        <v>0</v>
      </c>
      <c r="BM10" s="14">
        <v>0.32</v>
      </c>
      <c r="BN10" s="14">
        <v>0</v>
      </c>
      <c r="BO10" s="14">
        <v>0</v>
      </c>
      <c r="BP10" s="14">
        <v>0</v>
      </c>
      <c r="BQ10" s="14">
        <v>7.0000000000000007E-2</v>
      </c>
      <c r="BR10" s="14">
        <v>0.11</v>
      </c>
      <c r="BS10" s="14">
        <v>0.91</v>
      </c>
      <c r="BT10" s="14">
        <v>0</v>
      </c>
      <c r="BU10" s="14">
        <v>0</v>
      </c>
      <c r="BV10" s="14">
        <v>0.28000000000000003</v>
      </c>
      <c r="BW10" s="14">
        <v>0.01</v>
      </c>
      <c r="BX10" s="14">
        <v>0</v>
      </c>
      <c r="BY10" s="14">
        <v>0</v>
      </c>
      <c r="BZ10" s="14">
        <v>0</v>
      </c>
      <c r="CA10" s="14">
        <v>0</v>
      </c>
      <c r="CB10" s="14">
        <v>169.19</v>
      </c>
      <c r="CC10" s="15"/>
      <c r="CD10" s="15"/>
      <c r="CE10" s="14">
        <v>28.59</v>
      </c>
      <c r="CF10" s="14"/>
      <c r="CG10" s="14">
        <v>32.51</v>
      </c>
      <c r="CH10" s="14">
        <v>14.79</v>
      </c>
      <c r="CI10" s="14">
        <v>23.65</v>
      </c>
      <c r="CJ10" s="14">
        <v>1762.25</v>
      </c>
      <c r="CK10" s="14">
        <v>774.25</v>
      </c>
      <c r="CL10" s="14">
        <v>1268.25</v>
      </c>
      <c r="CM10" s="14">
        <v>33.53</v>
      </c>
      <c r="CN10" s="14">
        <v>14.77</v>
      </c>
      <c r="CO10" s="14">
        <v>24.15</v>
      </c>
      <c r="CP10" s="14">
        <v>5.13</v>
      </c>
      <c r="CQ10" s="14">
        <v>0.51</v>
      </c>
    </row>
    <row r="11" spans="1:95" x14ac:dyDescent="0.3">
      <c r="A11" s="121" t="s">
        <v>98</v>
      </c>
      <c r="B11" s="126" t="s">
        <v>99</v>
      </c>
      <c r="C11" s="123" t="str">
        <f>"200"</f>
        <v>200</v>
      </c>
      <c r="D11" s="123">
        <v>3.14</v>
      </c>
      <c r="E11" s="123">
        <v>2.84</v>
      </c>
      <c r="F11" s="123">
        <v>3.21</v>
      </c>
      <c r="G11" s="123">
        <v>7.0000000000000007E-2</v>
      </c>
      <c r="H11" s="123">
        <v>14.39</v>
      </c>
      <c r="I11" s="243">
        <v>96.371359999999981</v>
      </c>
      <c r="J11" s="134">
        <v>2</v>
      </c>
      <c r="K11" s="13">
        <v>0</v>
      </c>
      <c r="L11" s="13">
        <v>0</v>
      </c>
      <c r="M11" s="13">
        <v>0</v>
      </c>
      <c r="N11" s="13">
        <v>14.39</v>
      </c>
      <c r="O11" s="13">
        <v>0</v>
      </c>
      <c r="P11" s="13">
        <v>0</v>
      </c>
      <c r="Q11" s="13">
        <v>0</v>
      </c>
      <c r="R11" s="13">
        <v>0</v>
      </c>
      <c r="S11" s="13">
        <v>0.1</v>
      </c>
      <c r="T11" s="13">
        <v>0.71</v>
      </c>
      <c r="U11" s="13">
        <v>49.6</v>
      </c>
      <c r="V11" s="13">
        <v>144.84</v>
      </c>
      <c r="W11" s="13">
        <v>116.69</v>
      </c>
      <c r="X11" s="13">
        <v>13.3</v>
      </c>
      <c r="Y11" s="13">
        <v>83.7</v>
      </c>
      <c r="Z11" s="13">
        <v>0.13</v>
      </c>
      <c r="AA11" s="13">
        <v>20</v>
      </c>
      <c r="AB11" s="13">
        <v>9</v>
      </c>
      <c r="AC11" s="13">
        <v>22</v>
      </c>
      <c r="AD11" s="13">
        <v>0</v>
      </c>
      <c r="AE11" s="13">
        <v>0.03</v>
      </c>
      <c r="AF11" s="13">
        <v>0.14000000000000001</v>
      </c>
      <c r="AG11" s="13">
        <v>0.09</v>
      </c>
      <c r="AH11" s="13">
        <v>0.8</v>
      </c>
      <c r="AI11" s="13">
        <v>0.52</v>
      </c>
      <c r="AJ11" s="14">
        <v>0</v>
      </c>
      <c r="AK11" s="14">
        <v>159.74</v>
      </c>
      <c r="AL11" s="14">
        <v>157.78</v>
      </c>
      <c r="AM11" s="14">
        <v>270.48</v>
      </c>
      <c r="AN11" s="14">
        <v>217.56</v>
      </c>
      <c r="AO11" s="14">
        <v>72.52</v>
      </c>
      <c r="AP11" s="14">
        <v>127.4</v>
      </c>
      <c r="AQ11" s="14">
        <v>42.14</v>
      </c>
      <c r="AR11" s="14">
        <v>143.08000000000001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180.32</v>
      </c>
      <c r="BC11" s="14">
        <v>25.48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198.55</v>
      </c>
      <c r="CC11" s="15"/>
      <c r="CD11" s="15"/>
      <c r="CE11" s="14">
        <v>21.5</v>
      </c>
      <c r="CF11" s="14"/>
      <c r="CG11" s="14">
        <v>11.52</v>
      </c>
      <c r="CH11" s="14">
        <v>4.5199999999999996</v>
      </c>
      <c r="CI11" s="14">
        <v>8.02</v>
      </c>
      <c r="CJ11" s="14">
        <v>944.8</v>
      </c>
      <c r="CK11" s="14">
        <v>361.6</v>
      </c>
      <c r="CL11" s="14">
        <v>653.20000000000005</v>
      </c>
      <c r="CM11" s="14">
        <v>38.19</v>
      </c>
      <c r="CN11" s="14">
        <v>18.170000000000002</v>
      </c>
      <c r="CO11" s="14">
        <v>28.18</v>
      </c>
      <c r="CP11" s="14">
        <v>10</v>
      </c>
      <c r="CQ11" s="14">
        <v>0</v>
      </c>
    </row>
    <row r="12" spans="1:95" x14ac:dyDescent="0.3">
      <c r="A12" s="121" t="str">
        <f>"-"</f>
        <v>-</v>
      </c>
      <c r="B12" s="126" t="s">
        <v>100</v>
      </c>
      <c r="C12" s="123" t="str">
        <f>"25"</f>
        <v>25</v>
      </c>
      <c r="D12" s="123">
        <v>1.65</v>
      </c>
      <c r="E12" s="123">
        <v>0</v>
      </c>
      <c r="F12" s="123">
        <v>0.3</v>
      </c>
      <c r="G12" s="123">
        <v>0.3</v>
      </c>
      <c r="H12" s="123">
        <v>10.43</v>
      </c>
      <c r="I12" s="123">
        <v>48.344999999999999</v>
      </c>
      <c r="J12" s="134">
        <v>0.04</v>
      </c>
      <c r="K12" s="13">
        <v>0</v>
      </c>
      <c r="L12" s="13">
        <v>0</v>
      </c>
      <c r="M12" s="13">
        <v>0</v>
      </c>
      <c r="N12" s="13">
        <v>0.24</v>
      </c>
      <c r="O12" s="13">
        <v>6.44</v>
      </c>
      <c r="P12" s="13">
        <v>1.66</v>
      </c>
      <c r="Q12" s="13">
        <v>0</v>
      </c>
      <c r="R12" s="13">
        <v>0</v>
      </c>
      <c r="S12" s="13">
        <v>0.2</v>
      </c>
      <c r="T12" s="13">
        <v>0.5</v>
      </c>
      <c r="U12" s="13">
        <v>122</v>
      </c>
      <c r="V12" s="13">
        <v>49</v>
      </c>
      <c r="W12" s="13">
        <v>7</v>
      </c>
      <c r="X12" s="13">
        <v>9.4</v>
      </c>
      <c r="Y12" s="13">
        <v>31.6</v>
      </c>
      <c r="Z12" s="13">
        <v>0.78</v>
      </c>
      <c r="AA12" s="13">
        <v>0</v>
      </c>
      <c r="AB12" s="13">
        <v>1</v>
      </c>
      <c r="AC12" s="13">
        <v>0.2</v>
      </c>
      <c r="AD12" s="13">
        <v>0.28000000000000003</v>
      </c>
      <c r="AE12" s="13">
        <v>0.04</v>
      </c>
      <c r="AF12" s="13">
        <v>0.02</v>
      </c>
      <c r="AG12" s="13">
        <v>0.14000000000000001</v>
      </c>
      <c r="AH12" s="13">
        <v>0.4</v>
      </c>
      <c r="AI12" s="13">
        <v>0</v>
      </c>
      <c r="AJ12" s="14">
        <v>0</v>
      </c>
      <c r="AK12" s="14">
        <v>64.400000000000006</v>
      </c>
      <c r="AL12" s="14">
        <v>49.6</v>
      </c>
      <c r="AM12" s="14">
        <v>85.4</v>
      </c>
      <c r="AN12" s="14">
        <v>44.6</v>
      </c>
      <c r="AO12" s="14">
        <v>18.600000000000001</v>
      </c>
      <c r="AP12" s="14">
        <v>39.6</v>
      </c>
      <c r="AQ12" s="14">
        <v>16</v>
      </c>
      <c r="AR12" s="14">
        <v>74.2</v>
      </c>
      <c r="AS12" s="14">
        <v>59.4</v>
      </c>
      <c r="AT12" s="14">
        <v>58.2</v>
      </c>
      <c r="AU12" s="14">
        <v>92.8</v>
      </c>
      <c r="AV12" s="14">
        <v>24.8</v>
      </c>
      <c r="AW12" s="14">
        <v>62</v>
      </c>
      <c r="AX12" s="14">
        <v>311.8</v>
      </c>
      <c r="AY12" s="14">
        <v>0</v>
      </c>
      <c r="AZ12" s="14">
        <v>105.2</v>
      </c>
      <c r="BA12" s="14">
        <v>58.2</v>
      </c>
      <c r="BB12" s="14">
        <v>36</v>
      </c>
      <c r="BC12" s="14">
        <v>26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0.03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0.02</v>
      </c>
      <c r="BT12" s="14">
        <v>0</v>
      </c>
      <c r="BU12" s="14">
        <v>0</v>
      </c>
      <c r="BV12" s="14">
        <v>0.1</v>
      </c>
      <c r="BW12" s="14">
        <v>0.02</v>
      </c>
      <c r="BX12" s="14">
        <v>0</v>
      </c>
      <c r="BY12" s="14">
        <v>0</v>
      </c>
      <c r="BZ12" s="14">
        <v>0</v>
      </c>
      <c r="CA12" s="14">
        <v>0</v>
      </c>
      <c r="CB12" s="14">
        <v>9.4</v>
      </c>
      <c r="CC12" s="15"/>
      <c r="CD12" s="15"/>
      <c r="CE12" s="14">
        <v>0.17</v>
      </c>
      <c r="CF12" s="14"/>
      <c r="CG12" s="14">
        <v>2</v>
      </c>
      <c r="CH12" s="14">
        <v>2</v>
      </c>
      <c r="CI12" s="14">
        <v>2</v>
      </c>
      <c r="CJ12" s="14">
        <v>380</v>
      </c>
      <c r="CK12" s="14">
        <v>146.4</v>
      </c>
      <c r="CL12" s="14">
        <v>263.2</v>
      </c>
      <c r="CM12" s="14">
        <v>3.8</v>
      </c>
      <c r="CN12" s="14">
        <v>3.16</v>
      </c>
      <c r="CO12" s="14">
        <v>3.48</v>
      </c>
      <c r="CP12" s="14">
        <v>0</v>
      </c>
      <c r="CQ12" s="14">
        <v>0</v>
      </c>
    </row>
    <row r="13" spans="1:95" x14ac:dyDescent="0.3">
      <c r="A13" s="121" t="str">
        <f>"-"</f>
        <v>-</v>
      </c>
      <c r="B13" s="126" t="s">
        <v>155</v>
      </c>
      <c r="C13" s="123" t="str">
        <f>"100"</f>
        <v>100</v>
      </c>
      <c r="D13" s="123">
        <v>0.4</v>
      </c>
      <c r="E13" s="123">
        <v>0</v>
      </c>
      <c r="F13" s="123">
        <v>0.4</v>
      </c>
      <c r="G13" s="123">
        <v>0.4</v>
      </c>
      <c r="H13" s="123">
        <v>11.6</v>
      </c>
      <c r="I13" s="243">
        <v>48.68</v>
      </c>
      <c r="J13" s="135">
        <v>0.1</v>
      </c>
      <c r="K13" s="17">
        <v>0</v>
      </c>
      <c r="L13" s="17">
        <v>0</v>
      </c>
      <c r="M13" s="17">
        <v>0</v>
      </c>
      <c r="N13" s="17">
        <v>9</v>
      </c>
      <c r="O13" s="17">
        <v>0.8</v>
      </c>
      <c r="P13" s="17">
        <v>1.8</v>
      </c>
      <c r="Q13" s="17">
        <v>0</v>
      </c>
      <c r="R13" s="17">
        <v>0</v>
      </c>
      <c r="S13" s="17">
        <v>0.8</v>
      </c>
      <c r="T13" s="17">
        <v>0.5</v>
      </c>
      <c r="U13" s="17">
        <v>26</v>
      </c>
      <c r="V13" s="17">
        <v>278</v>
      </c>
      <c r="W13" s="17">
        <v>16</v>
      </c>
      <c r="X13" s="17">
        <v>9</v>
      </c>
      <c r="Y13" s="17">
        <v>11</v>
      </c>
      <c r="Z13" s="17">
        <v>2.2000000000000002</v>
      </c>
      <c r="AA13" s="17">
        <v>0</v>
      </c>
      <c r="AB13" s="17">
        <v>30</v>
      </c>
      <c r="AC13" s="17">
        <v>5</v>
      </c>
      <c r="AD13" s="17">
        <v>0.2</v>
      </c>
      <c r="AE13" s="17">
        <v>0.03</v>
      </c>
      <c r="AF13" s="17">
        <v>0.02</v>
      </c>
      <c r="AG13" s="17">
        <v>0.3</v>
      </c>
      <c r="AH13" s="17">
        <v>0.4</v>
      </c>
      <c r="AI13" s="17">
        <v>10</v>
      </c>
      <c r="AJ13" s="8">
        <v>0</v>
      </c>
      <c r="AK13" s="8">
        <v>12</v>
      </c>
      <c r="AL13" s="8">
        <v>13</v>
      </c>
      <c r="AM13" s="8">
        <v>19</v>
      </c>
      <c r="AN13" s="8">
        <v>18</v>
      </c>
      <c r="AO13" s="8">
        <v>3</v>
      </c>
      <c r="AP13" s="8">
        <v>11</v>
      </c>
      <c r="AQ13" s="8">
        <v>3</v>
      </c>
      <c r="AR13" s="8">
        <v>9</v>
      </c>
      <c r="AS13" s="8">
        <v>17</v>
      </c>
      <c r="AT13" s="8">
        <v>10</v>
      </c>
      <c r="AU13" s="8">
        <v>78</v>
      </c>
      <c r="AV13" s="8">
        <v>7</v>
      </c>
      <c r="AW13" s="8">
        <v>14</v>
      </c>
      <c r="AX13" s="8">
        <v>42</v>
      </c>
      <c r="AY13" s="8">
        <v>0</v>
      </c>
      <c r="AZ13" s="8">
        <v>13</v>
      </c>
      <c r="BA13" s="8">
        <v>16</v>
      </c>
      <c r="BB13" s="8">
        <v>6</v>
      </c>
      <c r="BC13" s="8">
        <v>5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86.3</v>
      </c>
      <c r="CC13" s="18"/>
      <c r="CD13" s="18"/>
      <c r="CE13" s="8">
        <v>5</v>
      </c>
      <c r="CF13" s="8"/>
      <c r="CG13" s="8">
        <v>2</v>
      </c>
      <c r="CH13" s="8">
        <v>2</v>
      </c>
      <c r="CI13" s="8">
        <v>2</v>
      </c>
      <c r="CJ13" s="8">
        <v>150</v>
      </c>
      <c r="CK13" s="8">
        <v>150</v>
      </c>
      <c r="CL13" s="8">
        <v>150</v>
      </c>
      <c r="CM13" s="8">
        <v>46.8</v>
      </c>
      <c r="CN13" s="8">
        <v>46.8</v>
      </c>
      <c r="CO13" s="8">
        <v>46.8</v>
      </c>
      <c r="CP13" s="8">
        <v>0</v>
      </c>
      <c r="CQ13" s="8">
        <v>0</v>
      </c>
    </row>
    <row r="14" spans="1:95" x14ac:dyDescent="0.3">
      <c r="A14" s="127"/>
      <c r="B14" s="142" t="s">
        <v>101</v>
      </c>
      <c r="C14" s="128"/>
      <c r="D14" s="244">
        <f>SUM(D9:D13)</f>
        <v>18.609999999999996</v>
      </c>
      <c r="E14" s="128">
        <f t="shared" ref="E14:I14" si="0">SUM(E9:E13)</f>
        <v>9.17</v>
      </c>
      <c r="F14" s="128">
        <f t="shared" si="0"/>
        <v>20.23</v>
      </c>
      <c r="G14" s="128">
        <f t="shared" si="0"/>
        <v>1.6300000000000003</v>
      </c>
      <c r="H14" s="128">
        <f t="shared" si="0"/>
        <v>87.38</v>
      </c>
      <c r="I14" s="244">
        <f t="shared" si="0"/>
        <v>594.07791555555559</v>
      </c>
      <c r="J14" s="19">
        <v>11.47</v>
      </c>
      <c r="K14" s="19">
        <v>0.25</v>
      </c>
      <c r="L14" s="19">
        <v>0</v>
      </c>
      <c r="M14" s="19">
        <v>0</v>
      </c>
      <c r="N14" s="19">
        <v>33.57</v>
      </c>
      <c r="O14" s="19">
        <v>40.79</v>
      </c>
      <c r="P14" s="19">
        <v>4.32</v>
      </c>
      <c r="Q14" s="19">
        <v>0</v>
      </c>
      <c r="R14" s="19">
        <v>0</v>
      </c>
      <c r="S14" s="19">
        <v>1.45</v>
      </c>
      <c r="T14" s="19">
        <v>4.53</v>
      </c>
      <c r="U14" s="19">
        <v>587.41999999999996</v>
      </c>
      <c r="V14" s="19">
        <v>656.21</v>
      </c>
      <c r="W14" s="19">
        <v>380.42</v>
      </c>
      <c r="X14" s="19">
        <v>66.08</v>
      </c>
      <c r="Y14" s="19">
        <v>327.92</v>
      </c>
      <c r="Z14" s="19">
        <v>3.73</v>
      </c>
      <c r="AA14" s="19">
        <v>94.96</v>
      </c>
      <c r="AB14" s="19">
        <v>101.58</v>
      </c>
      <c r="AC14" s="19">
        <v>130.19</v>
      </c>
      <c r="AD14" s="19">
        <v>0.74</v>
      </c>
      <c r="AE14" s="19">
        <v>0.18</v>
      </c>
      <c r="AF14" s="19">
        <v>0.36</v>
      </c>
      <c r="AG14" s="19">
        <v>0.98</v>
      </c>
      <c r="AH14" s="19">
        <v>4.32</v>
      </c>
      <c r="AI14" s="19">
        <v>11.15</v>
      </c>
      <c r="AJ14" s="5">
        <v>0</v>
      </c>
      <c r="AK14" s="5">
        <v>837.89</v>
      </c>
      <c r="AL14" s="5">
        <v>759.42</v>
      </c>
      <c r="AM14" s="5">
        <v>1402.23</v>
      </c>
      <c r="AN14" s="5">
        <v>835.6</v>
      </c>
      <c r="AO14" s="5">
        <v>333.81</v>
      </c>
      <c r="AP14" s="5">
        <v>588.41999999999996</v>
      </c>
      <c r="AQ14" s="5">
        <v>259.08</v>
      </c>
      <c r="AR14" s="5">
        <v>805.61</v>
      </c>
      <c r="AS14" s="5">
        <v>438.12</v>
      </c>
      <c r="AT14" s="5">
        <v>428.13</v>
      </c>
      <c r="AU14" s="5">
        <v>623.53</v>
      </c>
      <c r="AV14" s="5">
        <v>230.51</v>
      </c>
      <c r="AW14" s="5">
        <v>320.2</v>
      </c>
      <c r="AX14" s="5">
        <v>2256.19</v>
      </c>
      <c r="AY14" s="5">
        <v>0</v>
      </c>
      <c r="AZ14" s="5">
        <v>866.39</v>
      </c>
      <c r="BA14" s="5">
        <v>479.55</v>
      </c>
      <c r="BB14" s="5">
        <v>742.56</v>
      </c>
      <c r="BC14" s="5">
        <v>211.35</v>
      </c>
      <c r="BD14" s="5">
        <v>0.28999999999999998</v>
      </c>
      <c r="BE14" s="5">
        <v>0.14000000000000001</v>
      </c>
      <c r="BF14" s="5">
        <v>0.12</v>
      </c>
      <c r="BG14" s="5">
        <v>0.28999999999999998</v>
      </c>
      <c r="BH14" s="5">
        <v>0.34</v>
      </c>
      <c r="BI14" s="5">
        <v>1.25</v>
      </c>
      <c r="BJ14" s="5">
        <v>0.05</v>
      </c>
      <c r="BK14" s="5">
        <v>3.31</v>
      </c>
      <c r="BL14" s="5">
        <v>0.01</v>
      </c>
      <c r="BM14" s="5">
        <v>0.93</v>
      </c>
      <c r="BN14" s="5">
        <v>0.02</v>
      </c>
      <c r="BO14" s="5">
        <v>0</v>
      </c>
      <c r="BP14" s="5">
        <v>0</v>
      </c>
      <c r="BQ14" s="5">
        <v>0.22</v>
      </c>
      <c r="BR14" s="5">
        <v>0.34</v>
      </c>
      <c r="BS14" s="5">
        <v>2.7</v>
      </c>
      <c r="BT14" s="5">
        <v>0</v>
      </c>
      <c r="BU14" s="5">
        <v>0</v>
      </c>
      <c r="BV14" s="5">
        <v>0.66</v>
      </c>
      <c r="BW14" s="5">
        <v>0.03</v>
      </c>
      <c r="BX14" s="5">
        <v>0</v>
      </c>
      <c r="BY14" s="5">
        <v>0</v>
      </c>
      <c r="BZ14" s="5">
        <v>0</v>
      </c>
      <c r="CA14" s="5">
        <v>0</v>
      </c>
      <c r="CB14" s="5">
        <v>484.29</v>
      </c>
      <c r="CC14" s="12"/>
      <c r="CD14" s="12"/>
      <c r="CE14" s="5">
        <v>111.89</v>
      </c>
      <c r="CF14" s="5"/>
      <c r="CG14" s="5">
        <v>48.73</v>
      </c>
      <c r="CH14" s="5">
        <v>23.86</v>
      </c>
      <c r="CI14" s="5">
        <v>36.29</v>
      </c>
      <c r="CJ14" s="5">
        <v>4317.05</v>
      </c>
      <c r="CK14" s="5">
        <v>2025.95</v>
      </c>
      <c r="CL14" s="5">
        <v>3171.5</v>
      </c>
      <c r="CM14" s="5">
        <v>129.27000000000001</v>
      </c>
      <c r="CN14" s="5">
        <v>88.86</v>
      </c>
      <c r="CO14" s="5">
        <v>109.07</v>
      </c>
      <c r="CP14" s="5">
        <v>15.13</v>
      </c>
      <c r="CQ14" s="5">
        <v>0.51</v>
      </c>
    </row>
    <row r="15" spans="1:95" hidden="1" x14ac:dyDescent="0.3">
      <c r="A15" s="121"/>
      <c r="B15" s="126" t="s">
        <v>102</v>
      </c>
      <c r="C15" s="123"/>
      <c r="D15" s="123">
        <v>19.25</v>
      </c>
      <c r="E15" s="123">
        <v>0</v>
      </c>
      <c r="F15" s="123">
        <v>19.75</v>
      </c>
      <c r="G15" s="123">
        <v>0</v>
      </c>
      <c r="H15" s="123">
        <v>83.75</v>
      </c>
      <c r="I15" s="243">
        <v>587.5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175</v>
      </c>
      <c r="AD15" s="9">
        <v>0</v>
      </c>
      <c r="AE15" s="9">
        <v>0.3</v>
      </c>
      <c r="AF15" s="9">
        <v>0.35</v>
      </c>
      <c r="AI15" s="9">
        <v>15</v>
      </c>
      <c r="CI15" s="10">
        <v>0</v>
      </c>
      <c r="CL15" s="10">
        <v>0</v>
      </c>
      <c r="CO15" s="10">
        <v>0</v>
      </c>
    </row>
    <row r="16" spans="1:95" hidden="1" x14ac:dyDescent="0.3">
      <c r="A16" s="121"/>
      <c r="B16" s="126" t="s">
        <v>103</v>
      </c>
      <c r="C16" s="123"/>
      <c r="D16" s="123">
        <f t="shared" ref="D16:I16" si="1">D14-D15</f>
        <v>-0.64000000000000412</v>
      </c>
      <c r="E16" s="123">
        <f t="shared" si="1"/>
        <v>9.17</v>
      </c>
      <c r="F16" s="123">
        <f t="shared" si="1"/>
        <v>0.48000000000000043</v>
      </c>
      <c r="G16" s="123">
        <f t="shared" si="1"/>
        <v>1.6300000000000003</v>
      </c>
      <c r="H16" s="123">
        <f t="shared" si="1"/>
        <v>3.6299999999999955</v>
      </c>
      <c r="I16" s="243">
        <f t="shared" si="1"/>
        <v>6.5779155555555917</v>
      </c>
      <c r="V16" s="9">
        <f t="shared" ref="V16:AF16" si="2">V14-V15</f>
        <v>656.21</v>
      </c>
      <c r="W16" s="9">
        <f t="shared" si="2"/>
        <v>380.42</v>
      </c>
      <c r="X16" s="9">
        <f t="shared" si="2"/>
        <v>66.08</v>
      </c>
      <c r="Y16" s="9">
        <f t="shared" si="2"/>
        <v>327.92</v>
      </c>
      <c r="Z16" s="9">
        <f t="shared" si="2"/>
        <v>3.73</v>
      </c>
      <c r="AA16" s="9">
        <f t="shared" si="2"/>
        <v>94.96</v>
      </c>
      <c r="AB16" s="9">
        <f t="shared" si="2"/>
        <v>101.58</v>
      </c>
      <c r="AC16" s="9">
        <f t="shared" si="2"/>
        <v>-44.81</v>
      </c>
      <c r="AD16" s="9">
        <f t="shared" si="2"/>
        <v>0.74</v>
      </c>
      <c r="AE16" s="9">
        <f t="shared" si="2"/>
        <v>-0.12</v>
      </c>
      <c r="AF16" s="9">
        <f t="shared" si="2"/>
        <v>1.0000000000000009E-2</v>
      </c>
      <c r="AI16" s="9">
        <f>AI14-AI15</f>
        <v>-3.8499999999999996</v>
      </c>
      <c r="CI16" s="10">
        <f>CI14-CI15</f>
        <v>36.29</v>
      </c>
      <c r="CL16" s="10">
        <f>CL14-CL15</f>
        <v>3171.5</v>
      </c>
      <c r="CO16" s="10">
        <f>CO14-CO15</f>
        <v>109.07</v>
      </c>
    </row>
    <row r="17" spans="1:95" hidden="1" x14ac:dyDescent="0.3">
      <c r="A17" s="121"/>
      <c r="B17" s="126" t="s">
        <v>104</v>
      </c>
      <c r="C17" s="123"/>
      <c r="D17" s="123">
        <v>12</v>
      </c>
      <c r="E17" s="123"/>
      <c r="F17" s="123">
        <v>32</v>
      </c>
      <c r="G17" s="123"/>
      <c r="H17" s="123">
        <v>56</v>
      </c>
      <c r="I17" s="243"/>
    </row>
    <row r="18" spans="1:95" x14ac:dyDescent="0.3">
      <c r="A18" s="121"/>
      <c r="B18" s="122" t="s">
        <v>199</v>
      </c>
      <c r="C18" s="123"/>
      <c r="D18" s="123"/>
      <c r="E18" s="123"/>
      <c r="F18" s="123"/>
      <c r="G18" s="123"/>
      <c r="H18" s="123"/>
      <c r="I18" s="123"/>
    </row>
    <row r="19" spans="1:95" x14ac:dyDescent="0.3">
      <c r="A19" s="121" t="str">
        <f>" 245/1"</f>
        <v xml:space="preserve"> 245/1</v>
      </c>
      <c r="B19" s="126" t="s">
        <v>344</v>
      </c>
      <c r="C19" s="123" t="str">
        <f>"30"</f>
        <v>30</v>
      </c>
      <c r="D19" s="123">
        <v>0.23</v>
      </c>
      <c r="E19" s="123">
        <v>0</v>
      </c>
      <c r="F19" s="123">
        <v>0.25</v>
      </c>
      <c r="G19" s="123">
        <v>0.28000000000000003</v>
      </c>
      <c r="H19" s="123">
        <v>0.98</v>
      </c>
      <c r="I19" s="243">
        <v>6.4571317499999994</v>
      </c>
    </row>
    <row r="20" spans="1:95" ht="15.6" customHeight="1" x14ac:dyDescent="0.3">
      <c r="A20" s="121" t="s">
        <v>226</v>
      </c>
      <c r="B20" s="126" t="s">
        <v>276</v>
      </c>
      <c r="C20" s="123" t="s">
        <v>277</v>
      </c>
      <c r="D20" s="123">
        <v>7.25</v>
      </c>
      <c r="E20" s="123">
        <v>0</v>
      </c>
      <c r="F20" s="123">
        <v>5.75</v>
      </c>
      <c r="G20" s="123">
        <v>5.56</v>
      </c>
      <c r="H20" s="123">
        <v>40.299999999999997</v>
      </c>
      <c r="I20" s="243">
        <v>254.76</v>
      </c>
    </row>
    <row r="21" spans="1:95" x14ac:dyDescent="0.3">
      <c r="A21" s="121" t="s">
        <v>365</v>
      </c>
      <c r="B21" s="126" t="s">
        <v>366</v>
      </c>
      <c r="C21" s="123">
        <v>250</v>
      </c>
      <c r="D21" s="123">
        <v>15.88</v>
      </c>
      <c r="E21" s="123">
        <v>14.17</v>
      </c>
      <c r="F21" s="123">
        <v>20.67</v>
      </c>
      <c r="G21" s="123">
        <v>0.09</v>
      </c>
      <c r="H21" s="123">
        <v>18.25</v>
      </c>
      <c r="I21" s="243">
        <v>332.18</v>
      </c>
    </row>
    <row r="22" spans="1:95" x14ac:dyDescent="0.3">
      <c r="A22" s="121" t="s">
        <v>229</v>
      </c>
      <c r="B22" s="126" t="s">
        <v>203</v>
      </c>
      <c r="C22" s="123" t="str">
        <f>"200"</f>
        <v>200</v>
      </c>
      <c r="D22" s="123">
        <v>0.72</v>
      </c>
      <c r="E22" s="123">
        <v>0</v>
      </c>
      <c r="F22" s="123">
        <v>0.03</v>
      </c>
      <c r="G22" s="123">
        <v>0.03</v>
      </c>
      <c r="H22" s="123">
        <v>23.24</v>
      </c>
      <c r="I22" s="243">
        <v>88.18959000000001</v>
      </c>
      <c r="J22" s="134">
        <v>0.03</v>
      </c>
      <c r="K22" s="13">
        <v>0.16</v>
      </c>
      <c r="L22" s="13">
        <v>0</v>
      </c>
      <c r="M22" s="13">
        <v>0</v>
      </c>
      <c r="N22" s="13">
        <v>0.97</v>
      </c>
      <c r="O22" s="13">
        <v>0.08</v>
      </c>
      <c r="P22" s="13">
        <v>0.39</v>
      </c>
      <c r="Q22" s="13">
        <v>0</v>
      </c>
      <c r="R22" s="13">
        <v>0</v>
      </c>
      <c r="S22" s="13">
        <v>0.24</v>
      </c>
      <c r="T22" s="13">
        <v>0.37</v>
      </c>
      <c r="U22" s="13">
        <v>59.07</v>
      </c>
      <c r="V22" s="13">
        <v>77.31</v>
      </c>
      <c r="W22" s="13">
        <v>4.67</v>
      </c>
      <c r="X22" s="13">
        <v>5.4</v>
      </c>
      <c r="Y22" s="13">
        <v>7.09</v>
      </c>
      <c r="Z22" s="13">
        <v>0.24</v>
      </c>
      <c r="AA22" s="13">
        <v>0</v>
      </c>
      <c r="AB22" s="13">
        <v>201</v>
      </c>
      <c r="AC22" s="13">
        <v>41.78</v>
      </c>
      <c r="AD22" s="13">
        <v>0.32</v>
      </c>
      <c r="AE22" s="13">
        <v>0.01</v>
      </c>
      <c r="AF22" s="13">
        <v>0.01</v>
      </c>
      <c r="AG22" s="13">
        <v>0.12</v>
      </c>
      <c r="AH22" s="13">
        <v>0.21</v>
      </c>
      <c r="AI22" s="13">
        <v>3.1</v>
      </c>
      <c r="AJ22" s="14">
        <v>0</v>
      </c>
      <c r="AK22" s="14">
        <v>6.77</v>
      </c>
      <c r="AL22" s="14">
        <v>7.33</v>
      </c>
      <c r="AM22" s="14">
        <v>10.15</v>
      </c>
      <c r="AN22" s="14">
        <v>11.28</v>
      </c>
      <c r="AO22" s="14">
        <v>1.97</v>
      </c>
      <c r="AP22" s="14">
        <v>8.18</v>
      </c>
      <c r="AQ22" s="14">
        <v>2.2599999999999998</v>
      </c>
      <c r="AR22" s="14">
        <v>7.05</v>
      </c>
      <c r="AS22" s="14">
        <v>7.62</v>
      </c>
      <c r="AT22" s="14">
        <v>6.49</v>
      </c>
      <c r="AU22" s="14">
        <v>38.92</v>
      </c>
      <c r="AV22" s="14">
        <v>4.51</v>
      </c>
      <c r="AW22" s="14">
        <v>5.64</v>
      </c>
      <c r="AX22" s="14">
        <v>144.94999999999999</v>
      </c>
      <c r="AY22" s="14">
        <v>0</v>
      </c>
      <c r="AZ22" s="14">
        <v>5.36</v>
      </c>
      <c r="BA22" s="14">
        <v>7.33</v>
      </c>
      <c r="BB22" s="14">
        <v>7.05</v>
      </c>
      <c r="BC22" s="14">
        <v>1.41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0.01</v>
      </c>
      <c r="BL22" s="14">
        <v>0</v>
      </c>
      <c r="BM22" s="14">
        <v>0.01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7.0000000000000007E-2</v>
      </c>
      <c r="BT22" s="14">
        <v>0</v>
      </c>
      <c r="BU22" s="14">
        <v>0</v>
      </c>
      <c r="BV22" s="14">
        <v>0.15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27.81</v>
      </c>
      <c r="CC22" s="15"/>
      <c r="CD22" s="15"/>
      <c r="CE22" s="14">
        <v>33.5</v>
      </c>
      <c r="CF22" s="14"/>
      <c r="CG22" s="14">
        <v>6.62</v>
      </c>
      <c r="CH22" s="14">
        <v>3.62</v>
      </c>
      <c r="CI22" s="14">
        <v>5.12</v>
      </c>
      <c r="CJ22" s="14">
        <v>255.5</v>
      </c>
      <c r="CK22" s="14">
        <v>60.5</v>
      </c>
      <c r="CL22" s="14">
        <v>158</v>
      </c>
      <c r="CM22" s="14">
        <v>0.21</v>
      </c>
      <c r="CN22" s="14">
        <v>0.08</v>
      </c>
      <c r="CO22" s="14">
        <v>0.14000000000000001</v>
      </c>
      <c r="CP22" s="14">
        <v>0</v>
      </c>
      <c r="CQ22" s="14">
        <v>0.15</v>
      </c>
    </row>
    <row r="23" spans="1:95" ht="16.2" customHeight="1" x14ac:dyDescent="0.3">
      <c r="A23" s="121" t="str">
        <f>""</f>
        <v/>
      </c>
      <c r="B23" s="126" t="s">
        <v>112</v>
      </c>
      <c r="C23" s="123" t="str">
        <f>"30"</f>
        <v>30</v>
      </c>
      <c r="D23" s="123">
        <v>2.7</v>
      </c>
      <c r="E23" s="123">
        <v>0</v>
      </c>
      <c r="F23" s="123">
        <v>0.9</v>
      </c>
      <c r="G23" s="123">
        <v>0</v>
      </c>
      <c r="H23" s="123">
        <v>16.14</v>
      </c>
      <c r="I23" s="243">
        <v>80.295000000000002</v>
      </c>
      <c r="J23" s="134">
        <v>6.9</v>
      </c>
      <c r="K23" s="13">
        <v>0.12</v>
      </c>
      <c r="L23" s="13">
        <v>0</v>
      </c>
      <c r="M23" s="13">
        <v>0</v>
      </c>
      <c r="N23" s="13">
        <v>4.09</v>
      </c>
      <c r="O23" s="13">
        <v>6.49</v>
      </c>
      <c r="P23" s="13">
        <v>1.05</v>
      </c>
      <c r="Q23" s="13">
        <v>0</v>
      </c>
      <c r="R23" s="13">
        <v>0</v>
      </c>
      <c r="S23" s="13">
        <v>0.12</v>
      </c>
      <c r="T23" s="13">
        <v>2.06</v>
      </c>
      <c r="U23" s="13">
        <v>348.93</v>
      </c>
      <c r="V23" s="13">
        <v>209.51</v>
      </c>
      <c r="W23" s="13">
        <v>68.87</v>
      </c>
      <c r="X23" s="13">
        <v>21.34</v>
      </c>
      <c r="Y23" s="13">
        <v>148.29</v>
      </c>
      <c r="Z23" s="13">
        <v>1.7</v>
      </c>
      <c r="AA23" s="13">
        <v>29.88</v>
      </c>
      <c r="AB23" s="13">
        <v>19.059999999999999</v>
      </c>
      <c r="AC23" s="13">
        <v>33.4</v>
      </c>
      <c r="AD23" s="13">
        <v>0.45</v>
      </c>
      <c r="AE23" s="13">
        <v>7.0000000000000007E-2</v>
      </c>
      <c r="AF23" s="13">
        <v>0.15</v>
      </c>
      <c r="AG23" s="13">
        <v>2.4300000000000002</v>
      </c>
      <c r="AH23" s="13">
        <v>4.82</v>
      </c>
      <c r="AI23" s="13">
        <v>2.69</v>
      </c>
      <c r="AJ23" s="14">
        <v>0</v>
      </c>
      <c r="AK23" s="14">
        <v>598.44000000000005</v>
      </c>
      <c r="AL23" s="14">
        <v>475.01</v>
      </c>
      <c r="AM23" s="14">
        <v>885.35</v>
      </c>
      <c r="AN23" s="14">
        <v>1331.86</v>
      </c>
      <c r="AO23" s="14">
        <v>254.31</v>
      </c>
      <c r="AP23" s="14">
        <v>461.48</v>
      </c>
      <c r="AQ23" s="14">
        <v>127.62</v>
      </c>
      <c r="AR23" s="14">
        <v>481.43</v>
      </c>
      <c r="AS23" s="14">
        <v>542.34</v>
      </c>
      <c r="AT23" s="14">
        <v>528.25</v>
      </c>
      <c r="AU23" s="14">
        <v>866.02</v>
      </c>
      <c r="AV23" s="14">
        <v>353.77</v>
      </c>
      <c r="AW23" s="14">
        <v>473.7</v>
      </c>
      <c r="AX23" s="14">
        <v>1735.48</v>
      </c>
      <c r="AY23" s="14">
        <v>136.13</v>
      </c>
      <c r="AZ23" s="14">
        <v>413.9</v>
      </c>
      <c r="BA23" s="14">
        <v>415.43</v>
      </c>
      <c r="BB23" s="14">
        <v>409.6</v>
      </c>
      <c r="BC23" s="14">
        <v>151.31</v>
      </c>
      <c r="BD23" s="14">
        <v>0.13</v>
      </c>
      <c r="BE23" s="14">
        <v>0.06</v>
      </c>
      <c r="BF23" s="14">
        <v>0.03</v>
      </c>
      <c r="BG23" s="14">
        <v>7.0000000000000007E-2</v>
      </c>
      <c r="BH23" s="14">
        <v>0.08</v>
      </c>
      <c r="BI23" s="14">
        <v>0.39</v>
      </c>
      <c r="BJ23" s="14">
        <v>0</v>
      </c>
      <c r="BK23" s="14">
        <v>1.07</v>
      </c>
      <c r="BL23" s="14">
        <v>0</v>
      </c>
      <c r="BM23" s="14">
        <v>0.33</v>
      </c>
      <c r="BN23" s="14">
        <v>0.01</v>
      </c>
      <c r="BO23" s="14">
        <v>0</v>
      </c>
      <c r="BP23" s="14">
        <v>0</v>
      </c>
      <c r="BQ23" s="14">
        <v>7.0000000000000007E-2</v>
      </c>
      <c r="BR23" s="14">
        <v>0.11</v>
      </c>
      <c r="BS23" s="14">
        <v>0.88</v>
      </c>
      <c r="BT23" s="14">
        <v>0</v>
      </c>
      <c r="BU23" s="14">
        <v>0</v>
      </c>
      <c r="BV23" s="14">
        <v>0.1</v>
      </c>
      <c r="BW23" s="14">
        <v>0.01</v>
      </c>
      <c r="BX23" s="14">
        <v>0</v>
      </c>
      <c r="BY23" s="14">
        <v>0</v>
      </c>
      <c r="BZ23" s="14">
        <v>0</v>
      </c>
      <c r="CA23" s="14">
        <v>0</v>
      </c>
      <c r="CB23" s="14">
        <v>95.88</v>
      </c>
      <c r="CC23" s="15"/>
      <c r="CD23" s="15"/>
      <c r="CE23" s="14">
        <v>33.06</v>
      </c>
      <c r="CF23" s="14"/>
      <c r="CG23" s="14">
        <v>41.38</v>
      </c>
      <c r="CH23" s="14">
        <v>21.7</v>
      </c>
      <c r="CI23" s="14">
        <v>31.54</v>
      </c>
      <c r="CJ23" s="14">
        <v>2302.21</v>
      </c>
      <c r="CK23" s="14">
        <v>1257.8599999999999</v>
      </c>
      <c r="CL23" s="14">
        <v>1780.04</v>
      </c>
      <c r="CM23" s="14">
        <v>23.11</v>
      </c>
      <c r="CN23" s="14">
        <v>11.75</v>
      </c>
      <c r="CO23" s="14">
        <v>17.46</v>
      </c>
      <c r="CP23" s="14">
        <v>0</v>
      </c>
      <c r="CQ23" s="14">
        <v>0.82</v>
      </c>
    </row>
    <row r="24" spans="1:95" x14ac:dyDescent="0.3">
      <c r="A24" s="121" t="str">
        <f>"-"</f>
        <v>-</v>
      </c>
      <c r="B24" s="126" t="s">
        <v>100</v>
      </c>
      <c r="C24" s="123">
        <v>40</v>
      </c>
      <c r="D24" s="123">
        <v>3.17</v>
      </c>
      <c r="E24" s="123">
        <v>0</v>
      </c>
      <c r="F24" s="123">
        <v>0.56999999999999995</v>
      </c>
      <c r="G24" s="123">
        <v>0.36</v>
      </c>
      <c r="H24" s="123">
        <v>20.010000000000002</v>
      </c>
      <c r="I24" s="243">
        <v>92.82</v>
      </c>
      <c r="J24" s="134">
        <v>1.87</v>
      </c>
      <c r="K24" s="13">
        <v>0.08</v>
      </c>
      <c r="L24" s="13">
        <v>0</v>
      </c>
      <c r="M24" s="13">
        <v>0</v>
      </c>
      <c r="N24" s="13">
        <v>0.97</v>
      </c>
      <c r="O24" s="13">
        <v>31.42</v>
      </c>
      <c r="P24" s="13">
        <v>1.72</v>
      </c>
      <c r="Q24" s="13">
        <v>0</v>
      </c>
      <c r="R24" s="13">
        <v>0</v>
      </c>
      <c r="S24" s="13">
        <v>0</v>
      </c>
      <c r="T24" s="13">
        <v>0.68</v>
      </c>
      <c r="U24" s="13">
        <v>147.26</v>
      </c>
      <c r="V24" s="13">
        <v>56.22</v>
      </c>
      <c r="W24" s="13">
        <v>10.53</v>
      </c>
      <c r="X24" s="13">
        <v>7.17</v>
      </c>
      <c r="Y24" s="13">
        <v>39.83</v>
      </c>
      <c r="Z24" s="13">
        <v>0.73</v>
      </c>
      <c r="AA24" s="13">
        <v>9</v>
      </c>
      <c r="AB24" s="13">
        <v>9</v>
      </c>
      <c r="AC24" s="13">
        <v>16.88</v>
      </c>
      <c r="AD24" s="13">
        <v>0.8</v>
      </c>
      <c r="AE24" s="13">
        <v>0.06</v>
      </c>
      <c r="AF24" s="13">
        <v>0.02</v>
      </c>
      <c r="AG24" s="13">
        <v>0.49</v>
      </c>
      <c r="AH24" s="13">
        <v>1.49</v>
      </c>
      <c r="AI24" s="13">
        <v>0</v>
      </c>
      <c r="AJ24" s="14">
        <v>0</v>
      </c>
      <c r="AK24" s="14">
        <v>229.67</v>
      </c>
      <c r="AL24" s="14">
        <v>209.98</v>
      </c>
      <c r="AM24" s="14">
        <v>393.39</v>
      </c>
      <c r="AN24" s="14">
        <v>122.87</v>
      </c>
      <c r="AO24" s="14">
        <v>74.91</v>
      </c>
      <c r="AP24" s="14">
        <v>152.19</v>
      </c>
      <c r="AQ24" s="14">
        <v>49.94</v>
      </c>
      <c r="AR24" s="14">
        <v>244.06</v>
      </c>
      <c r="AS24" s="14">
        <v>161.38999999999999</v>
      </c>
      <c r="AT24" s="14">
        <v>194.59</v>
      </c>
      <c r="AU24" s="14">
        <v>166.92</v>
      </c>
      <c r="AV24" s="14">
        <v>98.07</v>
      </c>
      <c r="AW24" s="14">
        <v>170.55</v>
      </c>
      <c r="AX24" s="14">
        <v>1497.86</v>
      </c>
      <c r="AY24" s="14">
        <v>0</v>
      </c>
      <c r="AZ24" s="14">
        <v>471.98</v>
      </c>
      <c r="BA24" s="14">
        <v>244.48</v>
      </c>
      <c r="BB24" s="14">
        <v>122.77</v>
      </c>
      <c r="BC24" s="14">
        <v>97.19</v>
      </c>
      <c r="BD24" s="14">
        <v>0.09</v>
      </c>
      <c r="BE24" s="14">
        <v>0.04</v>
      </c>
      <c r="BF24" s="14">
        <v>0.02</v>
      </c>
      <c r="BG24" s="14">
        <v>0.05</v>
      </c>
      <c r="BH24" s="14">
        <v>0.06</v>
      </c>
      <c r="BI24" s="14">
        <v>0.26</v>
      </c>
      <c r="BJ24" s="14">
        <v>0</v>
      </c>
      <c r="BK24" s="14">
        <v>0.81</v>
      </c>
      <c r="BL24" s="14">
        <v>0</v>
      </c>
      <c r="BM24" s="14">
        <v>0.23</v>
      </c>
      <c r="BN24" s="14">
        <v>0</v>
      </c>
      <c r="BO24" s="14">
        <v>0</v>
      </c>
      <c r="BP24" s="14">
        <v>0</v>
      </c>
      <c r="BQ24" s="14">
        <v>0.05</v>
      </c>
      <c r="BR24" s="14">
        <v>0.08</v>
      </c>
      <c r="BS24" s="14">
        <v>0.6</v>
      </c>
      <c r="BT24" s="14">
        <v>0</v>
      </c>
      <c r="BU24" s="14">
        <v>0</v>
      </c>
      <c r="BV24" s="14">
        <v>0.24</v>
      </c>
      <c r="BW24" s="14">
        <v>0.01</v>
      </c>
      <c r="BX24" s="14">
        <v>0</v>
      </c>
      <c r="BY24" s="14">
        <v>0</v>
      </c>
      <c r="BZ24" s="14">
        <v>0</v>
      </c>
      <c r="CA24" s="14">
        <v>0</v>
      </c>
      <c r="CB24" s="14">
        <v>7.57</v>
      </c>
      <c r="CC24" s="15"/>
      <c r="CD24" s="15"/>
      <c r="CE24" s="14">
        <v>10.5</v>
      </c>
      <c r="CF24" s="14"/>
      <c r="CG24" s="14">
        <v>15.92</v>
      </c>
      <c r="CH24" s="14">
        <v>8.3000000000000007</v>
      </c>
      <c r="CI24" s="14">
        <v>12.11</v>
      </c>
      <c r="CJ24" s="14">
        <v>369.83</v>
      </c>
      <c r="CK24" s="14">
        <v>365.4</v>
      </c>
      <c r="CL24" s="14">
        <v>367.62</v>
      </c>
      <c r="CM24" s="14">
        <v>9.36</v>
      </c>
      <c r="CN24" s="14">
        <v>4.76</v>
      </c>
      <c r="CO24" s="14">
        <v>7.06</v>
      </c>
      <c r="CP24" s="14">
        <v>0</v>
      </c>
      <c r="CQ24" s="14">
        <v>0.38</v>
      </c>
    </row>
    <row r="25" spans="1:95" x14ac:dyDescent="0.3">
      <c r="A25" s="127"/>
      <c r="B25" s="142" t="s">
        <v>205</v>
      </c>
      <c r="C25" s="128"/>
      <c r="D25" s="244">
        <f>SUM(D19:D24)</f>
        <v>29.949999999999996</v>
      </c>
      <c r="E25" s="244">
        <f t="shared" ref="E25:I25" si="3">SUM(E19:E24)</f>
        <v>14.17</v>
      </c>
      <c r="F25" s="244">
        <f t="shared" si="3"/>
        <v>28.17</v>
      </c>
      <c r="G25" s="244">
        <f t="shared" si="3"/>
        <v>6.32</v>
      </c>
      <c r="H25" s="244">
        <f t="shared" si="3"/>
        <v>118.92</v>
      </c>
      <c r="I25" s="244">
        <f t="shared" si="3"/>
        <v>854.70172174999993</v>
      </c>
      <c r="J25" s="135">
        <v>0</v>
      </c>
      <c r="K25" s="17">
        <v>0</v>
      </c>
      <c r="L25" s="17">
        <v>0</v>
      </c>
      <c r="M25" s="17">
        <v>0</v>
      </c>
      <c r="N25" s="17">
        <v>0.72</v>
      </c>
      <c r="O25" s="17">
        <v>8.5399999999999991</v>
      </c>
      <c r="P25" s="17">
        <v>1.5</v>
      </c>
      <c r="Q25" s="17">
        <v>0</v>
      </c>
      <c r="R25" s="17">
        <v>0</v>
      </c>
      <c r="S25" s="17">
        <v>0.06</v>
      </c>
      <c r="T25" s="17">
        <v>0.36</v>
      </c>
      <c r="U25" s="17">
        <v>68.599999999999994</v>
      </c>
      <c r="V25" s="17">
        <v>45</v>
      </c>
      <c r="W25" s="17">
        <v>6.8</v>
      </c>
      <c r="X25" s="17">
        <v>12.6</v>
      </c>
      <c r="Y25" s="17">
        <v>34.4</v>
      </c>
      <c r="Z25" s="17">
        <v>0.56000000000000005</v>
      </c>
      <c r="AA25" s="17">
        <v>1.8</v>
      </c>
      <c r="AB25" s="17">
        <v>0</v>
      </c>
      <c r="AC25" s="17">
        <v>1.8</v>
      </c>
      <c r="AD25" s="17">
        <v>0.34</v>
      </c>
      <c r="AE25" s="17">
        <v>0.03</v>
      </c>
      <c r="AF25" s="17">
        <v>0.01</v>
      </c>
      <c r="AG25" s="17">
        <v>0.94</v>
      </c>
      <c r="AH25" s="17">
        <v>0.94</v>
      </c>
      <c r="AI25" s="17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6.66</v>
      </c>
      <c r="CC25" s="18"/>
      <c r="CD25" s="18"/>
      <c r="CE25" s="8">
        <v>1.8</v>
      </c>
      <c r="CF25" s="8"/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</row>
    <row r="26" spans="1:95" hidden="1" x14ac:dyDescent="0.3">
      <c r="A26" s="56"/>
      <c r="B26" s="16" t="s">
        <v>102</v>
      </c>
      <c r="C26" s="74"/>
      <c r="D26" s="74">
        <v>26.95</v>
      </c>
      <c r="E26" s="74">
        <v>0</v>
      </c>
      <c r="F26" s="74">
        <v>27.65</v>
      </c>
      <c r="G26" s="74">
        <v>0</v>
      </c>
      <c r="H26" s="74">
        <v>117.24999999999999</v>
      </c>
      <c r="I26" s="74">
        <v>822.5</v>
      </c>
      <c r="J26" s="19">
        <v>8.81</v>
      </c>
      <c r="K26" s="19">
        <v>0.36</v>
      </c>
      <c r="L26" s="19">
        <v>0</v>
      </c>
      <c r="M26" s="19">
        <v>0</v>
      </c>
      <c r="N26" s="19">
        <v>19.38</v>
      </c>
      <c r="O26" s="19">
        <v>46.95</v>
      </c>
      <c r="P26" s="19">
        <v>6.19</v>
      </c>
      <c r="Q26" s="19">
        <v>0</v>
      </c>
      <c r="R26" s="19">
        <v>0</v>
      </c>
      <c r="S26" s="19">
        <v>0.76</v>
      </c>
      <c r="T26" s="19">
        <v>3.8</v>
      </c>
      <c r="U26" s="19">
        <v>624.70000000000005</v>
      </c>
      <c r="V26" s="19">
        <v>391.75</v>
      </c>
      <c r="W26" s="19">
        <v>95.24</v>
      </c>
      <c r="X26" s="19">
        <v>47.65</v>
      </c>
      <c r="Y26" s="19">
        <v>230.72</v>
      </c>
      <c r="Z26" s="19">
        <v>3.45</v>
      </c>
      <c r="AA26" s="19">
        <v>40.68</v>
      </c>
      <c r="AB26" s="19">
        <v>580.05999999999995</v>
      </c>
      <c r="AC26" s="19">
        <v>158.94999999999999</v>
      </c>
      <c r="AD26" s="19">
        <v>2.17</v>
      </c>
      <c r="AE26" s="19">
        <v>0.18</v>
      </c>
      <c r="AF26" s="19">
        <v>0.2</v>
      </c>
      <c r="AG26" s="19">
        <v>4.0599999999999996</v>
      </c>
      <c r="AH26" s="19">
        <v>7.57</v>
      </c>
      <c r="AI26" s="19">
        <v>44.79</v>
      </c>
      <c r="AJ26" s="5">
        <v>0</v>
      </c>
      <c r="AK26" s="5">
        <v>834.89</v>
      </c>
      <c r="AL26" s="5">
        <v>692.33</v>
      </c>
      <c r="AM26" s="5">
        <v>1288.9000000000001</v>
      </c>
      <c r="AN26" s="5">
        <v>1466.02</v>
      </c>
      <c r="AO26" s="5">
        <v>331.19</v>
      </c>
      <c r="AP26" s="5">
        <v>621.85</v>
      </c>
      <c r="AQ26" s="5">
        <v>179.81</v>
      </c>
      <c r="AR26" s="5">
        <v>732.54</v>
      </c>
      <c r="AS26" s="5">
        <v>711.35</v>
      </c>
      <c r="AT26" s="5">
        <v>729.34</v>
      </c>
      <c r="AU26" s="5">
        <v>1071.8599999999999</v>
      </c>
      <c r="AV26" s="5">
        <v>456.36</v>
      </c>
      <c r="AW26" s="5">
        <v>649.89</v>
      </c>
      <c r="AX26" s="5">
        <v>3378.29</v>
      </c>
      <c r="AY26" s="5">
        <v>136.13</v>
      </c>
      <c r="AZ26" s="5">
        <v>891.24</v>
      </c>
      <c r="BA26" s="5">
        <v>667.24</v>
      </c>
      <c r="BB26" s="5">
        <v>539.41</v>
      </c>
      <c r="BC26" s="5">
        <v>249.91</v>
      </c>
      <c r="BD26" s="5">
        <v>0.22</v>
      </c>
      <c r="BE26" s="5">
        <v>0.1</v>
      </c>
      <c r="BF26" s="5">
        <v>0.05</v>
      </c>
      <c r="BG26" s="5">
        <v>0.12</v>
      </c>
      <c r="BH26" s="5">
        <v>0.14000000000000001</v>
      </c>
      <c r="BI26" s="5">
        <v>0.65</v>
      </c>
      <c r="BJ26" s="5">
        <v>0</v>
      </c>
      <c r="BK26" s="5">
        <v>1.9</v>
      </c>
      <c r="BL26" s="5">
        <v>0</v>
      </c>
      <c r="BM26" s="5">
        <v>0.56999999999999995</v>
      </c>
      <c r="BN26" s="5">
        <v>0.01</v>
      </c>
      <c r="BO26" s="5">
        <v>0</v>
      </c>
      <c r="BP26" s="5">
        <v>0</v>
      </c>
      <c r="BQ26" s="5">
        <v>0.12</v>
      </c>
      <c r="BR26" s="5">
        <v>0.19</v>
      </c>
      <c r="BS26" s="5">
        <v>1.56</v>
      </c>
      <c r="BT26" s="5">
        <v>0</v>
      </c>
      <c r="BU26" s="5">
        <v>0</v>
      </c>
      <c r="BV26" s="5">
        <v>0.49</v>
      </c>
      <c r="BW26" s="5">
        <v>0.01</v>
      </c>
      <c r="BX26" s="5">
        <v>0</v>
      </c>
      <c r="BY26" s="5">
        <v>0</v>
      </c>
      <c r="BZ26" s="5">
        <v>0</v>
      </c>
      <c r="CA26" s="5">
        <v>0</v>
      </c>
      <c r="CB26" s="5">
        <v>376.93</v>
      </c>
      <c r="CC26" s="12"/>
      <c r="CD26" s="12"/>
      <c r="CE26" s="5">
        <v>137.36000000000001</v>
      </c>
      <c r="CF26" s="5"/>
      <c r="CG26" s="5">
        <v>70.05</v>
      </c>
      <c r="CH26" s="5">
        <v>39.76</v>
      </c>
      <c r="CI26" s="5">
        <v>54.91</v>
      </c>
      <c r="CJ26" s="5">
        <v>3502.54</v>
      </c>
      <c r="CK26" s="5">
        <v>1904.66</v>
      </c>
      <c r="CL26" s="5">
        <v>2703.6</v>
      </c>
      <c r="CM26" s="5">
        <v>84.22</v>
      </c>
      <c r="CN26" s="5">
        <v>47.16</v>
      </c>
      <c r="CO26" s="5">
        <v>65.72</v>
      </c>
      <c r="CP26" s="5">
        <v>10</v>
      </c>
      <c r="CQ26" s="5">
        <v>1.35</v>
      </c>
    </row>
    <row r="27" spans="1:95" hidden="1" x14ac:dyDescent="0.3">
      <c r="A27" s="56"/>
      <c r="B27" s="16" t="s">
        <v>103</v>
      </c>
      <c r="C27" s="74"/>
      <c r="D27" s="74">
        <f t="shared" ref="D27:I27" si="4">D25-D26</f>
        <v>2.9999999999999964</v>
      </c>
      <c r="E27" s="74">
        <f t="shared" si="4"/>
        <v>14.17</v>
      </c>
      <c r="F27" s="74">
        <f t="shared" si="4"/>
        <v>0.52000000000000313</v>
      </c>
      <c r="G27" s="74">
        <f t="shared" si="4"/>
        <v>6.32</v>
      </c>
      <c r="H27" s="74">
        <f t="shared" si="4"/>
        <v>1.6700000000000159</v>
      </c>
      <c r="I27" s="74">
        <f t="shared" si="4"/>
        <v>32.201721749999933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175</v>
      </c>
      <c r="AD27" s="9">
        <v>0</v>
      </c>
      <c r="AE27" s="9">
        <v>0.3</v>
      </c>
      <c r="AF27" s="9">
        <v>0.35</v>
      </c>
      <c r="AI27" s="9">
        <v>15</v>
      </c>
      <c r="CI27" s="10">
        <v>0</v>
      </c>
      <c r="CL27" s="10">
        <v>0</v>
      </c>
      <c r="CO27" s="10">
        <v>0</v>
      </c>
    </row>
    <row r="28" spans="1:95" hidden="1" x14ac:dyDescent="0.3">
      <c r="A28" s="56"/>
      <c r="B28" s="16" t="s">
        <v>104</v>
      </c>
      <c r="C28" s="74"/>
      <c r="D28" s="74">
        <v>17</v>
      </c>
      <c r="E28" s="74"/>
      <c r="F28" s="74">
        <v>36</v>
      </c>
      <c r="G28" s="74"/>
      <c r="H28" s="74">
        <v>47</v>
      </c>
      <c r="I28" s="74"/>
      <c r="V28" s="9">
        <f t="shared" ref="V28:AF28" si="5">V26-V27</f>
        <v>391.75</v>
      </c>
      <c r="W28" s="9">
        <f t="shared" si="5"/>
        <v>95.24</v>
      </c>
      <c r="X28" s="9">
        <f t="shared" si="5"/>
        <v>47.65</v>
      </c>
      <c r="Y28" s="9">
        <f t="shared" si="5"/>
        <v>230.72</v>
      </c>
      <c r="Z28" s="9">
        <f t="shared" si="5"/>
        <v>3.45</v>
      </c>
      <c r="AA28" s="9">
        <f t="shared" si="5"/>
        <v>40.68</v>
      </c>
      <c r="AB28" s="9">
        <f t="shared" si="5"/>
        <v>580.05999999999995</v>
      </c>
      <c r="AC28" s="9">
        <f t="shared" si="5"/>
        <v>-16.050000000000011</v>
      </c>
      <c r="AD28" s="9">
        <f t="shared" si="5"/>
        <v>2.17</v>
      </c>
      <c r="AE28" s="9">
        <f t="shared" si="5"/>
        <v>-0.12</v>
      </c>
      <c r="AF28" s="9">
        <f t="shared" si="5"/>
        <v>-0.14999999999999997</v>
      </c>
      <c r="AI28" s="9">
        <f>AI26-AI27</f>
        <v>29.79</v>
      </c>
      <c r="CI28" s="10">
        <f>CI26-CI27</f>
        <v>54.91</v>
      </c>
      <c r="CL28" s="10">
        <f>CL26-CL27</f>
        <v>2703.6</v>
      </c>
      <c r="CO28" s="10">
        <f>CO26-CO27</f>
        <v>65.72</v>
      </c>
    </row>
    <row r="29" spans="1:95" x14ac:dyDescent="0.3">
      <c r="A29" s="56"/>
      <c r="B29" s="143" t="s">
        <v>287</v>
      </c>
      <c r="C29" s="74"/>
      <c r="D29" s="245">
        <f t="shared" ref="D29:I29" si="6">D14+D25</f>
        <v>48.559999999999988</v>
      </c>
      <c r="E29" s="245">
        <f t="shared" si="6"/>
        <v>23.34</v>
      </c>
      <c r="F29" s="245">
        <f t="shared" si="6"/>
        <v>48.400000000000006</v>
      </c>
      <c r="G29" s="245">
        <f t="shared" si="6"/>
        <v>7.9500000000000011</v>
      </c>
      <c r="H29" s="245">
        <f t="shared" si="6"/>
        <v>206.3</v>
      </c>
      <c r="I29" s="245">
        <f t="shared" si="6"/>
        <v>1448.7796373055555</v>
      </c>
    </row>
    <row r="30" spans="1:95" x14ac:dyDescent="0.3">
      <c r="A30" s="56"/>
      <c r="B30" s="16"/>
      <c r="C30" s="74"/>
      <c r="D30" s="74"/>
      <c r="E30" s="74"/>
      <c r="F30" s="74"/>
      <c r="G30" s="74"/>
      <c r="H30" s="74"/>
      <c r="I30" s="242"/>
    </row>
    <row r="31" spans="1:95" x14ac:dyDescent="0.3">
      <c r="A31" s="56"/>
      <c r="B31" s="23" t="s">
        <v>143</v>
      </c>
      <c r="C31" s="24" t="s">
        <v>156</v>
      </c>
      <c r="D31" s="253" t="s">
        <v>157</v>
      </c>
      <c r="E31" s="253"/>
      <c r="F31" s="267" t="s">
        <v>158</v>
      </c>
      <c r="G31" s="267"/>
      <c r="H31" s="25" t="s">
        <v>159</v>
      </c>
      <c r="I31" s="25" t="s">
        <v>160</v>
      </c>
    </row>
    <row r="32" spans="1:95" x14ac:dyDescent="0.3">
      <c r="A32" s="121"/>
      <c r="B32" s="122" t="s">
        <v>92</v>
      </c>
      <c r="C32" s="131"/>
      <c r="D32" s="255"/>
      <c r="E32" s="255"/>
      <c r="F32" s="273"/>
      <c r="G32" s="273"/>
      <c r="H32" s="132"/>
      <c r="I32" s="132"/>
    </row>
    <row r="33" spans="1:95" x14ac:dyDescent="0.3">
      <c r="A33" s="121" t="s">
        <v>227</v>
      </c>
      <c r="B33" s="126" t="s">
        <v>344</v>
      </c>
      <c r="C33" s="123" t="str">
        <f>"30"</f>
        <v>30</v>
      </c>
      <c r="D33" s="123">
        <v>0.32</v>
      </c>
      <c r="E33" s="123">
        <v>0</v>
      </c>
      <c r="F33" s="123">
        <v>0.27</v>
      </c>
      <c r="G33" s="123">
        <v>0.31</v>
      </c>
      <c r="H33" s="123">
        <v>1.44</v>
      </c>
      <c r="I33" s="243">
        <v>9.2465317499999991</v>
      </c>
    </row>
    <row r="34" spans="1:95" ht="13.8" customHeight="1" x14ac:dyDescent="0.3">
      <c r="A34" s="121" t="s">
        <v>105</v>
      </c>
      <c r="B34" s="126" t="s">
        <v>106</v>
      </c>
      <c r="C34" s="123" t="s">
        <v>107</v>
      </c>
      <c r="D34" s="123">
        <v>11.24</v>
      </c>
      <c r="E34" s="123">
        <v>9.9499999999999993</v>
      </c>
      <c r="F34" s="123">
        <v>12.18</v>
      </c>
      <c r="G34" s="123">
        <v>0.15</v>
      </c>
      <c r="H34" s="123">
        <v>11.62</v>
      </c>
      <c r="I34" s="243">
        <v>199.13121235294122</v>
      </c>
      <c r="J34" s="134">
        <v>0.03</v>
      </c>
      <c r="K34" s="13">
        <v>0.16</v>
      </c>
      <c r="L34" s="13">
        <v>0</v>
      </c>
      <c r="M34" s="13">
        <v>0</v>
      </c>
      <c r="N34" s="13">
        <v>0.67</v>
      </c>
      <c r="O34" s="13">
        <v>0.03</v>
      </c>
      <c r="P34" s="13">
        <v>0.28000000000000003</v>
      </c>
      <c r="Q34" s="13">
        <v>0</v>
      </c>
      <c r="R34" s="13">
        <v>0</v>
      </c>
      <c r="S34" s="13">
        <v>0.03</v>
      </c>
      <c r="T34" s="13">
        <v>0.31</v>
      </c>
      <c r="U34" s="13">
        <v>60.57</v>
      </c>
      <c r="V34" s="13">
        <v>37.97</v>
      </c>
      <c r="W34" s="13">
        <v>7.05</v>
      </c>
      <c r="X34" s="13">
        <v>3.83</v>
      </c>
      <c r="Y34" s="13">
        <v>11.27</v>
      </c>
      <c r="Z34" s="13">
        <v>0.16</v>
      </c>
      <c r="AA34" s="13">
        <v>0</v>
      </c>
      <c r="AB34" s="13">
        <v>23.4</v>
      </c>
      <c r="AC34" s="13">
        <v>4.88</v>
      </c>
      <c r="AD34" s="13">
        <v>0.14000000000000001</v>
      </c>
      <c r="AE34" s="13">
        <v>0.01</v>
      </c>
      <c r="AF34" s="13">
        <v>0.01</v>
      </c>
      <c r="AG34" s="13">
        <v>0.05</v>
      </c>
      <c r="AH34" s="13">
        <v>0.09</v>
      </c>
      <c r="AI34" s="13">
        <v>1.3</v>
      </c>
      <c r="AJ34" s="14">
        <v>0</v>
      </c>
      <c r="AK34" s="14">
        <v>7.62</v>
      </c>
      <c r="AL34" s="14">
        <v>5.92</v>
      </c>
      <c r="AM34" s="14">
        <v>8.4600000000000009</v>
      </c>
      <c r="AN34" s="14">
        <v>7.33</v>
      </c>
      <c r="AO34" s="14">
        <v>1.69</v>
      </c>
      <c r="AP34" s="14">
        <v>5.92</v>
      </c>
      <c r="AQ34" s="14">
        <v>1.41</v>
      </c>
      <c r="AR34" s="14">
        <v>4.8</v>
      </c>
      <c r="AS34" s="14">
        <v>7.33</v>
      </c>
      <c r="AT34" s="14">
        <v>12.69</v>
      </c>
      <c r="AU34" s="14">
        <v>14.95</v>
      </c>
      <c r="AV34" s="14">
        <v>2.82</v>
      </c>
      <c r="AW34" s="14">
        <v>7.9</v>
      </c>
      <c r="AX34" s="14">
        <v>39.49</v>
      </c>
      <c r="AY34" s="14">
        <v>0</v>
      </c>
      <c r="AZ34" s="14">
        <v>4.8</v>
      </c>
      <c r="BA34" s="14">
        <v>7.62</v>
      </c>
      <c r="BB34" s="14">
        <v>5.92</v>
      </c>
      <c r="BC34" s="14">
        <v>1.97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0.01</v>
      </c>
      <c r="BL34" s="14">
        <v>0</v>
      </c>
      <c r="BM34" s="14">
        <v>0.01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7.0000000000000007E-2</v>
      </c>
      <c r="BT34" s="14">
        <v>0</v>
      </c>
      <c r="BU34" s="14">
        <v>0</v>
      </c>
      <c r="BV34" s="14">
        <v>0.15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28.71</v>
      </c>
      <c r="CC34" s="15"/>
      <c r="CD34" s="15"/>
      <c r="CE34" s="14">
        <v>3.9</v>
      </c>
      <c r="CF34" s="14"/>
      <c r="CG34" s="14">
        <v>6.92</v>
      </c>
      <c r="CH34" s="14">
        <v>3.92</v>
      </c>
      <c r="CI34" s="14">
        <v>5.42</v>
      </c>
      <c r="CJ34" s="14">
        <v>255.5</v>
      </c>
      <c r="CK34" s="14">
        <v>60.5</v>
      </c>
      <c r="CL34" s="14">
        <v>158</v>
      </c>
      <c r="CM34" s="14">
        <v>0.09</v>
      </c>
      <c r="CN34" s="14">
        <v>0.08</v>
      </c>
      <c r="CO34" s="14">
        <v>0.08</v>
      </c>
      <c r="CP34" s="14">
        <v>0</v>
      </c>
      <c r="CQ34" s="14">
        <v>0.15</v>
      </c>
    </row>
    <row r="35" spans="1:95" x14ac:dyDescent="0.3">
      <c r="A35" s="121" t="s">
        <v>108</v>
      </c>
      <c r="B35" s="126" t="s">
        <v>109</v>
      </c>
      <c r="C35" s="123" t="str">
        <f>"180"</f>
        <v>180</v>
      </c>
      <c r="D35" s="123">
        <v>6.36</v>
      </c>
      <c r="E35" s="123">
        <v>0.04</v>
      </c>
      <c r="F35" s="123">
        <v>5.57</v>
      </c>
      <c r="G35" s="123">
        <v>0.8</v>
      </c>
      <c r="H35" s="123">
        <v>40.93</v>
      </c>
      <c r="I35" s="243">
        <v>220.7282094</v>
      </c>
      <c r="J35" s="134">
        <v>4.49</v>
      </c>
      <c r="K35" s="13">
        <v>1.56</v>
      </c>
      <c r="L35" s="13">
        <v>0</v>
      </c>
      <c r="M35" s="13">
        <v>0</v>
      </c>
      <c r="N35" s="13">
        <v>2.34</v>
      </c>
      <c r="O35" s="13">
        <v>33.869999999999997</v>
      </c>
      <c r="P35" s="13">
        <v>2.13</v>
      </c>
      <c r="Q35" s="13">
        <v>0</v>
      </c>
      <c r="R35" s="13">
        <v>0</v>
      </c>
      <c r="S35" s="13">
        <v>7.0000000000000007E-2</v>
      </c>
      <c r="T35" s="13">
        <v>1.73</v>
      </c>
      <c r="U35" s="13">
        <v>136.91999999999999</v>
      </c>
      <c r="V35" s="13">
        <v>151.75</v>
      </c>
      <c r="W35" s="13">
        <v>22.23</v>
      </c>
      <c r="X35" s="13">
        <v>35.19</v>
      </c>
      <c r="Y35" s="13">
        <v>165.98</v>
      </c>
      <c r="Z35" s="13">
        <v>1.72</v>
      </c>
      <c r="AA35" s="13">
        <v>32.200000000000003</v>
      </c>
      <c r="AB35" s="13">
        <v>1641.2</v>
      </c>
      <c r="AC35" s="13">
        <v>338.24</v>
      </c>
      <c r="AD35" s="13">
        <v>1.78</v>
      </c>
      <c r="AE35" s="13">
        <v>0.06</v>
      </c>
      <c r="AF35" s="13">
        <v>0.1</v>
      </c>
      <c r="AG35" s="13">
        <v>6.39</v>
      </c>
      <c r="AH35" s="13">
        <v>13.25</v>
      </c>
      <c r="AI35" s="13">
        <v>1.1100000000000001</v>
      </c>
      <c r="AJ35" s="14">
        <v>0</v>
      </c>
      <c r="AK35" s="14">
        <v>906.81</v>
      </c>
      <c r="AL35" s="14">
        <v>715.9</v>
      </c>
      <c r="AM35" s="14">
        <v>1433.44</v>
      </c>
      <c r="AN35" s="14">
        <v>1422.3</v>
      </c>
      <c r="AO35" s="14">
        <v>457.91</v>
      </c>
      <c r="AP35" s="14">
        <v>812.08</v>
      </c>
      <c r="AQ35" s="14">
        <v>285.35000000000002</v>
      </c>
      <c r="AR35" s="14">
        <v>774.34</v>
      </c>
      <c r="AS35" s="14">
        <v>1124.26</v>
      </c>
      <c r="AT35" s="14">
        <v>1232.31</v>
      </c>
      <c r="AU35" s="14">
        <v>1592.5</v>
      </c>
      <c r="AV35" s="14">
        <v>475.14</v>
      </c>
      <c r="AW35" s="14">
        <v>1274.8599999999999</v>
      </c>
      <c r="AX35" s="14">
        <v>2666.97</v>
      </c>
      <c r="AY35" s="14">
        <v>125.03</v>
      </c>
      <c r="AZ35" s="14">
        <v>867.64</v>
      </c>
      <c r="BA35" s="14">
        <v>853.1</v>
      </c>
      <c r="BB35" s="14">
        <v>654.05999999999995</v>
      </c>
      <c r="BC35" s="14">
        <v>244.15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0.18</v>
      </c>
      <c r="BL35" s="14">
        <v>0</v>
      </c>
      <c r="BM35" s="14">
        <v>0.09</v>
      </c>
      <c r="BN35" s="14">
        <v>0.01</v>
      </c>
      <c r="BO35" s="14">
        <v>0.01</v>
      </c>
      <c r="BP35" s="14">
        <v>0</v>
      </c>
      <c r="BQ35" s="14">
        <v>0</v>
      </c>
      <c r="BR35" s="14">
        <v>0</v>
      </c>
      <c r="BS35" s="14">
        <v>0.54</v>
      </c>
      <c r="BT35" s="14">
        <v>0</v>
      </c>
      <c r="BU35" s="14">
        <v>0</v>
      </c>
      <c r="BV35" s="14">
        <v>1.1299999999999999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183.76</v>
      </c>
      <c r="CC35" s="15"/>
      <c r="CD35" s="15"/>
      <c r="CE35" s="14">
        <v>305.73</v>
      </c>
      <c r="CF35" s="14"/>
      <c r="CG35" s="14">
        <v>26.8</v>
      </c>
      <c r="CH35" s="14">
        <v>14.58</v>
      </c>
      <c r="CI35" s="14">
        <v>20.69</v>
      </c>
      <c r="CJ35" s="14">
        <v>5085.17</v>
      </c>
      <c r="CK35" s="14">
        <v>2876.02</v>
      </c>
      <c r="CL35" s="14">
        <v>3980.6</v>
      </c>
      <c r="CM35" s="14">
        <v>47.33</v>
      </c>
      <c r="CN35" s="14">
        <v>28.94</v>
      </c>
      <c r="CO35" s="14">
        <v>38.14</v>
      </c>
      <c r="CP35" s="14">
        <v>0</v>
      </c>
      <c r="CQ35" s="14">
        <v>0.4</v>
      </c>
    </row>
    <row r="36" spans="1:95" x14ac:dyDescent="0.3">
      <c r="A36" s="121" t="s">
        <v>110</v>
      </c>
      <c r="B36" s="126" t="s">
        <v>111</v>
      </c>
      <c r="C36" s="123" t="str">
        <f>"200"</f>
        <v>200</v>
      </c>
      <c r="D36" s="123">
        <v>0.24</v>
      </c>
      <c r="E36" s="123">
        <v>0</v>
      </c>
      <c r="F36" s="123">
        <v>0.1</v>
      </c>
      <c r="G36" s="123">
        <v>0.1</v>
      </c>
      <c r="H36" s="123">
        <v>14.6</v>
      </c>
      <c r="I36" s="243">
        <v>55.735010000000003</v>
      </c>
      <c r="J36" s="134">
        <v>0</v>
      </c>
      <c r="K36" s="13">
        <v>0</v>
      </c>
      <c r="L36" s="13">
        <v>0</v>
      </c>
      <c r="M36" s="13">
        <v>0</v>
      </c>
      <c r="N36" s="13">
        <v>9.8000000000000007</v>
      </c>
      <c r="O36" s="13">
        <v>0</v>
      </c>
      <c r="P36" s="13">
        <v>0.04</v>
      </c>
      <c r="Q36" s="13">
        <v>0</v>
      </c>
      <c r="R36" s="13">
        <v>0</v>
      </c>
      <c r="S36" s="13">
        <v>0</v>
      </c>
      <c r="T36" s="13">
        <v>0.03</v>
      </c>
      <c r="U36" s="13">
        <v>0.1</v>
      </c>
      <c r="V36" s="13">
        <v>0.3</v>
      </c>
      <c r="W36" s="13">
        <v>0.28999999999999998</v>
      </c>
      <c r="X36" s="13">
        <v>0</v>
      </c>
      <c r="Y36" s="13">
        <v>0</v>
      </c>
      <c r="Z36" s="13">
        <v>0.03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200.04</v>
      </c>
      <c r="CC36" s="15"/>
      <c r="CD36" s="15"/>
      <c r="CE36" s="14">
        <v>0</v>
      </c>
      <c r="CF36" s="14"/>
      <c r="CG36" s="14">
        <v>4.21</v>
      </c>
      <c r="CH36" s="14">
        <v>4.21</v>
      </c>
      <c r="CI36" s="14">
        <v>4.21</v>
      </c>
      <c r="CJ36" s="14">
        <v>497.96</v>
      </c>
      <c r="CK36" s="14">
        <v>192.28</v>
      </c>
      <c r="CL36" s="14">
        <v>345.12</v>
      </c>
      <c r="CM36" s="14">
        <v>44.51</v>
      </c>
      <c r="CN36" s="14">
        <v>26.48</v>
      </c>
      <c r="CO36" s="14">
        <v>35.49</v>
      </c>
      <c r="CP36" s="14">
        <v>10</v>
      </c>
      <c r="CQ36" s="14">
        <v>0</v>
      </c>
    </row>
    <row r="37" spans="1:95" x14ac:dyDescent="0.3">
      <c r="A37" s="121" t="str">
        <f>""</f>
        <v/>
      </c>
      <c r="B37" s="126" t="s">
        <v>112</v>
      </c>
      <c r="C37" s="123" t="str">
        <f>"30"</f>
        <v>30</v>
      </c>
      <c r="D37" s="123">
        <v>2.7</v>
      </c>
      <c r="E37" s="123">
        <v>0</v>
      </c>
      <c r="F37" s="123">
        <v>0.9</v>
      </c>
      <c r="G37" s="123">
        <v>0</v>
      </c>
      <c r="H37" s="123">
        <v>16.14</v>
      </c>
      <c r="I37" s="123">
        <v>80.295000000000002</v>
      </c>
      <c r="J37" s="134">
        <v>0</v>
      </c>
      <c r="K37" s="13">
        <v>0</v>
      </c>
      <c r="L37" s="13">
        <v>0</v>
      </c>
      <c r="M37" s="13">
        <v>0</v>
      </c>
      <c r="N37" s="13">
        <v>0.33</v>
      </c>
      <c r="O37" s="13">
        <v>13.68</v>
      </c>
      <c r="P37" s="13">
        <v>0.06</v>
      </c>
      <c r="Q37" s="13">
        <v>0</v>
      </c>
      <c r="R37" s="13">
        <v>0</v>
      </c>
      <c r="S37" s="13">
        <v>0</v>
      </c>
      <c r="T37" s="13">
        <v>0.54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95.79</v>
      </c>
      <c r="AL37" s="14">
        <v>99.7</v>
      </c>
      <c r="AM37" s="14">
        <v>152.69</v>
      </c>
      <c r="AN37" s="14">
        <v>50.63</v>
      </c>
      <c r="AO37" s="14">
        <v>30.02</v>
      </c>
      <c r="AP37" s="14">
        <v>60.03</v>
      </c>
      <c r="AQ37" s="14">
        <v>22.71</v>
      </c>
      <c r="AR37" s="14">
        <v>108.58</v>
      </c>
      <c r="AS37" s="14">
        <v>67.34</v>
      </c>
      <c r="AT37" s="14">
        <v>93.96</v>
      </c>
      <c r="AU37" s="14">
        <v>77.52</v>
      </c>
      <c r="AV37" s="14">
        <v>40.72</v>
      </c>
      <c r="AW37" s="14">
        <v>72.040000000000006</v>
      </c>
      <c r="AX37" s="14">
        <v>602.39</v>
      </c>
      <c r="AY37" s="14">
        <v>0</v>
      </c>
      <c r="AZ37" s="14">
        <v>196.27</v>
      </c>
      <c r="BA37" s="14">
        <v>85.35</v>
      </c>
      <c r="BB37" s="14">
        <v>56.64</v>
      </c>
      <c r="BC37" s="14">
        <v>44.89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0.02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0.02</v>
      </c>
      <c r="BT37" s="14">
        <v>0</v>
      </c>
      <c r="BU37" s="14">
        <v>0</v>
      </c>
      <c r="BV37" s="14">
        <v>0.08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11.73</v>
      </c>
      <c r="CC37" s="15"/>
      <c r="CD37" s="15"/>
      <c r="CE37" s="14">
        <v>0</v>
      </c>
      <c r="CF37" s="14"/>
      <c r="CG37" s="14">
        <v>0</v>
      </c>
      <c r="CH37" s="14">
        <v>0</v>
      </c>
      <c r="CI37" s="14">
        <v>0</v>
      </c>
      <c r="CJ37" s="14">
        <v>475</v>
      </c>
      <c r="CK37" s="14">
        <v>183</v>
      </c>
      <c r="CL37" s="14">
        <v>329</v>
      </c>
      <c r="CM37" s="14">
        <v>3.8</v>
      </c>
      <c r="CN37" s="14">
        <v>3.8</v>
      </c>
      <c r="CO37" s="14">
        <v>3.8</v>
      </c>
      <c r="CP37" s="14">
        <v>0</v>
      </c>
      <c r="CQ37" s="14">
        <v>0</v>
      </c>
    </row>
    <row r="38" spans="1:95" x14ac:dyDescent="0.3">
      <c r="A38" s="121" t="str">
        <f>"-"</f>
        <v>-</v>
      </c>
      <c r="B38" s="126" t="s">
        <v>100</v>
      </c>
      <c r="C38" s="123" t="str">
        <f>"25"</f>
        <v>25</v>
      </c>
      <c r="D38" s="123">
        <v>1.65</v>
      </c>
      <c r="E38" s="123">
        <v>0</v>
      </c>
      <c r="F38" s="123">
        <v>0.3</v>
      </c>
      <c r="G38" s="123">
        <v>0.3</v>
      </c>
      <c r="H38" s="123">
        <v>10.43</v>
      </c>
      <c r="I38" s="123">
        <v>48.344999999999999</v>
      </c>
      <c r="J38" s="134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5"/>
      <c r="CD38" s="15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95" x14ac:dyDescent="0.3">
      <c r="A39" s="127"/>
      <c r="B39" s="142" t="s">
        <v>101</v>
      </c>
      <c r="C39" s="128"/>
      <c r="D39" s="128">
        <f>SUM(D33:D38)</f>
        <v>22.509999999999998</v>
      </c>
      <c r="E39" s="128">
        <f t="shared" ref="E39:I39" si="7">SUM(E33:E38)</f>
        <v>9.9899999999999984</v>
      </c>
      <c r="F39" s="128">
        <f t="shared" si="7"/>
        <v>19.32</v>
      </c>
      <c r="G39" s="128">
        <f t="shared" si="7"/>
        <v>1.6600000000000001</v>
      </c>
      <c r="H39" s="128">
        <f t="shared" si="7"/>
        <v>95.16</v>
      </c>
      <c r="I39" s="128">
        <f t="shared" si="7"/>
        <v>613.48096350294122</v>
      </c>
      <c r="J39" s="135">
        <v>0.06</v>
      </c>
      <c r="K39" s="17">
        <v>0</v>
      </c>
      <c r="L39" s="17">
        <v>0</v>
      </c>
      <c r="M39" s="17">
        <v>0</v>
      </c>
      <c r="N39" s="17">
        <v>0.36</v>
      </c>
      <c r="O39" s="17">
        <v>9.66</v>
      </c>
      <c r="P39" s="17">
        <v>2.4900000000000002</v>
      </c>
      <c r="Q39" s="17">
        <v>0</v>
      </c>
      <c r="R39" s="17">
        <v>0</v>
      </c>
      <c r="S39" s="17">
        <v>0.3</v>
      </c>
      <c r="T39" s="17">
        <v>0.75</v>
      </c>
      <c r="U39" s="17">
        <v>183</v>
      </c>
      <c r="V39" s="17">
        <v>73.5</v>
      </c>
      <c r="W39" s="17">
        <v>10.5</v>
      </c>
      <c r="X39" s="17">
        <v>14.1</v>
      </c>
      <c r="Y39" s="17">
        <v>47.4</v>
      </c>
      <c r="Z39" s="17">
        <v>1.17</v>
      </c>
      <c r="AA39" s="17">
        <v>0</v>
      </c>
      <c r="AB39" s="17">
        <v>1.5</v>
      </c>
      <c r="AC39" s="17">
        <v>0.3</v>
      </c>
      <c r="AD39" s="17">
        <v>0.42</v>
      </c>
      <c r="AE39" s="17">
        <v>0.05</v>
      </c>
      <c r="AF39" s="17">
        <v>0.02</v>
      </c>
      <c r="AG39" s="17">
        <v>0.21</v>
      </c>
      <c r="AH39" s="17">
        <v>0.6</v>
      </c>
      <c r="AI39" s="17">
        <v>0</v>
      </c>
      <c r="AJ39" s="8">
        <v>0</v>
      </c>
      <c r="AK39" s="8">
        <v>96.6</v>
      </c>
      <c r="AL39" s="8">
        <v>74.400000000000006</v>
      </c>
      <c r="AM39" s="8">
        <v>128.1</v>
      </c>
      <c r="AN39" s="8">
        <v>66.900000000000006</v>
      </c>
      <c r="AO39" s="8">
        <v>27.9</v>
      </c>
      <c r="AP39" s="8">
        <v>59.4</v>
      </c>
      <c r="AQ39" s="8">
        <v>24</v>
      </c>
      <c r="AR39" s="8">
        <v>111.3</v>
      </c>
      <c r="AS39" s="8">
        <v>89.1</v>
      </c>
      <c r="AT39" s="8">
        <v>87.3</v>
      </c>
      <c r="AU39" s="8">
        <v>139.19999999999999</v>
      </c>
      <c r="AV39" s="8">
        <v>37.200000000000003</v>
      </c>
      <c r="AW39" s="8">
        <v>93</v>
      </c>
      <c r="AX39" s="8">
        <v>467.7</v>
      </c>
      <c r="AY39" s="8">
        <v>0</v>
      </c>
      <c r="AZ39" s="8">
        <v>157.80000000000001</v>
      </c>
      <c r="BA39" s="8">
        <v>87.3</v>
      </c>
      <c r="BB39" s="8">
        <v>54</v>
      </c>
      <c r="BC39" s="8">
        <v>39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0.04</v>
      </c>
      <c r="BL39" s="8">
        <v>0</v>
      </c>
      <c r="BM39" s="8">
        <v>0</v>
      </c>
      <c r="BN39" s="8">
        <v>0.01</v>
      </c>
      <c r="BO39" s="8">
        <v>0</v>
      </c>
      <c r="BP39" s="8">
        <v>0</v>
      </c>
      <c r="BQ39" s="8">
        <v>0</v>
      </c>
      <c r="BR39" s="8">
        <v>0</v>
      </c>
      <c r="BS39" s="8">
        <v>0.03</v>
      </c>
      <c r="BT39" s="8">
        <v>0</v>
      </c>
      <c r="BU39" s="8">
        <v>0</v>
      </c>
      <c r="BV39" s="8">
        <v>0.14000000000000001</v>
      </c>
      <c r="BW39" s="8">
        <v>0.02</v>
      </c>
      <c r="BX39" s="8">
        <v>0</v>
      </c>
      <c r="BY39" s="8">
        <v>0</v>
      </c>
      <c r="BZ39" s="8">
        <v>0</v>
      </c>
      <c r="CA39" s="8">
        <v>0</v>
      </c>
      <c r="CB39" s="8">
        <v>14.1</v>
      </c>
      <c r="CC39" s="18"/>
      <c r="CD39" s="18"/>
      <c r="CE39" s="8">
        <v>0.25</v>
      </c>
      <c r="CF39" s="8"/>
      <c r="CG39" s="8">
        <v>2.5</v>
      </c>
      <c r="CH39" s="8">
        <v>2.5</v>
      </c>
      <c r="CI39" s="8">
        <v>2.5</v>
      </c>
      <c r="CJ39" s="8">
        <v>475</v>
      </c>
      <c r="CK39" s="8">
        <v>183</v>
      </c>
      <c r="CL39" s="8">
        <v>329</v>
      </c>
      <c r="CM39" s="8">
        <v>4.75</v>
      </c>
      <c r="CN39" s="8">
        <v>3.95</v>
      </c>
      <c r="CO39" s="8">
        <v>4.3499999999999996</v>
      </c>
      <c r="CP39" s="8">
        <v>0</v>
      </c>
      <c r="CQ39" s="8">
        <v>0</v>
      </c>
    </row>
    <row r="40" spans="1:95" hidden="1" x14ac:dyDescent="0.3">
      <c r="A40" s="121"/>
      <c r="B40" s="126" t="s">
        <v>102</v>
      </c>
      <c r="C40" s="123"/>
      <c r="D40" s="123">
        <v>19.25</v>
      </c>
      <c r="E40" s="123">
        <v>0</v>
      </c>
      <c r="F40" s="123">
        <v>19.75</v>
      </c>
      <c r="G40" s="123">
        <v>0</v>
      </c>
      <c r="H40" s="123">
        <v>83.75</v>
      </c>
      <c r="I40" s="243">
        <v>587.5</v>
      </c>
      <c r="J40" s="19">
        <v>4.59</v>
      </c>
      <c r="K40" s="19">
        <v>1.78</v>
      </c>
      <c r="L40" s="19">
        <v>0</v>
      </c>
      <c r="M40" s="19">
        <v>0</v>
      </c>
      <c r="N40" s="19">
        <v>14.12</v>
      </c>
      <c r="O40" s="19">
        <v>57.32</v>
      </c>
      <c r="P40" s="19">
        <v>5.24</v>
      </c>
      <c r="Q40" s="19">
        <v>0</v>
      </c>
      <c r="R40" s="19">
        <v>0</v>
      </c>
      <c r="S40" s="19">
        <v>0.69</v>
      </c>
      <c r="T40" s="19">
        <v>3.54</v>
      </c>
      <c r="U40" s="19">
        <v>398.79</v>
      </c>
      <c r="V40" s="19">
        <v>328.63</v>
      </c>
      <c r="W40" s="19">
        <v>39.25</v>
      </c>
      <c r="X40" s="19">
        <v>56.49</v>
      </c>
      <c r="Y40" s="19">
        <v>222.84</v>
      </c>
      <c r="Z40" s="19">
        <v>3.24</v>
      </c>
      <c r="AA40" s="19">
        <v>32.200000000000003</v>
      </c>
      <c r="AB40" s="19">
        <v>1910.7</v>
      </c>
      <c r="AC40" s="19">
        <v>394.24</v>
      </c>
      <c r="AD40" s="19">
        <v>2.64</v>
      </c>
      <c r="AE40" s="19">
        <v>0.14000000000000001</v>
      </c>
      <c r="AF40" s="19">
        <v>0.14000000000000001</v>
      </c>
      <c r="AG40" s="19">
        <v>6.76</v>
      </c>
      <c r="AH40" s="19">
        <v>14.13</v>
      </c>
      <c r="AI40" s="19">
        <v>5.24</v>
      </c>
      <c r="AJ40" s="5">
        <v>0</v>
      </c>
      <c r="AK40" s="5">
        <v>1108.23</v>
      </c>
      <c r="AL40" s="5">
        <v>899.78</v>
      </c>
      <c r="AM40" s="5">
        <v>1727.76</v>
      </c>
      <c r="AN40" s="5">
        <v>1554.88</v>
      </c>
      <c r="AO40" s="5">
        <v>518.45000000000005</v>
      </c>
      <c r="AP40" s="5">
        <v>942.42</v>
      </c>
      <c r="AQ40" s="5">
        <v>335.06</v>
      </c>
      <c r="AR40" s="5">
        <v>1003.62</v>
      </c>
      <c r="AS40" s="5">
        <v>1290.8499999999999</v>
      </c>
      <c r="AT40" s="5">
        <v>1422.22</v>
      </c>
      <c r="AU40" s="5">
        <v>1861.11</v>
      </c>
      <c r="AV40" s="5">
        <v>559.07000000000005</v>
      </c>
      <c r="AW40" s="5">
        <v>1447.42</v>
      </c>
      <c r="AX40" s="5">
        <v>3930.34</v>
      </c>
      <c r="AY40" s="5">
        <v>125.03</v>
      </c>
      <c r="AZ40" s="5">
        <v>1228.8599999999999</v>
      </c>
      <c r="BA40" s="5">
        <v>1035.53</v>
      </c>
      <c r="BB40" s="5">
        <v>774.1</v>
      </c>
      <c r="BC40" s="5">
        <v>329.93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0.26</v>
      </c>
      <c r="BL40" s="5">
        <v>0</v>
      </c>
      <c r="BM40" s="5">
        <v>0.11</v>
      </c>
      <c r="BN40" s="5">
        <v>0.01</v>
      </c>
      <c r="BO40" s="5">
        <v>0.01</v>
      </c>
      <c r="BP40" s="5">
        <v>0</v>
      </c>
      <c r="BQ40" s="5">
        <v>0</v>
      </c>
      <c r="BR40" s="5">
        <v>0.01</v>
      </c>
      <c r="BS40" s="5">
        <v>0.69</v>
      </c>
      <c r="BT40" s="5">
        <v>0</v>
      </c>
      <c r="BU40" s="5">
        <v>0</v>
      </c>
      <c r="BV40" s="5">
        <v>1.56</v>
      </c>
      <c r="BW40" s="5">
        <v>0.03</v>
      </c>
      <c r="BX40" s="5">
        <v>0</v>
      </c>
      <c r="BY40" s="5">
        <v>0</v>
      </c>
      <c r="BZ40" s="5">
        <v>0</v>
      </c>
      <c r="CA40" s="5">
        <v>0</v>
      </c>
      <c r="CB40" s="5">
        <v>446.71</v>
      </c>
      <c r="CC40" s="12"/>
      <c r="CD40" s="12"/>
      <c r="CE40" s="5">
        <v>350.65</v>
      </c>
      <c r="CF40" s="5"/>
      <c r="CG40" s="5">
        <v>42.32</v>
      </c>
      <c r="CH40" s="5">
        <v>26.11</v>
      </c>
      <c r="CI40" s="5">
        <v>34.22</v>
      </c>
      <c r="CJ40" s="5">
        <v>6873.8</v>
      </c>
      <c r="CK40" s="5">
        <v>3514.97</v>
      </c>
      <c r="CL40" s="5">
        <v>5194.38</v>
      </c>
      <c r="CM40" s="5">
        <v>100.67</v>
      </c>
      <c r="CN40" s="5">
        <v>63.27</v>
      </c>
      <c r="CO40" s="5">
        <v>81.97</v>
      </c>
      <c r="CP40" s="5">
        <v>10</v>
      </c>
      <c r="CQ40" s="5">
        <v>0.6</v>
      </c>
    </row>
    <row r="41" spans="1:95" hidden="1" x14ac:dyDescent="0.3">
      <c r="A41" s="121"/>
      <c r="B41" s="126" t="s">
        <v>103</v>
      </c>
      <c r="C41" s="123"/>
      <c r="D41" s="123">
        <f t="shared" ref="D41:I41" si="8">D39-D40</f>
        <v>3.259999999999998</v>
      </c>
      <c r="E41" s="123">
        <f t="shared" si="8"/>
        <v>9.9899999999999984</v>
      </c>
      <c r="F41" s="123">
        <f t="shared" si="8"/>
        <v>-0.42999999999999972</v>
      </c>
      <c r="G41" s="123">
        <f t="shared" si="8"/>
        <v>1.6600000000000001</v>
      </c>
      <c r="H41" s="123">
        <f t="shared" si="8"/>
        <v>11.409999999999997</v>
      </c>
      <c r="I41" s="243">
        <f t="shared" si="8"/>
        <v>25.980963502941222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175</v>
      </c>
      <c r="AD41" s="9">
        <v>0</v>
      </c>
      <c r="AE41" s="9">
        <v>0.3</v>
      </c>
      <c r="AF41" s="9">
        <v>0.35</v>
      </c>
      <c r="AI41" s="9">
        <v>15</v>
      </c>
      <c r="CI41" s="10">
        <v>0</v>
      </c>
      <c r="CL41" s="10">
        <v>0</v>
      </c>
      <c r="CO41" s="10">
        <v>0</v>
      </c>
    </row>
    <row r="42" spans="1:95" hidden="1" x14ac:dyDescent="0.3">
      <c r="A42" s="121"/>
      <c r="B42" s="126" t="s">
        <v>104</v>
      </c>
      <c r="C42" s="123"/>
      <c r="D42" s="123">
        <v>16</v>
      </c>
      <c r="E42" s="123"/>
      <c r="F42" s="123">
        <v>30</v>
      </c>
      <c r="G42" s="123"/>
      <c r="H42" s="123">
        <v>55</v>
      </c>
      <c r="I42" s="243"/>
      <c r="V42" s="9">
        <f t="shared" ref="V42:AF42" si="9">V40-V41</f>
        <v>328.63</v>
      </c>
      <c r="W42" s="9">
        <f t="shared" si="9"/>
        <v>39.25</v>
      </c>
      <c r="X42" s="9">
        <f t="shared" si="9"/>
        <v>56.49</v>
      </c>
      <c r="Y42" s="9">
        <f t="shared" si="9"/>
        <v>222.84</v>
      </c>
      <c r="Z42" s="9">
        <f t="shared" si="9"/>
        <v>3.24</v>
      </c>
      <c r="AA42" s="9">
        <f t="shared" si="9"/>
        <v>32.200000000000003</v>
      </c>
      <c r="AB42" s="9">
        <f t="shared" si="9"/>
        <v>1910.7</v>
      </c>
      <c r="AC42" s="9">
        <f t="shared" si="9"/>
        <v>219.24</v>
      </c>
      <c r="AD42" s="9">
        <f t="shared" si="9"/>
        <v>2.64</v>
      </c>
      <c r="AE42" s="9">
        <f t="shared" si="9"/>
        <v>-0.15999999999999998</v>
      </c>
      <c r="AF42" s="9">
        <f t="shared" si="9"/>
        <v>-0.20999999999999996</v>
      </c>
      <c r="AI42" s="9">
        <f>AI40-AI41</f>
        <v>-9.76</v>
      </c>
      <c r="CI42" s="10">
        <f>CI40-CI41</f>
        <v>34.22</v>
      </c>
      <c r="CL42" s="10">
        <f>CL40-CL41</f>
        <v>5194.38</v>
      </c>
      <c r="CO42" s="10">
        <f>CO40-CO41</f>
        <v>81.97</v>
      </c>
    </row>
    <row r="43" spans="1:95" x14ac:dyDescent="0.3">
      <c r="A43" s="121"/>
      <c r="B43" s="122" t="s">
        <v>199</v>
      </c>
      <c r="C43" s="123"/>
      <c r="D43" s="123"/>
      <c r="E43" s="123"/>
      <c r="F43" s="123"/>
      <c r="G43" s="123"/>
      <c r="H43" s="123"/>
      <c r="I43" s="123"/>
    </row>
    <row r="44" spans="1:95" x14ac:dyDescent="0.3">
      <c r="A44" s="121" t="str">
        <f>" 245/1"</f>
        <v xml:space="preserve"> 245/1</v>
      </c>
      <c r="B44" s="126" t="s">
        <v>344</v>
      </c>
      <c r="C44" s="123" t="str">
        <f>"30"</f>
        <v>30</v>
      </c>
      <c r="D44" s="123">
        <v>0.23</v>
      </c>
      <c r="E44" s="123">
        <v>0</v>
      </c>
      <c r="F44" s="123">
        <v>0.25</v>
      </c>
      <c r="G44" s="123">
        <v>0.28000000000000003</v>
      </c>
      <c r="H44" s="123">
        <v>0.98</v>
      </c>
      <c r="I44" s="243">
        <v>6.4571317499999994</v>
      </c>
    </row>
    <row r="45" spans="1:95" x14ac:dyDescent="0.3">
      <c r="A45" s="121" t="s">
        <v>230</v>
      </c>
      <c r="B45" s="126" t="s">
        <v>206</v>
      </c>
      <c r="C45" s="123" t="s">
        <v>225</v>
      </c>
      <c r="D45" s="123">
        <v>4.18</v>
      </c>
      <c r="E45" s="123">
        <v>0</v>
      </c>
      <c r="F45" s="123">
        <v>5.47</v>
      </c>
      <c r="G45" s="123">
        <v>5.22</v>
      </c>
      <c r="H45" s="123">
        <v>17.260000000000002</v>
      </c>
      <c r="I45" s="243">
        <v>131.4</v>
      </c>
    </row>
    <row r="46" spans="1:95" x14ac:dyDescent="0.3">
      <c r="A46" s="121" t="s">
        <v>351</v>
      </c>
      <c r="B46" s="126" t="s">
        <v>207</v>
      </c>
      <c r="C46" s="123">
        <v>120</v>
      </c>
      <c r="D46" s="123">
        <v>14.46</v>
      </c>
      <c r="E46" s="123">
        <v>11.57</v>
      </c>
      <c r="F46" s="123">
        <v>15.47</v>
      </c>
      <c r="G46" s="123">
        <v>0.96</v>
      </c>
      <c r="H46" s="123">
        <v>14.69</v>
      </c>
      <c r="I46" s="243">
        <v>260.8</v>
      </c>
    </row>
    <row r="47" spans="1:95" x14ac:dyDescent="0.3">
      <c r="A47" s="121" t="s">
        <v>137</v>
      </c>
      <c r="B47" s="126" t="s">
        <v>138</v>
      </c>
      <c r="C47" s="123" t="str">
        <f>"180"</f>
        <v>180</v>
      </c>
      <c r="D47" s="123">
        <v>3.73</v>
      </c>
      <c r="E47" s="123">
        <v>0.65</v>
      </c>
      <c r="F47" s="123">
        <v>4.4000000000000004</v>
      </c>
      <c r="G47" s="123">
        <v>0.62</v>
      </c>
      <c r="H47" s="123">
        <v>26.49</v>
      </c>
      <c r="I47" s="243">
        <v>159.10285500000001</v>
      </c>
    </row>
    <row r="48" spans="1:95" x14ac:dyDescent="0.3">
      <c r="A48" s="121" t="s">
        <v>232</v>
      </c>
      <c r="B48" s="126" t="s">
        <v>231</v>
      </c>
      <c r="C48" s="123" t="str">
        <f>"200"</f>
        <v>200</v>
      </c>
      <c r="D48" s="123">
        <v>0.16</v>
      </c>
      <c r="E48" s="123">
        <v>0</v>
      </c>
      <c r="F48" s="123">
        <v>0.04</v>
      </c>
      <c r="G48" s="123">
        <v>0.04</v>
      </c>
      <c r="H48" s="123">
        <v>12.2</v>
      </c>
      <c r="I48" s="243">
        <v>47.687819999999995</v>
      </c>
    </row>
    <row r="49" spans="1:95" x14ac:dyDescent="0.3">
      <c r="A49" s="121" t="str">
        <f>""</f>
        <v/>
      </c>
      <c r="B49" s="126" t="s">
        <v>112</v>
      </c>
      <c r="C49" s="123" t="str">
        <f>"50"</f>
        <v>50</v>
      </c>
      <c r="D49" s="123">
        <v>4.5</v>
      </c>
      <c r="E49" s="123">
        <v>0</v>
      </c>
      <c r="F49" s="123">
        <v>1.5</v>
      </c>
      <c r="G49" s="123">
        <v>0</v>
      </c>
      <c r="H49" s="123">
        <v>26.9</v>
      </c>
      <c r="I49" s="243">
        <v>133.82499999999999</v>
      </c>
    </row>
    <row r="50" spans="1:95" x14ac:dyDescent="0.3">
      <c r="A50" s="121" t="str">
        <f>"-"</f>
        <v>-</v>
      </c>
      <c r="B50" s="126" t="s">
        <v>100</v>
      </c>
      <c r="C50" s="123" t="str">
        <f>"40"</f>
        <v>40</v>
      </c>
      <c r="D50" s="123">
        <v>2.64</v>
      </c>
      <c r="E50" s="123">
        <v>0</v>
      </c>
      <c r="F50" s="123">
        <v>0.48</v>
      </c>
      <c r="G50" s="123">
        <v>0.48</v>
      </c>
      <c r="H50" s="123">
        <v>16.68</v>
      </c>
      <c r="I50" s="243">
        <v>77.352000000000004</v>
      </c>
    </row>
    <row r="51" spans="1:95" x14ac:dyDescent="0.3">
      <c r="A51" s="121"/>
      <c r="B51" s="142" t="s">
        <v>205</v>
      </c>
      <c r="C51" s="123"/>
      <c r="D51" s="244">
        <f>SUM(D44:D50)</f>
        <v>29.900000000000002</v>
      </c>
      <c r="E51" s="244">
        <f t="shared" ref="E51:I51" si="10">SUM(E44:E50)</f>
        <v>12.22</v>
      </c>
      <c r="F51" s="244">
        <f t="shared" si="10"/>
        <v>27.610000000000003</v>
      </c>
      <c r="G51" s="244">
        <f t="shared" si="10"/>
        <v>7.6</v>
      </c>
      <c r="H51" s="244">
        <f t="shared" si="10"/>
        <v>115.20000000000002</v>
      </c>
      <c r="I51" s="244">
        <f t="shared" si="10"/>
        <v>816.62480674999995</v>
      </c>
      <c r="J51" s="134">
        <v>4.71</v>
      </c>
      <c r="K51" s="13">
        <v>0.22</v>
      </c>
      <c r="L51" s="13">
        <v>0</v>
      </c>
      <c r="M51" s="13">
        <v>0</v>
      </c>
      <c r="N51" s="13">
        <v>0.13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0.14000000000000001</v>
      </c>
      <c r="U51" s="13">
        <v>1.5</v>
      </c>
      <c r="V51" s="13">
        <v>3</v>
      </c>
      <c r="W51" s="13">
        <v>2.4</v>
      </c>
      <c r="X51" s="13">
        <v>0</v>
      </c>
      <c r="Y51" s="13">
        <v>3</v>
      </c>
      <c r="Z51" s="13">
        <v>0.02</v>
      </c>
      <c r="AA51" s="13">
        <v>40</v>
      </c>
      <c r="AB51" s="13">
        <v>30</v>
      </c>
      <c r="AC51" s="13">
        <v>45</v>
      </c>
      <c r="AD51" s="13">
        <v>0.1</v>
      </c>
      <c r="AE51" s="13">
        <v>0</v>
      </c>
      <c r="AF51" s="13">
        <v>0.01</v>
      </c>
      <c r="AG51" s="13">
        <v>0.01</v>
      </c>
      <c r="AH51" s="13">
        <v>0.02</v>
      </c>
      <c r="AI51" s="13">
        <v>0</v>
      </c>
      <c r="AJ51" s="14">
        <v>0</v>
      </c>
      <c r="AK51" s="14">
        <v>4.2</v>
      </c>
      <c r="AL51" s="14">
        <v>4.0999999999999996</v>
      </c>
      <c r="AM51" s="14">
        <v>7.6</v>
      </c>
      <c r="AN51" s="14">
        <v>4.5</v>
      </c>
      <c r="AO51" s="14">
        <v>1.7</v>
      </c>
      <c r="AP51" s="14">
        <v>4.7</v>
      </c>
      <c r="AQ51" s="14">
        <v>4.3</v>
      </c>
      <c r="AR51" s="14">
        <v>4.2</v>
      </c>
      <c r="AS51" s="14">
        <v>3.6</v>
      </c>
      <c r="AT51" s="14">
        <v>2.6</v>
      </c>
      <c r="AU51" s="14">
        <v>5.7</v>
      </c>
      <c r="AV51" s="14">
        <v>3.5</v>
      </c>
      <c r="AW51" s="14">
        <v>2.4</v>
      </c>
      <c r="AX51" s="14">
        <v>14.2</v>
      </c>
      <c r="AY51" s="14">
        <v>0</v>
      </c>
      <c r="AZ51" s="14">
        <v>4.8</v>
      </c>
      <c r="BA51" s="14">
        <v>5.4</v>
      </c>
      <c r="BB51" s="14">
        <v>4.2</v>
      </c>
      <c r="BC51" s="14">
        <v>1</v>
      </c>
      <c r="BD51" s="14">
        <v>0.27</v>
      </c>
      <c r="BE51" s="14">
        <v>0.12</v>
      </c>
      <c r="BF51" s="14">
        <v>7.0000000000000007E-2</v>
      </c>
      <c r="BG51" s="14">
        <v>0.15</v>
      </c>
      <c r="BH51" s="14">
        <v>0.17</v>
      </c>
      <c r="BI51" s="14">
        <v>0.79</v>
      </c>
      <c r="BJ51" s="14">
        <v>0</v>
      </c>
      <c r="BK51" s="14">
        <v>2.21</v>
      </c>
      <c r="BL51" s="14">
        <v>0</v>
      </c>
      <c r="BM51" s="14">
        <v>0.68</v>
      </c>
      <c r="BN51" s="14">
        <v>0</v>
      </c>
      <c r="BO51" s="14">
        <v>0</v>
      </c>
      <c r="BP51" s="14">
        <v>0</v>
      </c>
      <c r="BQ51" s="14">
        <v>0.15</v>
      </c>
      <c r="BR51" s="14">
        <v>0.23</v>
      </c>
      <c r="BS51" s="14">
        <v>1.8</v>
      </c>
      <c r="BT51" s="14">
        <v>0</v>
      </c>
      <c r="BU51" s="14">
        <v>0</v>
      </c>
      <c r="BV51" s="14">
        <v>0.09</v>
      </c>
      <c r="BW51" s="14">
        <v>0.01</v>
      </c>
      <c r="BX51" s="14">
        <v>0</v>
      </c>
      <c r="BY51" s="14">
        <v>0</v>
      </c>
      <c r="BZ51" s="14">
        <v>0</v>
      </c>
      <c r="CA51" s="14">
        <v>0</v>
      </c>
      <c r="CB51" s="14">
        <v>2.5</v>
      </c>
      <c r="CC51" s="15"/>
      <c r="CD51" s="15"/>
      <c r="CE51" s="14">
        <v>45</v>
      </c>
      <c r="CF51" s="14"/>
      <c r="CG51" s="14">
        <v>0.4</v>
      </c>
      <c r="CH51" s="14">
        <v>0.1</v>
      </c>
      <c r="CI51" s="14">
        <v>0.25</v>
      </c>
      <c r="CJ51" s="14">
        <v>20</v>
      </c>
      <c r="CK51" s="14">
        <v>8.1999999999999993</v>
      </c>
      <c r="CL51" s="14">
        <v>14.1</v>
      </c>
      <c r="CM51" s="14">
        <v>1.71</v>
      </c>
      <c r="CN51" s="14">
        <v>0.87</v>
      </c>
      <c r="CO51" s="14">
        <v>1.29</v>
      </c>
      <c r="CP51" s="14">
        <v>0</v>
      </c>
      <c r="CQ51" s="14">
        <v>0</v>
      </c>
    </row>
    <row r="52" spans="1:95" hidden="1" x14ac:dyDescent="0.3">
      <c r="A52" s="56"/>
      <c r="B52" s="16" t="s">
        <v>102</v>
      </c>
      <c r="C52" s="74"/>
      <c r="D52" s="74">
        <v>26.95</v>
      </c>
      <c r="E52" s="74">
        <v>0</v>
      </c>
      <c r="F52" s="74">
        <v>27.65</v>
      </c>
      <c r="G52" s="74">
        <v>0</v>
      </c>
      <c r="H52" s="74">
        <v>117.24999999999999</v>
      </c>
      <c r="I52" s="74">
        <v>822.5</v>
      </c>
      <c r="J52" s="134">
        <v>4.4000000000000004</v>
      </c>
      <c r="K52" s="13">
        <v>0.72</v>
      </c>
      <c r="L52" s="13">
        <v>0</v>
      </c>
      <c r="M52" s="13">
        <v>0</v>
      </c>
      <c r="N52" s="13">
        <v>8.16</v>
      </c>
      <c r="O52" s="13">
        <v>9.1199999999999992</v>
      </c>
      <c r="P52" s="13">
        <v>0.38</v>
      </c>
      <c r="Q52" s="13">
        <v>0</v>
      </c>
      <c r="R52" s="13">
        <v>0</v>
      </c>
      <c r="S52" s="13">
        <v>0.88</v>
      </c>
      <c r="T52" s="13">
        <v>1.1100000000000001</v>
      </c>
      <c r="U52" s="13">
        <v>124.56</v>
      </c>
      <c r="V52" s="13">
        <v>92.28</v>
      </c>
      <c r="W52" s="13">
        <v>109.87</v>
      </c>
      <c r="X52" s="13">
        <v>21.1</v>
      </c>
      <c r="Y52" s="13">
        <v>165.64</v>
      </c>
      <c r="Z52" s="13">
        <v>0.52</v>
      </c>
      <c r="AA52" s="13">
        <v>32.270000000000003</v>
      </c>
      <c r="AB52" s="13">
        <v>21.17</v>
      </c>
      <c r="AC52" s="13">
        <v>58.2</v>
      </c>
      <c r="AD52" s="13">
        <v>0.73</v>
      </c>
      <c r="AE52" s="13">
        <v>0.03</v>
      </c>
      <c r="AF52" s="13">
        <v>0.18</v>
      </c>
      <c r="AG52" s="13">
        <v>0.42</v>
      </c>
      <c r="AH52" s="13">
        <v>3.46</v>
      </c>
      <c r="AI52" s="13">
        <v>0.15</v>
      </c>
      <c r="AJ52" s="14">
        <v>0</v>
      </c>
      <c r="AK52" s="14">
        <v>661.53</v>
      </c>
      <c r="AL52" s="14">
        <v>541</v>
      </c>
      <c r="AM52" s="14">
        <v>1003.33</v>
      </c>
      <c r="AN52" s="14">
        <v>762.34</v>
      </c>
      <c r="AO52" s="14">
        <v>302.3</v>
      </c>
      <c r="AP52" s="14">
        <v>501.44</v>
      </c>
      <c r="AQ52" s="14">
        <v>166.79</v>
      </c>
      <c r="AR52" s="14">
        <v>596.52</v>
      </c>
      <c r="AS52" s="14">
        <v>87.11</v>
      </c>
      <c r="AT52" s="14">
        <v>106.61</v>
      </c>
      <c r="AU52" s="14">
        <v>133.33000000000001</v>
      </c>
      <c r="AV52" s="14">
        <v>339.98</v>
      </c>
      <c r="AW52" s="14">
        <v>62.87</v>
      </c>
      <c r="AX52" s="14">
        <v>246.76</v>
      </c>
      <c r="AY52" s="14">
        <v>0.72</v>
      </c>
      <c r="AZ52" s="14">
        <v>63.13</v>
      </c>
      <c r="BA52" s="14">
        <v>90.63</v>
      </c>
      <c r="BB52" s="14">
        <v>650.17999999999995</v>
      </c>
      <c r="BC52" s="14">
        <v>78.56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0.08</v>
      </c>
      <c r="BL52" s="14">
        <v>0</v>
      </c>
      <c r="BM52" s="14">
        <v>0.04</v>
      </c>
      <c r="BN52" s="14">
        <v>0</v>
      </c>
      <c r="BO52" s="14">
        <v>0.01</v>
      </c>
      <c r="BP52" s="14">
        <v>0</v>
      </c>
      <c r="BQ52" s="14">
        <v>0</v>
      </c>
      <c r="BR52" s="14">
        <v>0</v>
      </c>
      <c r="BS52" s="14">
        <v>0.27</v>
      </c>
      <c r="BT52" s="14">
        <v>0</v>
      </c>
      <c r="BU52" s="14">
        <v>0</v>
      </c>
      <c r="BV52" s="14">
        <v>0.68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56.57</v>
      </c>
      <c r="CC52" s="15"/>
      <c r="CD52" s="15"/>
      <c r="CE52" s="14">
        <v>35.799999999999997</v>
      </c>
      <c r="CF52" s="14"/>
      <c r="CG52" s="14">
        <v>19.2</v>
      </c>
      <c r="CH52" s="14">
        <v>10.84</v>
      </c>
      <c r="CI52" s="14">
        <v>15.02</v>
      </c>
      <c r="CJ52" s="14">
        <v>1377.03</v>
      </c>
      <c r="CK52" s="14">
        <v>924.53</v>
      </c>
      <c r="CL52" s="14">
        <v>1150.78</v>
      </c>
      <c r="CM52" s="14">
        <v>20.98</v>
      </c>
      <c r="CN52" s="14">
        <v>14.61</v>
      </c>
      <c r="CO52" s="14">
        <v>17.79</v>
      </c>
      <c r="CP52" s="14">
        <v>6.6</v>
      </c>
      <c r="CQ52" s="14">
        <v>0.22</v>
      </c>
    </row>
    <row r="53" spans="1:95" hidden="1" x14ac:dyDescent="0.3">
      <c r="A53" s="56"/>
      <c r="B53" s="16" t="s">
        <v>103</v>
      </c>
      <c r="C53" s="74"/>
      <c r="D53" s="74">
        <f t="shared" ref="D53:I53" si="11">D51-D52</f>
        <v>2.9500000000000028</v>
      </c>
      <c r="E53" s="74">
        <f t="shared" si="11"/>
        <v>12.22</v>
      </c>
      <c r="F53" s="74">
        <f t="shared" si="11"/>
        <v>-3.9999999999995595E-2</v>
      </c>
      <c r="G53" s="74">
        <f t="shared" si="11"/>
        <v>7.6</v>
      </c>
      <c r="H53" s="74">
        <f t="shared" si="11"/>
        <v>-2.0499999999999687</v>
      </c>
      <c r="I53" s="74">
        <f t="shared" si="11"/>
        <v>-5.8751932500000521</v>
      </c>
      <c r="J53" s="134">
        <v>0</v>
      </c>
      <c r="K53" s="13">
        <v>0</v>
      </c>
      <c r="L53" s="13">
        <v>0</v>
      </c>
      <c r="M53" s="13">
        <v>0</v>
      </c>
      <c r="N53" s="13">
        <v>9.8000000000000007</v>
      </c>
      <c r="O53" s="13">
        <v>0</v>
      </c>
      <c r="P53" s="13">
        <v>0.04</v>
      </c>
      <c r="Q53" s="13">
        <v>0</v>
      </c>
      <c r="R53" s="13">
        <v>0</v>
      </c>
      <c r="S53" s="13">
        <v>0</v>
      </c>
      <c r="T53" s="13">
        <v>0.03</v>
      </c>
      <c r="U53" s="13">
        <v>0.1</v>
      </c>
      <c r="V53" s="13">
        <v>0.3</v>
      </c>
      <c r="W53" s="13">
        <v>0.28999999999999998</v>
      </c>
      <c r="X53" s="13">
        <v>0</v>
      </c>
      <c r="Y53" s="13">
        <v>0</v>
      </c>
      <c r="Z53" s="13">
        <v>0.03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200.04</v>
      </c>
      <c r="CC53" s="15"/>
      <c r="CD53" s="15"/>
      <c r="CE53" s="14">
        <v>0</v>
      </c>
      <c r="CF53" s="14"/>
      <c r="CG53" s="14">
        <v>4.21</v>
      </c>
      <c r="CH53" s="14">
        <v>4.21</v>
      </c>
      <c r="CI53" s="14">
        <v>4.21</v>
      </c>
      <c r="CJ53" s="14">
        <v>497.96</v>
      </c>
      <c r="CK53" s="14">
        <v>192.28</v>
      </c>
      <c r="CL53" s="14">
        <v>345.12</v>
      </c>
      <c r="CM53" s="14">
        <v>44.51</v>
      </c>
      <c r="CN53" s="14">
        <v>26.48</v>
      </c>
      <c r="CO53" s="14">
        <v>35.49</v>
      </c>
      <c r="CP53" s="14">
        <v>10</v>
      </c>
      <c r="CQ53" s="14">
        <v>0</v>
      </c>
    </row>
    <row r="54" spans="1:95" hidden="1" x14ac:dyDescent="0.3">
      <c r="A54" s="56"/>
      <c r="B54" s="16" t="s">
        <v>104</v>
      </c>
      <c r="C54" s="74"/>
      <c r="D54" s="74">
        <v>17</v>
      </c>
      <c r="E54" s="74"/>
      <c r="F54" s="74">
        <v>26</v>
      </c>
      <c r="G54" s="74"/>
      <c r="H54" s="74">
        <v>57</v>
      </c>
      <c r="I54" s="74"/>
      <c r="J54" s="134">
        <v>0</v>
      </c>
      <c r="K54" s="13">
        <v>0</v>
      </c>
      <c r="L54" s="13">
        <v>0</v>
      </c>
      <c r="M54" s="13">
        <v>0</v>
      </c>
      <c r="N54" s="13">
        <v>0.39</v>
      </c>
      <c r="O54" s="13">
        <v>15.96</v>
      </c>
      <c r="P54" s="13">
        <v>7.0000000000000007E-2</v>
      </c>
      <c r="Q54" s="13">
        <v>0</v>
      </c>
      <c r="R54" s="13">
        <v>0</v>
      </c>
      <c r="S54" s="13">
        <v>0</v>
      </c>
      <c r="T54" s="13">
        <v>0.63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4">
        <v>0</v>
      </c>
      <c r="AK54" s="14">
        <v>111.75</v>
      </c>
      <c r="AL54" s="14">
        <v>116.32</v>
      </c>
      <c r="AM54" s="14">
        <v>178.13</v>
      </c>
      <c r="AN54" s="14">
        <v>59.07</v>
      </c>
      <c r="AO54" s="14">
        <v>35.020000000000003</v>
      </c>
      <c r="AP54" s="14">
        <v>70.040000000000006</v>
      </c>
      <c r="AQ54" s="14">
        <v>26.49</v>
      </c>
      <c r="AR54" s="14">
        <v>126.67</v>
      </c>
      <c r="AS54" s="14">
        <v>78.56</v>
      </c>
      <c r="AT54" s="14">
        <v>109.62</v>
      </c>
      <c r="AU54" s="14">
        <v>90.44</v>
      </c>
      <c r="AV54" s="14">
        <v>47.5</v>
      </c>
      <c r="AW54" s="14">
        <v>84.04</v>
      </c>
      <c r="AX54" s="14">
        <v>702.79</v>
      </c>
      <c r="AY54" s="14">
        <v>0</v>
      </c>
      <c r="AZ54" s="14">
        <v>228.98</v>
      </c>
      <c r="BA54" s="14">
        <v>99.57</v>
      </c>
      <c r="BB54" s="14">
        <v>66.08</v>
      </c>
      <c r="BC54" s="14">
        <v>52.37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0.03</v>
      </c>
      <c r="BL54" s="14">
        <v>0</v>
      </c>
      <c r="BM54" s="14">
        <v>0</v>
      </c>
      <c r="BN54" s="14">
        <v>0</v>
      </c>
      <c r="BO54" s="14">
        <v>0</v>
      </c>
      <c r="BP54" s="14">
        <v>0</v>
      </c>
      <c r="BQ54" s="14">
        <v>0</v>
      </c>
      <c r="BR54" s="14">
        <v>0</v>
      </c>
      <c r="BS54" s="14">
        <v>0.02</v>
      </c>
      <c r="BT54" s="14">
        <v>0</v>
      </c>
      <c r="BU54" s="14">
        <v>0</v>
      </c>
      <c r="BV54" s="14">
        <v>0.1</v>
      </c>
      <c r="BW54" s="14">
        <v>0.01</v>
      </c>
      <c r="BX54" s="14">
        <v>0</v>
      </c>
      <c r="BY54" s="14">
        <v>0</v>
      </c>
      <c r="BZ54" s="14">
        <v>0</v>
      </c>
      <c r="CA54" s="14">
        <v>0</v>
      </c>
      <c r="CB54" s="14">
        <v>13.69</v>
      </c>
      <c r="CC54" s="15"/>
      <c r="CD54" s="15"/>
      <c r="CE54" s="14">
        <v>0</v>
      </c>
      <c r="CF54" s="14"/>
      <c r="CG54" s="14">
        <v>0</v>
      </c>
      <c r="CH54" s="14">
        <v>0</v>
      </c>
      <c r="CI54" s="14">
        <v>0</v>
      </c>
      <c r="CJ54" s="14">
        <v>475</v>
      </c>
      <c r="CK54" s="14">
        <v>183</v>
      </c>
      <c r="CL54" s="14">
        <v>329</v>
      </c>
      <c r="CM54" s="14">
        <v>3.8</v>
      </c>
      <c r="CN54" s="14">
        <v>3.8</v>
      </c>
      <c r="CO54" s="14">
        <v>3.8</v>
      </c>
      <c r="CP54" s="14">
        <v>0</v>
      </c>
      <c r="CQ54" s="14">
        <v>0</v>
      </c>
    </row>
    <row r="55" spans="1:95" x14ac:dyDescent="0.3">
      <c r="A55" s="56"/>
      <c r="B55" s="143" t="s">
        <v>287</v>
      </c>
      <c r="C55" s="74"/>
      <c r="D55" s="75">
        <f>D39+D51</f>
        <v>52.41</v>
      </c>
      <c r="E55" s="75">
        <f t="shared" ref="E55:I55" si="12">E39+E51</f>
        <v>22.21</v>
      </c>
      <c r="F55" s="75">
        <f t="shared" si="12"/>
        <v>46.930000000000007</v>
      </c>
      <c r="G55" s="75">
        <f t="shared" si="12"/>
        <v>9.26</v>
      </c>
      <c r="H55" s="75">
        <f t="shared" si="12"/>
        <v>210.36</v>
      </c>
      <c r="I55" s="75">
        <f t="shared" si="12"/>
        <v>1430.1057702529411</v>
      </c>
      <c r="J55" s="13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5"/>
      <c r="CD55" s="15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</row>
    <row r="56" spans="1:95" x14ac:dyDescent="0.3">
      <c r="A56" s="56"/>
      <c r="B56" s="16"/>
      <c r="C56" s="74"/>
      <c r="D56" s="74"/>
      <c r="E56" s="74"/>
      <c r="F56" s="74"/>
      <c r="G56" s="74"/>
      <c r="H56" s="74"/>
      <c r="I56" s="242"/>
      <c r="J56" s="136">
        <f t="shared" ref="J56:AO56" si="13">SUM(J51:J54)</f>
        <v>9.11</v>
      </c>
      <c r="K56" s="67">
        <f t="shared" si="13"/>
        <v>0.94</v>
      </c>
      <c r="L56" s="67">
        <f t="shared" si="13"/>
        <v>0</v>
      </c>
      <c r="M56" s="67">
        <f t="shared" si="13"/>
        <v>0</v>
      </c>
      <c r="N56" s="67">
        <f t="shared" si="13"/>
        <v>18.480000000000004</v>
      </c>
      <c r="O56" s="67">
        <f t="shared" si="13"/>
        <v>25.08</v>
      </c>
      <c r="P56" s="67">
        <f t="shared" si="13"/>
        <v>0.49</v>
      </c>
      <c r="Q56" s="67">
        <f t="shared" si="13"/>
        <v>0</v>
      </c>
      <c r="R56" s="67">
        <f t="shared" si="13"/>
        <v>0</v>
      </c>
      <c r="S56" s="67">
        <f t="shared" si="13"/>
        <v>0.88</v>
      </c>
      <c r="T56" s="67">
        <f t="shared" si="13"/>
        <v>1.9100000000000001</v>
      </c>
      <c r="U56" s="67">
        <f t="shared" si="13"/>
        <v>126.16</v>
      </c>
      <c r="V56" s="67">
        <f t="shared" si="13"/>
        <v>95.58</v>
      </c>
      <c r="W56" s="67">
        <f t="shared" si="13"/>
        <v>112.56000000000002</v>
      </c>
      <c r="X56" s="67">
        <f t="shared" si="13"/>
        <v>21.1</v>
      </c>
      <c r="Y56" s="67">
        <f t="shared" si="13"/>
        <v>168.64</v>
      </c>
      <c r="Z56" s="67">
        <f t="shared" si="13"/>
        <v>0.57000000000000006</v>
      </c>
      <c r="AA56" s="67">
        <f t="shared" si="13"/>
        <v>72.27000000000001</v>
      </c>
      <c r="AB56" s="67">
        <f t="shared" si="13"/>
        <v>51.17</v>
      </c>
      <c r="AC56" s="67">
        <f t="shared" si="13"/>
        <v>103.2</v>
      </c>
      <c r="AD56" s="67">
        <f t="shared" si="13"/>
        <v>0.83</v>
      </c>
      <c r="AE56" s="67">
        <f t="shared" si="13"/>
        <v>0.03</v>
      </c>
      <c r="AF56" s="67">
        <f t="shared" si="13"/>
        <v>0.19</v>
      </c>
      <c r="AG56" s="67">
        <f t="shared" si="13"/>
        <v>0.43</v>
      </c>
      <c r="AH56" s="67">
        <f t="shared" si="13"/>
        <v>3.48</v>
      </c>
      <c r="AI56" s="67">
        <f t="shared" si="13"/>
        <v>0.15</v>
      </c>
      <c r="AJ56" s="67">
        <f t="shared" si="13"/>
        <v>0</v>
      </c>
      <c r="AK56" s="67">
        <f t="shared" si="13"/>
        <v>777.48</v>
      </c>
      <c r="AL56" s="67">
        <f t="shared" si="13"/>
        <v>661.42000000000007</v>
      </c>
      <c r="AM56" s="67">
        <f t="shared" si="13"/>
        <v>1189.06</v>
      </c>
      <c r="AN56" s="67">
        <f t="shared" si="13"/>
        <v>825.91000000000008</v>
      </c>
      <c r="AO56" s="67">
        <f t="shared" si="13"/>
        <v>339.02</v>
      </c>
      <c r="AP56" s="67">
        <f t="shared" ref="AP56:BU56" si="14">SUM(AP51:AP54)</f>
        <v>576.17999999999995</v>
      </c>
      <c r="AQ56" s="67">
        <f t="shared" si="14"/>
        <v>197.58</v>
      </c>
      <c r="AR56" s="67">
        <f t="shared" si="14"/>
        <v>727.39</v>
      </c>
      <c r="AS56" s="67">
        <f t="shared" si="14"/>
        <v>169.26999999999998</v>
      </c>
      <c r="AT56" s="67">
        <f t="shared" si="14"/>
        <v>218.82999999999998</v>
      </c>
      <c r="AU56" s="67">
        <f t="shared" si="14"/>
        <v>229.47</v>
      </c>
      <c r="AV56" s="67">
        <f t="shared" si="14"/>
        <v>390.98</v>
      </c>
      <c r="AW56" s="67">
        <f t="shared" si="14"/>
        <v>149.31</v>
      </c>
      <c r="AX56" s="67">
        <f t="shared" si="14"/>
        <v>963.75</v>
      </c>
      <c r="AY56" s="67">
        <f t="shared" si="14"/>
        <v>0.72</v>
      </c>
      <c r="AZ56" s="67">
        <f t="shared" si="14"/>
        <v>296.90999999999997</v>
      </c>
      <c r="BA56" s="67">
        <f t="shared" si="14"/>
        <v>195.6</v>
      </c>
      <c r="BB56" s="67">
        <f t="shared" si="14"/>
        <v>720.46</v>
      </c>
      <c r="BC56" s="67">
        <f t="shared" si="14"/>
        <v>131.93</v>
      </c>
      <c r="BD56" s="67">
        <f t="shared" si="14"/>
        <v>0.27</v>
      </c>
      <c r="BE56" s="67">
        <f t="shared" si="14"/>
        <v>0.12</v>
      </c>
      <c r="BF56" s="67">
        <f t="shared" si="14"/>
        <v>7.0000000000000007E-2</v>
      </c>
      <c r="BG56" s="67">
        <f t="shared" si="14"/>
        <v>0.15</v>
      </c>
      <c r="BH56" s="67">
        <f t="shared" si="14"/>
        <v>0.17</v>
      </c>
      <c r="BI56" s="67">
        <f t="shared" si="14"/>
        <v>0.79</v>
      </c>
      <c r="BJ56" s="67">
        <f t="shared" si="14"/>
        <v>0</v>
      </c>
      <c r="BK56" s="67">
        <f t="shared" si="14"/>
        <v>2.3199999999999998</v>
      </c>
      <c r="BL56" s="67">
        <f t="shared" si="14"/>
        <v>0</v>
      </c>
      <c r="BM56" s="67">
        <f t="shared" si="14"/>
        <v>0.72000000000000008</v>
      </c>
      <c r="BN56" s="67">
        <f t="shared" si="14"/>
        <v>0</v>
      </c>
      <c r="BO56" s="67">
        <f t="shared" si="14"/>
        <v>0.01</v>
      </c>
      <c r="BP56" s="67">
        <f t="shared" si="14"/>
        <v>0</v>
      </c>
      <c r="BQ56" s="67">
        <f t="shared" si="14"/>
        <v>0.15</v>
      </c>
      <c r="BR56" s="67">
        <f t="shared" si="14"/>
        <v>0.23</v>
      </c>
      <c r="BS56" s="67">
        <f t="shared" si="14"/>
        <v>2.0900000000000003</v>
      </c>
      <c r="BT56" s="67">
        <f t="shared" si="14"/>
        <v>0</v>
      </c>
      <c r="BU56" s="67">
        <f t="shared" si="14"/>
        <v>0</v>
      </c>
      <c r="BV56" s="67">
        <f t="shared" ref="BV56:CQ56" si="15">SUM(BV51:BV54)</f>
        <v>0.87</v>
      </c>
      <c r="BW56" s="67">
        <f t="shared" si="15"/>
        <v>0.02</v>
      </c>
      <c r="BX56" s="67">
        <f t="shared" si="15"/>
        <v>0</v>
      </c>
      <c r="BY56" s="67">
        <f t="shared" si="15"/>
        <v>0</v>
      </c>
      <c r="BZ56" s="67">
        <f t="shared" si="15"/>
        <v>0</v>
      </c>
      <c r="CA56" s="67">
        <f t="shared" si="15"/>
        <v>0</v>
      </c>
      <c r="CB56" s="67">
        <f t="shared" si="15"/>
        <v>272.8</v>
      </c>
      <c r="CC56" s="67">
        <f t="shared" si="15"/>
        <v>0</v>
      </c>
      <c r="CD56" s="67">
        <f t="shared" si="15"/>
        <v>0</v>
      </c>
      <c r="CE56" s="67">
        <f t="shared" si="15"/>
        <v>80.8</v>
      </c>
      <c r="CF56" s="67">
        <f t="shared" si="15"/>
        <v>0</v>
      </c>
      <c r="CG56" s="67">
        <f t="shared" si="15"/>
        <v>23.81</v>
      </c>
      <c r="CH56" s="67">
        <f t="shared" si="15"/>
        <v>15.149999999999999</v>
      </c>
      <c r="CI56" s="67">
        <f t="shared" si="15"/>
        <v>19.48</v>
      </c>
      <c r="CJ56" s="67">
        <f t="shared" si="15"/>
        <v>2369.9899999999998</v>
      </c>
      <c r="CK56" s="67">
        <f t="shared" si="15"/>
        <v>1308.01</v>
      </c>
      <c r="CL56" s="67">
        <f t="shared" si="15"/>
        <v>1839</v>
      </c>
      <c r="CM56" s="67">
        <f t="shared" si="15"/>
        <v>71</v>
      </c>
      <c r="CN56" s="67">
        <f t="shared" si="15"/>
        <v>45.76</v>
      </c>
      <c r="CO56" s="67">
        <f t="shared" si="15"/>
        <v>58.37</v>
      </c>
      <c r="CP56" s="67">
        <f t="shared" si="15"/>
        <v>16.600000000000001</v>
      </c>
      <c r="CQ56" s="67">
        <f t="shared" si="15"/>
        <v>0.22</v>
      </c>
    </row>
    <row r="57" spans="1:95" x14ac:dyDescent="0.3">
      <c r="A57" s="56"/>
      <c r="B57" s="23" t="s">
        <v>144</v>
      </c>
      <c r="C57" s="24" t="s">
        <v>156</v>
      </c>
      <c r="D57" s="253" t="s">
        <v>157</v>
      </c>
      <c r="E57" s="253"/>
      <c r="F57" s="267" t="s">
        <v>158</v>
      </c>
      <c r="G57" s="267"/>
      <c r="H57" s="25" t="s">
        <v>159</v>
      </c>
      <c r="I57" s="25" t="s">
        <v>160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175</v>
      </c>
      <c r="AD57" s="9">
        <v>0</v>
      </c>
      <c r="AE57" s="9">
        <v>0.3</v>
      </c>
      <c r="AF57" s="9">
        <v>0.35</v>
      </c>
      <c r="AI57" s="9">
        <v>15</v>
      </c>
      <c r="CI57" s="10">
        <v>0</v>
      </c>
      <c r="CL57" s="10">
        <v>0</v>
      </c>
      <c r="CO57" s="10">
        <v>0</v>
      </c>
    </row>
    <row r="58" spans="1:95" x14ac:dyDescent="0.3">
      <c r="A58" s="121"/>
      <c r="B58" s="122" t="s">
        <v>92</v>
      </c>
      <c r="C58" s="131"/>
      <c r="D58" s="255"/>
      <c r="E58" s="255"/>
      <c r="F58" s="273"/>
      <c r="G58" s="273"/>
      <c r="H58" s="132"/>
      <c r="I58" s="132"/>
      <c r="V58" s="9">
        <f t="shared" ref="V58:AF58" si="16">V56-V57</f>
        <v>95.58</v>
      </c>
      <c r="W58" s="9">
        <f t="shared" si="16"/>
        <v>112.56000000000002</v>
      </c>
      <c r="X58" s="9">
        <f t="shared" si="16"/>
        <v>21.1</v>
      </c>
      <c r="Y58" s="9">
        <f t="shared" si="16"/>
        <v>168.64</v>
      </c>
      <c r="Z58" s="9">
        <f t="shared" si="16"/>
        <v>0.57000000000000006</v>
      </c>
      <c r="AA58" s="9">
        <f t="shared" si="16"/>
        <v>72.27000000000001</v>
      </c>
      <c r="AB58" s="9">
        <f t="shared" si="16"/>
        <v>51.17</v>
      </c>
      <c r="AC58" s="9">
        <f t="shared" si="16"/>
        <v>-71.8</v>
      </c>
      <c r="AD58" s="9">
        <f t="shared" si="16"/>
        <v>0.83</v>
      </c>
      <c r="AE58" s="9">
        <f t="shared" si="16"/>
        <v>-0.27</v>
      </c>
      <c r="AF58" s="9">
        <f t="shared" si="16"/>
        <v>-0.15999999999999998</v>
      </c>
      <c r="AI58" s="9">
        <f>AI56-AI57</f>
        <v>-14.85</v>
      </c>
      <c r="CI58" s="10">
        <f>CI56-CI57</f>
        <v>19.48</v>
      </c>
      <c r="CL58" s="10">
        <f>CL56-CL57</f>
        <v>1839</v>
      </c>
      <c r="CO58" s="10">
        <f>CO56-CO57</f>
        <v>58.37</v>
      </c>
    </row>
    <row r="59" spans="1:95" x14ac:dyDescent="0.3">
      <c r="A59" s="121" t="s">
        <v>227</v>
      </c>
      <c r="B59" s="126" t="s">
        <v>344</v>
      </c>
      <c r="C59" s="123" t="str">
        <f>"40"</f>
        <v>40</v>
      </c>
      <c r="D59" s="123">
        <v>0.31</v>
      </c>
      <c r="E59" s="123">
        <v>0</v>
      </c>
      <c r="F59" s="123">
        <v>0.33</v>
      </c>
      <c r="G59" s="123">
        <v>0.37</v>
      </c>
      <c r="H59" s="123">
        <v>1.3</v>
      </c>
      <c r="I59" s="243">
        <v>8.6095089999999992</v>
      </c>
    </row>
    <row r="60" spans="1:95" x14ac:dyDescent="0.3">
      <c r="A60" s="121" t="s">
        <v>113</v>
      </c>
      <c r="B60" s="126" t="s">
        <v>114</v>
      </c>
      <c r="C60" s="123">
        <v>250</v>
      </c>
      <c r="D60" s="123">
        <v>16.649999999999999</v>
      </c>
      <c r="E60" s="123">
        <v>15.07</v>
      </c>
      <c r="F60" s="123">
        <v>18.84</v>
      </c>
      <c r="G60" s="123">
        <v>2.1800000000000002</v>
      </c>
      <c r="H60" s="123">
        <v>47.91</v>
      </c>
      <c r="I60" s="243">
        <v>449.18</v>
      </c>
    </row>
    <row r="61" spans="1:95" x14ac:dyDescent="0.3">
      <c r="A61" s="121" t="s">
        <v>115</v>
      </c>
      <c r="B61" s="126" t="s">
        <v>116</v>
      </c>
      <c r="C61" s="123" t="str">
        <f>"200"</f>
        <v>200</v>
      </c>
      <c r="D61" s="123">
        <v>0.08</v>
      </c>
      <c r="E61" s="123">
        <v>0</v>
      </c>
      <c r="F61" s="123">
        <v>0.02</v>
      </c>
      <c r="G61" s="123">
        <v>0.02</v>
      </c>
      <c r="H61" s="123">
        <v>9.84</v>
      </c>
      <c r="I61" s="243">
        <v>37.802231999999989</v>
      </c>
    </row>
    <row r="62" spans="1:95" x14ac:dyDescent="0.3">
      <c r="A62" s="121" t="str">
        <f>"-"</f>
        <v>-</v>
      </c>
      <c r="B62" s="126" t="s">
        <v>254</v>
      </c>
      <c r="C62" s="123" t="str">
        <f>"30"</f>
        <v>30</v>
      </c>
      <c r="D62" s="123">
        <v>1.98</v>
      </c>
      <c r="E62" s="123">
        <v>0</v>
      </c>
      <c r="F62" s="123">
        <v>0.2</v>
      </c>
      <c r="G62" s="123">
        <v>0.2</v>
      </c>
      <c r="H62" s="123">
        <v>14.07</v>
      </c>
      <c r="I62" s="243">
        <v>67.170299999999997</v>
      </c>
    </row>
    <row r="63" spans="1:95" x14ac:dyDescent="0.3">
      <c r="A63" s="121" t="str">
        <f>"-"</f>
        <v>-</v>
      </c>
      <c r="B63" s="126" t="s">
        <v>100</v>
      </c>
      <c r="C63" s="123" t="str">
        <f>"30"</f>
        <v>30</v>
      </c>
      <c r="D63" s="123">
        <v>1.98</v>
      </c>
      <c r="E63" s="123">
        <v>0</v>
      </c>
      <c r="F63" s="123">
        <v>0.36</v>
      </c>
      <c r="G63" s="123">
        <v>0.36</v>
      </c>
      <c r="H63" s="123">
        <v>12.51</v>
      </c>
      <c r="I63" s="243">
        <v>58.013999999999996</v>
      </c>
      <c r="J63" s="134">
        <v>8.65</v>
      </c>
      <c r="K63" s="13">
        <v>0.08</v>
      </c>
      <c r="L63" s="13">
        <v>0</v>
      </c>
      <c r="M63" s="13">
        <v>0</v>
      </c>
      <c r="N63" s="13">
        <v>2.27</v>
      </c>
      <c r="O63" s="13">
        <v>9.8000000000000007</v>
      </c>
      <c r="P63" s="13">
        <v>1.61</v>
      </c>
      <c r="Q63" s="13">
        <v>0</v>
      </c>
      <c r="R63" s="13">
        <v>0</v>
      </c>
      <c r="S63" s="13">
        <v>0.12</v>
      </c>
      <c r="T63" s="13">
        <v>1.99</v>
      </c>
      <c r="U63" s="13">
        <v>328.22</v>
      </c>
      <c r="V63" s="13">
        <v>213.25</v>
      </c>
      <c r="W63" s="13">
        <v>19.09</v>
      </c>
      <c r="X63" s="13">
        <v>23.24</v>
      </c>
      <c r="Y63" s="13">
        <v>107.88</v>
      </c>
      <c r="Z63" s="13">
        <v>1.0900000000000001</v>
      </c>
      <c r="AA63" s="13">
        <v>16.02</v>
      </c>
      <c r="AB63" s="13">
        <v>1924.8</v>
      </c>
      <c r="AC63" s="13">
        <v>427.73</v>
      </c>
      <c r="AD63" s="13">
        <v>0.46</v>
      </c>
      <c r="AE63" s="13">
        <v>0.25</v>
      </c>
      <c r="AF63" s="13">
        <v>0.1</v>
      </c>
      <c r="AG63" s="13">
        <v>1.54</v>
      </c>
      <c r="AH63" s="13">
        <v>3.92</v>
      </c>
      <c r="AI63" s="13">
        <v>1.67</v>
      </c>
      <c r="AJ63" s="14">
        <v>0</v>
      </c>
      <c r="AK63" s="14">
        <v>462.11</v>
      </c>
      <c r="AL63" s="14">
        <v>395.6</v>
      </c>
      <c r="AM63" s="14">
        <v>607.37</v>
      </c>
      <c r="AN63" s="14">
        <v>655.12</v>
      </c>
      <c r="AO63" s="14">
        <v>186.13</v>
      </c>
      <c r="AP63" s="14">
        <v>359.1</v>
      </c>
      <c r="AQ63" s="14">
        <v>105.76</v>
      </c>
      <c r="AR63" s="14">
        <v>332.55</v>
      </c>
      <c r="AS63" s="14">
        <v>417.14</v>
      </c>
      <c r="AT63" s="14">
        <v>472.99</v>
      </c>
      <c r="AU63" s="14">
        <v>710.39</v>
      </c>
      <c r="AV63" s="14">
        <v>303.89999999999998</v>
      </c>
      <c r="AW63" s="14">
        <v>375.32</v>
      </c>
      <c r="AX63" s="14">
        <v>1338.79</v>
      </c>
      <c r="AY63" s="14">
        <v>85.57</v>
      </c>
      <c r="AZ63" s="14">
        <v>388.24</v>
      </c>
      <c r="BA63" s="14">
        <v>342.77</v>
      </c>
      <c r="BB63" s="14">
        <v>279.89</v>
      </c>
      <c r="BC63" s="14">
        <v>105.77</v>
      </c>
      <c r="BD63" s="14">
        <v>0.1</v>
      </c>
      <c r="BE63" s="14">
        <v>0.02</v>
      </c>
      <c r="BF63" s="14">
        <v>0.02</v>
      </c>
      <c r="BG63" s="14">
        <v>0.05</v>
      </c>
      <c r="BH63" s="14">
        <v>0.06</v>
      </c>
      <c r="BI63" s="14">
        <v>0.21</v>
      </c>
      <c r="BJ63" s="14">
        <v>0</v>
      </c>
      <c r="BK63" s="14">
        <v>0.66</v>
      </c>
      <c r="BL63" s="14">
        <v>0</v>
      </c>
      <c r="BM63" s="14">
        <v>0.2</v>
      </c>
      <c r="BN63" s="14">
        <v>0</v>
      </c>
      <c r="BO63" s="14">
        <v>0</v>
      </c>
      <c r="BP63" s="14">
        <v>0</v>
      </c>
      <c r="BQ63" s="14">
        <v>0.02</v>
      </c>
      <c r="BR63" s="14">
        <v>0.08</v>
      </c>
      <c r="BS63" s="14">
        <v>0.61</v>
      </c>
      <c r="BT63" s="14">
        <v>0</v>
      </c>
      <c r="BU63" s="14">
        <v>0</v>
      </c>
      <c r="BV63" s="14">
        <v>0.05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139.5</v>
      </c>
      <c r="CC63" s="15"/>
      <c r="CD63" s="15"/>
      <c r="CE63" s="14">
        <v>336.82</v>
      </c>
      <c r="CF63" s="14"/>
      <c r="CG63" s="14">
        <v>38.81</v>
      </c>
      <c r="CH63" s="14">
        <v>23.05</v>
      </c>
      <c r="CI63" s="14">
        <v>30.93</v>
      </c>
      <c r="CJ63" s="14">
        <v>2331.44</v>
      </c>
      <c r="CK63" s="14">
        <v>1417.28</v>
      </c>
      <c r="CL63" s="14">
        <v>1874.36</v>
      </c>
      <c r="CM63" s="14">
        <v>20.63</v>
      </c>
      <c r="CN63" s="14">
        <v>8.98</v>
      </c>
      <c r="CO63" s="14">
        <v>14.87</v>
      </c>
      <c r="CP63" s="14">
        <v>0</v>
      </c>
      <c r="CQ63" s="14">
        <v>0.75</v>
      </c>
    </row>
    <row r="64" spans="1:95" x14ac:dyDescent="0.3">
      <c r="A64" s="127"/>
      <c r="B64" s="142" t="s">
        <v>101</v>
      </c>
      <c r="C64" s="128"/>
      <c r="D64" s="128">
        <f>SUM(D59:D63)</f>
        <v>20.999999999999996</v>
      </c>
      <c r="E64" s="128">
        <f t="shared" ref="E64:I64" si="17">SUM(E59:E63)</f>
        <v>15.07</v>
      </c>
      <c r="F64" s="128">
        <f t="shared" si="17"/>
        <v>19.749999999999996</v>
      </c>
      <c r="G64" s="128">
        <f t="shared" si="17"/>
        <v>3.1300000000000003</v>
      </c>
      <c r="H64" s="128">
        <f t="shared" si="17"/>
        <v>85.63000000000001</v>
      </c>
      <c r="I64" s="244">
        <f t="shared" si="17"/>
        <v>620.77604099999996</v>
      </c>
      <c r="J64" s="134">
        <v>0</v>
      </c>
      <c r="K64" s="13">
        <v>0</v>
      </c>
      <c r="L64" s="13">
        <v>0</v>
      </c>
      <c r="M64" s="13">
        <v>0</v>
      </c>
      <c r="N64" s="13">
        <v>9.8000000000000007</v>
      </c>
      <c r="O64" s="13">
        <v>0</v>
      </c>
      <c r="P64" s="13">
        <v>0.04</v>
      </c>
      <c r="Q64" s="13">
        <v>0</v>
      </c>
      <c r="R64" s="13">
        <v>0</v>
      </c>
      <c r="S64" s="13">
        <v>0</v>
      </c>
      <c r="T64" s="13">
        <v>0.03</v>
      </c>
      <c r="U64" s="13">
        <v>0.1</v>
      </c>
      <c r="V64" s="13">
        <v>0.3</v>
      </c>
      <c r="W64" s="13">
        <v>0.28999999999999998</v>
      </c>
      <c r="X64" s="13">
        <v>0</v>
      </c>
      <c r="Y64" s="13">
        <v>0</v>
      </c>
      <c r="Z64" s="13">
        <v>0.03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200.04</v>
      </c>
      <c r="CC64" s="15"/>
      <c r="CD64" s="15"/>
      <c r="CE64" s="14">
        <v>0</v>
      </c>
      <c r="CF64" s="14"/>
      <c r="CG64" s="14">
        <v>4.21</v>
      </c>
      <c r="CH64" s="14">
        <v>4.21</v>
      </c>
      <c r="CI64" s="14">
        <v>4.21</v>
      </c>
      <c r="CJ64" s="14">
        <v>497.96</v>
      </c>
      <c r="CK64" s="14">
        <v>192.28</v>
      </c>
      <c r="CL64" s="14">
        <v>345.12</v>
      </c>
      <c r="CM64" s="14">
        <v>44.51</v>
      </c>
      <c r="CN64" s="14">
        <v>26.48</v>
      </c>
      <c r="CO64" s="14">
        <v>35.49</v>
      </c>
      <c r="CP64" s="14">
        <v>10</v>
      </c>
      <c r="CQ64" s="14">
        <v>0</v>
      </c>
    </row>
    <row r="65" spans="1:95" hidden="1" x14ac:dyDescent="0.3">
      <c r="A65" s="121"/>
      <c r="B65" s="126" t="s">
        <v>102</v>
      </c>
      <c r="C65" s="123"/>
      <c r="D65" s="123">
        <v>19.25</v>
      </c>
      <c r="E65" s="123">
        <v>0</v>
      </c>
      <c r="F65" s="123">
        <v>19.75</v>
      </c>
      <c r="G65" s="123">
        <v>0</v>
      </c>
      <c r="H65" s="123">
        <v>83.75</v>
      </c>
      <c r="I65" s="243">
        <v>587.5</v>
      </c>
      <c r="J65" s="134">
        <v>0</v>
      </c>
      <c r="K65" s="13">
        <v>0</v>
      </c>
      <c r="L65" s="13">
        <v>0</v>
      </c>
      <c r="M65" s="13">
        <v>0</v>
      </c>
      <c r="N65" s="13">
        <v>0.33</v>
      </c>
      <c r="O65" s="13">
        <v>13.68</v>
      </c>
      <c r="P65" s="13">
        <v>0.06</v>
      </c>
      <c r="Q65" s="13">
        <v>0</v>
      </c>
      <c r="R65" s="13">
        <v>0</v>
      </c>
      <c r="S65" s="13">
        <v>0</v>
      </c>
      <c r="T65" s="13">
        <v>0.54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4">
        <v>0</v>
      </c>
      <c r="AK65" s="14">
        <v>95.79</v>
      </c>
      <c r="AL65" s="14">
        <v>99.7</v>
      </c>
      <c r="AM65" s="14">
        <v>152.69</v>
      </c>
      <c r="AN65" s="14">
        <v>50.63</v>
      </c>
      <c r="AO65" s="14">
        <v>30.02</v>
      </c>
      <c r="AP65" s="14">
        <v>60.03</v>
      </c>
      <c r="AQ65" s="14">
        <v>22.71</v>
      </c>
      <c r="AR65" s="14">
        <v>108.58</v>
      </c>
      <c r="AS65" s="14">
        <v>67.34</v>
      </c>
      <c r="AT65" s="14">
        <v>93.96</v>
      </c>
      <c r="AU65" s="14">
        <v>77.52</v>
      </c>
      <c r="AV65" s="14">
        <v>40.72</v>
      </c>
      <c r="AW65" s="14">
        <v>72.040000000000006</v>
      </c>
      <c r="AX65" s="14">
        <v>602.39</v>
      </c>
      <c r="AY65" s="14">
        <v>0</v>
      </c>
      <c r="AZ65" s="14">
        <v>196.27</v>
      </c>
      <c r="BA65" s="14">
        <v>85.35</v>
      </c>
      <c r="BB65" s="14">
        <v>56.64</v>
      </c>
      <c r="BC65" s="14">
        <v>44.89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0</v>
      </c>
      <c r="BJ65" s="14">
        <v>0</v>
      </c>
      <c r="BK65" s="14">
        <v>0.02</v>
      </c>
      <c r="BL65" s="14">
        <v>0</v>
      </c>
      <c r="BM65" s="14">
        <v>0</v>
      </c>
      <c r="BN65" s="14">
        <v>0</v>
      </c>
      <c r="BO65" s="14">
        <v>0</v>
      </c>
      <c r="BP65" s="14">
        <v>0</v>
      </c>
      <c r="BQ65" s="14">
        <v>0</v>
      </c>
      <c r="BR65" s="14">
        <v>0</v>
      </c>
      <c r="BS65" s="14">
        <v>0.02</v>
      </c>
      <c r="BT65" s="14">
        <v>0</v>
      </c>
      <c r="BU65" s="14">
        <v>0</v>
      </c>
      <c r="BV65" s="14">
        <v>0.08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11.73</v>
      </c>
      <c r="CC65" s="15"/>
      <c r="CD65" s="15"/>
      <c r="CE65" s="14">
        <v>0</v>
      </c>
      <c r="CF65" s="14"/>
      <c r="CG65" s="14">
        <v>0</v>
      </c>
      <c r="CH65" s="14">
        <v>0</v>
      </c>
      <c r="CI65" s="14">
        <v>0</v>
      </c>
      <c r="CJ65" s="14">
        <v>475</v>
      </c>
      <c r="CK65" s="14">
        <v>183</v>
      </c>
      <c r="CL65" s="14">
        <v>329</v>
      </c>
      <c r="CM65" s="14">
        <v>3.8</v>
      </c>
      <c r="CN65" s="14">
        <v>3.8</v>
      </c>
      <c r="CO65" s="14">
        <v>3.8</v>
      </c>
      <c r="CP65" s="14">
        <v>0</v>
      </c>
      <c r="CQ65" s="14">
        <v>0</v>
      </c>
    </row>
    <row r="66" spans="1:95" hidden="1" x14ac:dyDescent="0.3">
      <c r="A66" s="121"/>
      <c r="B66" s="126" t="s">
        <v>103</v>
      </c>
      <c r="C66" s="123"/>
      <c r="D66" s="123">
        <f t="shared" ref="D66:I66" si="18">D64-D65</f>
        <v>1.7499999999999964</v>
      </c>
      <c r="E66" s="123">
        <f t="shared" si="18"/>
        <v>15.07</v>
      </c>
      <c r="F66" s="123">
        <f t="shared" si="18"/>
        <v>0</v>
      </c>
      <c r="G66" s="123">
        <f t="shared" si="18"/>
        <v>3.1300000000000003</v>
      </c>
      <c r="H66" s="123">
        <f t="shared" si="18"/>
        <v>1.8800000000000097</v>
      </c>
      <c r="I66" s="243">
        <f t="shared" si="18"/>
        <v>33.276040999999964</v>
      </c>
      <c r="J66" s="134">
        <v>0.05</v>
      </c>
      <c r="K66" s="13">
        <v>0</v>
      </c>
      <c r="L66" s="13">
        <v>0</v>
      </c>
      <c r="M66" s="13">
        <v>0</v>
      </c>
      <c r="N66" s="13">
        <v>0.3</v>
      </c>
      <c r="O66" s="13">
        <v>8.0500000000000007</v>
      </c>
      <c r="P66" s="13">
        <v>2.08</v>
      </c>
      <c r="Q66" s="13">
        <v>0</v>
      </c>
      <c r="R66" s="13">
        <v>0</v>
      </c>
      <c r="S66" s="13">
        <v>0.25</v>
      </c>
      <c r="T66" s="13">
        <v>0.63</v>
      </c>
      <c r="U66" s="13">
        <v>152.5</v>
      </c>
      <c r="V66" s="13">
        <v>61.25</v>
      </c>
      <c r="W66" s="13">
        <v>8.75</v>
      </c>
      <c r="X66" s="13">
        <v>11.75</v>
      </c>
      <c r="Y66" s="13">
        <v>39.5</v>
      </c>
      <c r="Z66" s="13">
        <v>0.98</v>
      </c>
      <c r="AA66" s="13">
        <v>0</v>
      </c>
      <c r="AB66" s="13">
        <v>1.25</v>
      </c>
      <c r="AC66" s="13">
        <v>0.25</v>
      </c>
      <c r="AD66" s="13">
        <v>0.35</v>
      </c>
      <c r="AE66" s="13">
        <v>0.05</v>
      </c>
      <c r="AF66" s="13">
        <v>0.02</v>
      </c>
      <c r="AG66" s="13">
        <v>0.18</v>
      </c>
      <c r="AH66" s="13">
        <v>0.5</v>
      </c>
      <c r="AI66" s="13">
        <v>0</v>
      </c>
      <c r="AJ66" s="14">
        <v>0</v>
      </c>
      <c r="AK66" s="14">
        <v>80.5</v>
      </c>
      <c r="AL66" s="14">
        <v>62</v>
      </c>
      <c r="AM66" s="14">
        <v>106.75</v>
      </c>
      <c r="AN66" s="14">
        <v>55.75</v>
      </c>
      <c r="AO66" s="14">
        <v>23.25</v>
      </c>
      <c r="AP66" s="14">
        <v>49.5</v>
      </c>
      <c r="AQ66" s="14">
        <v>20</v>
      </c>
      <c r="AR66" s="14">
        <v>92.75</v>
      </c>
      <c r="AS66" s="14">
        <v>74.25</v>
      </c>
      <c r="AT66" s="14">
        <v>72.75</v>
      </c>
      <c r="AU66" s="14">
        <v>116</v>
      </c>
      <c r="AV66" s="14">
        <v>31</v>
      </c>
      <c r="AW66" s="14">
        <v>77.5</v>
      </c>
      <c r="AX66" s="14">
        <v>389.75</v>
      </c>
      <c r="AY66" s="14">
        <v>0</v>
      </c>
      <c r="AZ66" s="14">
        <v>131.5</v>
      </c>
      <c r="BA66" s="14">
        <v>72.75</v>
      </c>
      <c r="BB66" s="14">
        <v>45</v>
      </c>
      <c r="BC66" s="14">
        <v>32.5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0.04</v>
      </c>
      <c r="BL66" s="14">
        <v>0</v>
      </c>
      <c r="BM66" s="14">
        <v>0</v>
      </c>
      <c r="BN66" s="14">
        <v>0.01</v>
      </c>
      <c r="BO66" s="14">
        <v>0</v>
      </c>
      <c r="BP66" s="14">
        <v>0</v>
      </c>
      <c r="BQ66" s="14">
        <v>0</v>
      </c>
      <c r="BR66" s="14">
        <v>0</v>
      </c>
      <c r="BS66" s="14">
        <v>0.03</v>
      </c>
      <c r="BT66" s="14">
        <v>0</v>
      </c>
      <c r="BU66" s="14">
        <v>0</v>
      </c>
      <c r="BV66" s="14">
        <v>0.12</v>
      </c>
      <c r="BW66" s="14">
        <v>0.02</v>
      </c>
      <c r="BX66" s="14">
        <v>0</v>
      </c>
      <c r="BY66" s="14">
        <v>0</v>
      </c>
      <c r="BZ66" s="14">
        <v>0</v>
      </c>
      <c r="CA66" s="14">
        <v>0</v>
      </c>
      <c r="CB66" s="14">
        <v>11.75</v>
      </c>
      <c r="CC66" s="15"/>
      <c r="CD66" s="15"/>
      <c r="CE66" s="14">
        <v>0.21</v>
      </c>
      <c r="CF66" s="14"/>
      <c r="CG66" s="14">
        <v>2.5</v>
      </c>
      <c r="CH66" s="14">
        <v>2.5</v>
      </c>
      <c r="CI66" s="14">
        <v>2.5</v>
      </c>
      <c r="CJ66" s="14">
        <v>475</v>
      </c>
      <c r="CK66" s="14">
        <v>183</v>
      </c>
      <c r="CL66" s="14">
        <v>329</v>
      </c>
      <c r="CM66" s="14">
        <v>4.75</v>
      </c>
      <c r="CN66" s="14">
        <v>3.95</v>
      </c>
      <c r="CO66" s="14">
        <v>4.3499999999999996</v>
      </c>
      <c r="CP66" s="14">
        <v>0</v>
      </c>
      <c r="CQ66" s="14">
        <v>0</v>
      </c>
    </row>
    <row r="67" spans="1:95" hidden="1" x14ac:dyDescent="0.3">
      <c r="A67" s="121"/>
      <c r="B67" s="126" t="s">
        <v>104</v>
      </c>
      <c r="C67" s="123"/>
      <c r="D67" s="123">
        <v>17</v>
      </c>
      <c r="E67" s="123"/>
      <c r="F67" s="123">
        <v>27</v>
      </c>
      <c r="G67" s="123"/>
      <c r="H67" s="123">
        <v>55</v>
      </c>
      <c r="I67" s="243"/>
      <c r="J67" s="135">
        <v>0.1</v>
      </c>
      <c r="K67" s="17">
        <v>0</v>
      </c>
      <c r="L67" s="17">
        <v>0</v>
      </c>
      <c r="M67" s="17">
        <v>0</v>
      </c>
      <c r="N67" s="17">
        <v>9</v>
      </c>
      <c r="O67" s="17">
        <v>0.8</v>
      </c>
      <c r="P67" s="17">
        <v>1.8</v>
      </c>
      <c r="Q67" s="17">
        <v>0</v>
      </c>
      <c r="R67" s="17">
        <v>0</v>
      </c>
      <c r="S67" s="17">
        <v>0.8</v>
      </c>
      <c r="T67" s="17">
        <v>0.5</v>
      </c>
      <c r="U67" s="17">
        <v>26</v>
      </c>
      <c r="V67" s="17">
        <v>278</v>
      </c>
      <c r="W67" s="17">
        <v>16</v>
      </c>
      <c r="X67" s="17">
        <v>9</v>
      </c>
      <c r="Y67" s="17">
        <v>11</v>
      </c>
      <c r="Z67" s="17">
        <v>2.2000000000000002</v>
      </c>
      <c r="AA67" s="17">
        <v>0</v>
      </c>
      <c r="AB67" s="17">
        <v>30</v>
      </c>
      <c r="AC67" s="17">
        <v>5</v>
      </c>
      <c r="AD67" s="17">
        <v>0.2</v>
      </c>
      <c r="AE67" s="17">
        <v>0.03</v>
      </c>
      <c r="AF67" s="17">
        <v>0.02</v>
      </c>
      <c r="AG67" s="17">
        <v>0.3</v>
      </c>
      <c r="AH67" s="17">
        <v>0.4</v>
      </c>
      <c r="AI67" s="17">
        <v>10</v>
      </c>
      <c r="AJ67" s="8">
        <v>0</v>
      </c>
      <c r="AK67" s="8">
        <v>12</v>
      </c>
      <c r="AL67" s="8">
        <v>13</v>
      </c>
      <c r="AM67" s="8">
        <v>19</v>
      </c>
      <c r="AN67" s="8">
        <v>18</v>
      </c>
      <c r="AO67" s="8">
        <v>3</v>
      </c>
      <c r="AP67" s="8">
        <v>11</v>
      </c>
      <c r="AQ67" s="8">
        <v>3</v>
      </c>
      <c r="AR67" s="8">
        <v>9</v>
      </c>
      <c r="AS67" s="8">
        <v>17</v>
      </c>
      <c r="AT67" s="8">
        <v>10</v>
      </c>
      <c r="AU67" s="8">
        <v>78</v>
      </c>
      <c r="AV67" s="8">
        <v>7</v>
      </c>
      <c r="AW67" s="8">
        <v>14</v>
      </c>
      <c r="AX67" s="8">
        <v>42</v>
      </c>
      <c r="AY67" s="8">
        <v>0</v>
      </c>
      <c r="AZ67" s="8">
        <v>13</v>
      </c>
      <c r="BA67" s="8">
        <v>16</v>
      </c>
      <c r="BB67" s="8">
        <v>6</v>
      </c>
      <c r="BC67" s="8">
        <v>5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86.3</v>
      </c>
      <c r="CC67" s="18"/>
      <c r="CD67" s="18"/>
      <c r="CE67" s="8">
        <v>5</v>
      </c>
      <c r="CF67" s="8"/>
      <c r="CG67" s="8">
        <v>2</v>
      </c>
      <c r="CH67" s="8">
        <v>2</v>
      </c>
      <c r="CI67" s="8">
        <v>2</v>
      </c>
      <c r="CJ67" s="8">
        <v>150</v>
      </c>
      <c r="CK67" s="8">
        <v>150</v>
      </c>
      <c r="CL67" s="8">
        <v>150</v>
      </c>
      <c r="CM67" s="8">
        <v>46.8</v>
      </c>
      <c r="CN67" s="8">
        <v>46.8</v>
      </c>
      <c r="CO67" s="8">
        <v>46.8</v>
      </c>
      <c r="CP67" s="8">
        <v>0</v>
      </c>
      <c r="CQ67" s="8">
        <v>0</v>
      </c>
    </row>
    <row r="68" spans="1:95" x14ac:dyDescent="0.3">
      <c r="A68" s="121"/>
      <c r="B68" s="122" t="s">
        <v>199</v>
      </c>
      <c r="C68" s="123"/>
      <c r="D68" s="123"/>
      <c r="E68" s="123"/>
      <c r="F68" s="123"/>
      <c r="G68" s="123"/>
      <c r="H68" s="123"/>
      <c r="I68" s="123"/>
      <c r="J68" s="19">
        <v>8.8000000000000007</v>
      </c>
      <c r="K68" s="19">
        <v>0.08</v>
      </c>
      <c r="L68" s="19">
        <v>0</v>
      </c>
      <c r="M68" s="19">
        <v>0</v>
      </c>
      <c r="N68" s="19">
        <v>21.69</v>
      </c>
      <c r="O68" s="19">
        <v>32.33</v>
      </c>
      <c r="P68" s="19">
        <v>5.59</v>
      </c>
      <c r="Q68" s="19">
        <v>0</v>
      </c>
      <c r="R68" s="19">
        <v>0</v>
      </c>
      <c r="S68" s="19">
        <v>1.17</v>
      </c>
      <c r="T68" s="19">
        <v>3.69</v>
      </c>
      <c r="U68" s="19">
        <v>506.82</v>
      </c>
      <c r="V68" s="19">
        <v>552.79999999999995</v>
      </c>
      <c r="W68" s="19">
        <v>44.13</v>
      </c>
      <c r="X68" s="19">
        <v>43.99</v>
      </c>
      <c r="Y68" s="19">
        <v>158.38</v>
      </c>
      <c r="Z68" s="19">
        <v>4.29</v>
      </c>
      <c r="AA68" s="19">
        <v>16.02</v>
      </c>
      <c r="AB68" s="19">
        <v>1956.05</v>
      </c>
      <c r="AC68" s="19">
        <v>432.98</v>
      </c>
      <c r="AD68" s="19">
        <v>1.01</v>
      </c>
      <c r="AE68" s="19">
        <v>0.32</v>
      </c>
      <c r="AF68" s="19">
        <v>0.14000000000000001</v>
      </c>
      <c r="AG68" s="19">
        <v>2.0099999999999998</v>
      </c>
      <c r="AH68" s="19">
        <v>4.82</v>
      </c>
      <c r="AI68" s="19">
        <v>11.67</v>
      </c>
      <c r="AJ68" s="5">
        <v>0</v>
      </c>
      <c r="AK68" s="5">
        <v>650.4</v>
      </c>
      <c r="AL68" s="5">
        <v>570.29999999999995</v>
      </c>
      <c r="AM68" s="5">
        <v>885.8</v>
      </c>
      <c r="AN68" s="5">
        <v>779.5</v>
      </c>
      <c r="AO68" s="5">
        <v>242.39</v>
      </c>
      <c r="AP68" s="5">
        <v>479.63</v>
      </c>
      <c r="AQ68" s="5">
        <v>151.47</v>
      </c>
      <c r="AR68" s="5">
        <v>542.87</v>
      </c>
      <c r="AS68" s="5">
        <v>575.72</v>
      </c>
      <c r="AT68" s="5">
        <v>649.70000000000005</v>
      </c>
      <c r="AU68" s="5">
        <v>981.91</v>
      </c>
      <c r="AV68" s="5">
        <v>382.62</v>
      </c>
      <c r="AW68" s="5">
        <v>538.86</v>
      </c>
      <c r="AX68" s="5">
        <v>2372.9299999999998</v>
      </c>
      <c r="AY68" s="5">
        <v>85.57</v>
      </c>
      <c r="AZ68" s="5">
        <v>729.02</v>
      </c>
      <c r="BA68" s="5">
        <v>516.86</v>
      </c>
      <c r="BB68" s="5">
        <v>387.53</v>
      </c>
      <c r="BC68" s="5">
        <v>188.16</v>
      </c>
      <c r="BD68" s="5">
        <v>0.1</v>
      </c>
      <c r="BE68" s="5">
        <v>0.02</v>
      </c>
      <c r="BF68" s="5">
        <v>0.02</v>
      </c>
      <c r="BG68" s="5">
        <v>0.05</v>
      </c>
      <c r="BH68" s="5">
        <v>0.06</v>
      </c>
      <c r="BI68" s="5">
        <v>0.21</v>
      </c>
      <c r="BJ68" s="5">
        <v>0</v>
      </c>
      <c r="BK68" s="5">
        <v>0.72</v>
      </c>
      <c r="BL68" s="5">
        <v>0</v>
      </c>
      <c r="BM68" s="5">
        <v>0.2</v>
      </c>
      <c r="BN68" s="5">
        <v>0.01</v>
      </c>
      <c r="BO68" s="5">
        <v>0</v>
      </c>
      <c r="BP68" s="5">
        <v>0</v>
      </c>
      <c r="BQ68" s="5">
        <v>0.02</v>
      </c>
      <c r="BR68" s="5">
        <v>0.08</v>
      </c>
      <c r="BS68" s="5">
        <v>0.65</v>
      </c>
      <c r="BT68" s="5">
        <v>0</v>
      </c>
      <c r="BU68" s="5">
        <v>0</v>
      </c>
      <c r="BV68" s="5">
        <v>0.26</v>
      </c>
      <c r="BW68" s="5">
        <v>0.03</v>
      </c>
      <c r="BX68" s="5">
        <v>0</v>
      </c>
      <c r="BY68" s="5">
        <v>0</v>
      </c>
      <c r="BZ68" s="5">
        <v>0</v>
      </c>
      <c r="CA68" s="5">
        <v>0</v>
      </c>
      <c r="CB68" s="5">
        <v>449.32</v>
      </c>
      <c r="CC68" s="12"/>
      <c r="CD68" s="12"/>
      <c r="CE68" s="5">
        <v>342.03</v>
      </c>
      <c r="CF68" s="5"/>
      <c r="CG68" s="5">
        <v>47.52</v>
      </c>
      <c r="CH68" s="5">
        <v>31.76</v>
      </c>
      <c r="CI68" s="5">
        <v>39.64</v>
      </c>
      <c r="CJ68" s="5">
        <v>3929.4</v>
      </c>
      <c r="CK68" s="5">
        <v>2125.56</v>
      </c>
      <c r="CL68" s="5">
        <v>3027.48</v>
      </c>
      <c r="CM68" s="5">
        <v>120.49</v>
      </c>
      <c r="CN68" s="5">
        <v>90.01</v>
      </c>
      <c r="CO68" s="5">
        <v>105.31</v>
      </c>
      <c r="CP68" s="5">
        <v>10</v>
      </c>
      <c r="CQ68" s="5">
        <v>0.75</v>
      </c>
    </row>
    <row r="69" spans="1:95" x14ac:dyDescent="0.3">
      <c r="A69" s="121" t="s">
        <v>233</v>
      </c>
      <c r="B69" s="126" t="s">
        <v>249</v>
      </c>
      <c r="C69" s="123" t="s">
        <v>225</v>
      </c>
      <c r="D69" s="123">
        <v>5.46</v>
      </c>
      <c r="E69" s="123">
        <v>0</v>
      </c>
      <c r="F69" s="123">
        <v>6.42</v>
      </c>
      <c r="G69" s="123">
        <v>5.41</v>
      </c>
      <c r="H69" s="123">
        <v>18.77</v>
      </c>
      <c r="I69" s="243">
        <v>141.16999999999999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175</v>
      </c>
      <c r="AD69" s="9">
        <v>0</v>
      </c>
      <c r="AE69" s="9">
        <v>0.3</v>
      </c>
      <c r="AF69" s="9">
        <v>0.35</v>
      </c>
      <c r="AI69" s="9">
        <v>15</v>
      </c>
      <c r="CI69" s="10">
        <v>0</v>
      </c>
      <c r="CL69" s="10">
        <v>0</v>
      </c>
      <c r="CO69" s="10">
        <v>0</v>
      </c>
    </row>
    <row r="70" spans="1:95" x14ac:dyDescent="0.3">
      <c r="A70" s="121" t="str">
        <f>"ттк 466"</f>
        <v>ттк 466</v>
      </c>
      <c r="B70" s="126" t="s">
        <v>210</v>
      </c>
      <c r="C70" s="123" t="str">
        <f>"100"</f>
        <v>100</v>
      </c>
      <c r="D70" s="123">
        <v>10.54</v>
      </c>
      <c r="E70" s="123">
        <v>11.56</v>
      </c>
      <c r="F70" s="123">
        <v>14.63</v>
      </c>
      <c r="G70" s="123">
        <v>2.2200000000000002</v>
      </c>
      <c r="H70" s="123">
        <v>11.06</v>
      </c>
      <c r="I70" s="243">
        <v>220.62</v>
      </c>
      <c r="V70" s="9">
        <f t="shared" ref="V70:AF70" si="19">V68-V69</f>
        <v>552.79999999999995</v>
      </c>
      <c r="W70" s="9">
        <f t="shared" si="19"/>
        <v>44.13</v>
      </c>
      <c r="X70" s="9">
        <f t="shared" si="19"/>
        <v>43.99</v>
      </c>
      <c r="Y70" s="9">
        <f t="shared" si="19"/>
        <v>158.38</v>
      </c>
      <c r="Z70" s="9">
        <f t="shared" si="19"/>
        <v>4.29</v>
      </c>
      <c r="AA70" s="9">
        <f t="shared" si="19"/>
        <v>16.02</v>
      </c>
      <c r="AB70" s="9">
        <f t="shared" si="19"/>
        <v>1956.05</v>
      </c>
      <c r="AC70" s="9">
        <f t="shared" si="19"/>
        <v>257.98</v>
      </c>
      <c r="AD70" s="9">
        <f t="shared" si="19"/>
        <v>1.01</v>
      </c>
      <c r="AE70" s="9">
        <f t="shared" si="19"/>
        <v>2.0000000000000018E-2</v>
      </c>
      <c r="AF70" s="9">
        <f t="shared" si="19"/>
        <v>-0.20999999999999996</v>
      </c>
      <c r="AI70" s="9">
        <f>AI68-AI69</f>
        <v>-3.33</v>
      </c>
      <c r="CI70" s="10">
        <f>CI68-CI69</f>
        <v>39.64</v>
      </c>
      <c r="CL70" s="10">
        <f>CL68-CL69</f>
        <v>3027.48</v>
      </c>
      <c r="CO70" s="10">
        <f>CO68-CO69</f>
        <v>105.31</v>
      </c>
    </row>
    <row r="71" spans="1:95" x14ac:dyDescent="0.3">
      <c r="A71" s="121" t="s">
        <v>345</v>
      </c>
      <c r="B71" s="126" t="s">
        <v>211</v>
      </c>
      <c r="C71" s="123" t="str">
        <f>"180"</f>
        <v>180</v>
      </c>
      <c r="D71" s="123">
        <v>8.01</v>
      </c>
      <c r="E71" s="123">
        <v>2.4</v>
      </c>
      <c r="F71" s="123">
        <v>5.61</v>
      </c>
      <c r="G71" s="123">
        <v>0.72</v>
      </c>
      <c r="H71" s="123">
        <v>35.11</v>
      </c>
      <c r="I71" s="243">
        <v>223.05496454999997</v>
      </c>
    </row>
    <row r="72" spans="1:95" x14ac:dyDescent="0.3">
      <c r="A72" s="121" t="s">
        <v>235</v>
      </c>
      <c r="B72" s="126" t="s">
        <v>234</v>
      </c>
      <c r="C72" s="123" t="str">
        <f>"200"</f>
        <v>200</v>
      </c>
      <c r="D72" s="123">
        <v>0.41</v>
      </c>
      <c r="E72" s="123">
        <v>0</v>
      </c>
      <c r="F72" s="123">
        <v>0.17</v>
      </c>
      <c r="G72" s="123">
        <v>0.17</v>
      </c>
      <c r="H72" s="123">
        <v>17.649999999999999</v>
      </c>
      <c r="I72" s="243">
        <v>68.793070000000014</v>
      </c>
    </row>
    <row r="73" spans="1:95" x14ac:dyDescent="0.3">
      <c r="A73" s="121" t="str">
        <f>"-"</f>
        <v>-</v>
      </c>
      <c r="B73" s="126" t="s">
        <v>254</v>
      </c>
      <c r="C73" s="123" t="str">
        <f>"30"</f>
        <v>30</v>
      </c>
      <c r="D73" s="123">
        <v>1.98</v>
      </c>
      <c r="E73" s="123">
        <v>0</v>
      </c>
      <c r="F73" s="123">
        <v>0.2</v>
      </c>
      <c r="G73" s="123">
        <v>0.2</v>
      </c>
      <c r="H73" s="123">
        <v>14.07</v>
      </c>
      <c r="I73" s="243">
        <v>67.170299999999997</v>
      </c>
    </row>
    <row r="74" spans="1:95" x14ac:dyDescent="0.3">
      <c r="A74" s="121" t="str">
        <f>"-"</f>
        <v>-</v>
      </c>
      <c r="B74" s="126" t="s">
        <v>100</v>
      </c>
      <c r="C74" s="123" t="str">
        <f>"25"</f>
        <v>25</v>
      </c>
      <c r="D74" s="123">
        <v>1.65</v>
      </c>
      <c r="E74" s="123">
        <v>0</v>
      </c>
      <c r="F74" s="123">
        <v>0.3</v>
      </c>
      <c r="G74" s="123">
        <v>0.3</v>
      </c>
      <c r="H74" s="123">
        <v>10.43</v>
      </c>
      <c r="I74" s="243">
        <v>48.344999999999999</v>
      </c>
    </row>
    <row r="75" spans="1:95" x14ac:dyDescent="0.3">
      <c r="A75" s="121" t="str">
        <f>"-"</f>
        <v>-</v>
      </c>
      <c r="B75" s="126" t="s">
        <v>204</v>
      </c>
      <c r="C75" s="123" t="str">
        <f>"100"</f>
        <v>100</v>
      </c>
      <c r="D75" s="123">
        <v>0.4</v>
      </c>
      <c r="E75" s="123">
        <v>0</v>
      </c>
      <c r="F75" s="123">
        <v>0.4</v>
      </c>
      <c r="G75" s="123">
        <v>0.4</v>
      </c>
      <c r="H75" s="123">
        <v>11.6</v>
      </c>
      <c r="I75" s="243">
        <v>48.68</v>
      </c>
    </row>
    <row r="76" spans="1:95" x14ac:dyDescent="0.3">
      <c r="A76" s="127"/>
      <c r="B76" s="142" t="s">
        <v>205</v>
      </c>
      <c r="C76" s="128"/>
      <c r="D76" s="244">
        <f>SUM(D69:D75)</f>
        <v>28.449999999999996</v>
      </c>
      <c r="E76" s="244">
        <f t="shared" ref="E76:I76" si="20">SUM(E69:E75)</f>
        <v>13.96</v>
      </c>
      <c r="F76" s="244">
        <f t="shared" si="20"/>
        <v>27.73</v>
      </c>
      <c r="G76" s="244">
        <f t="shared" si="20"/>
        <v>9.4200000000000017</v>
      </c>
      <c r="H76" s="244">
        <f t="shared" si="20"/>
        <v>118.69</v>
      </c>
      <c r="I76" s="244">
        <f t="shared" si="20"/>
        <v>817.83333455000002</v>
      </c>
      <c r="J76" s="134">
        <v>7.38</v>
      </c>
      <c r="K76" s="13">
        <v>0.22</v>
      </c>
      <c r="L76" s="13">
        <v>0</v>
      </c>
      <c r="M76" s="13">
        <v>0</v>
      </c>
      <c r="N76" s="13">
        <v>0.53</v>
      </c>
      <c r="O76" s="13">
        <v>16.72</v>
      </c>
      <c r="P76" s="13">
        <v>7.0000000000000007E-2</v>
      </c>
      <c r="Q76" s="13">
        <v>0</v>
      </c>
      <c r="R76" s="13">
        <v>0</v>
      </c>
      <c r="S76" s="13">
        <v>0.35</v>
      </c>
      <c r="T76" s="13">
        <v>1.55</v>
      </c>
      <c r="U76" s="13">
        <v>193.78</v>
      </c>
      <c r="V76" s="13">
        <v>20.48</v>
      </c>
      <c r="W76" s="13">
        <v>177.2</v>
      </c>
      <c r="X76" s="13">
        <v>9.61</v>
      </c>
      <c r="Y76" s="13">
        <v>107.88</v>
      </c>
      <c r="Z76" s="13">
        <v>0.14000000000000001</v>
      </c>
      <c r="AA76" s="13">
        <v>76.709999999999994</v>
      </c>
      <c r="AB76" s="13">
        <v>59.72</v>
      </c>
      <c r="AC76" s="13">
        <v>86.6</v>
      </c>
      <c r="AD76" s="13">
        <v>0.17</v>
      </c>
      <c r="AE76" s="13">
        <v>0.01</v>
      </c>
      <c r="AF76" s="13">
        <v>0.08</v>
      </c>
      <c r="AG76" s="13">
        <v>0.04</v>
      </c>
      <c r="AH76" s="13">
        <v>1.21</v>
      </c>
      <c r="AI76" s="13">
        <v>0.12</v>
      </c>
      <c r="AJ76" s="14">
        <v>0</v>
      </c>
      <c r="AK76" s="14">
        <v>413.2</v>
      </c>
      <c r="AL76" s="14">
        <v>348.68</v>
      </c>
      <c r="AM76" s="14">
        <v>624.14</v>
      </c>
      <c r="AN76" s="14">
        <v>351.82</v>
      </c>
      <c r="AO76" s="14">
        <v>141.75</v>
      </c>
      <c r="AP76" s="14">
        <v>255.09</v>
      </c>
      <c r="AQ76" s="14">
        <v>158.56</v>
      </c>
      <c r="AR76" s="14">
        <v>390.97</v>
      </c>
      <c r="AS76" s="14">
        <v>231.05</v>
      </c>
      <c r="AT76" s="14">
        <v>286.68</v>
      </c>
      <c r="AU76" s="14">
        <v>387.29</v>
      </c>
      <c r="AV76" s="14">
        <v>183.06</v>
      </c>
      <c r="AW76" s="14">
        <v>192.75</v>
      </c>
      <c r="AX76" s="14">
        <v>1764.18</v>
      </c>
      <c r="AY76" s="14">
        <v>0</v>
      </c>
      <c r="AZ76" s="14">
        <v>757.74</v>
      </c>
      <c r="BA76" s="14">
        <v>350.79</v>
      </c>
      <c r="BB76" s="14">
        <v>326.74</v>
      </c>
      <c r="BC76" s="14">
        <v>101.65</v>
      </c>
      <c r="BD76" s="14">
        <v>0.27</v>
      </c>
      <c r="BE76" s="14">
        <v>0.14000000000000001</v>
      </c>
      <c r="BF76" s="14">
        <v>0.13</v>
      </c>
      <c r="BG76" s="14">
        <v>0.34</v>
      </c>
      <c r="BH76" s="14">
        <v>0.4</v>
      </c>
      <c r="BI76" s="14">
        <v>1.38</v>
      </c>
      <c r="BJ76" s="14">
        <v>7.0000000000000007E-2</v>
      </c>
      <c r="BK76" s="14">
        <v>3.47</v>
      </c>
      <c r="BL76" s="14">
        <v>0.02</v>
      </c>
      <c r="BM76" s="14">
        <v>0.96</v>
      </c>
      <c r="BN76" s="14">
        <v>0.02</v>
      </c>
      <c r="BO76" s="14">
        <v>0</v>
      </c>
      <c r="BP76" s="14">
        <v>0</v>
      </c>
      <c r="BQ76" s="14">
        <v>0.24</v>
      </c>
      <c r="BR76" s="14">
        <v>0.36</v>
      </c>
      <c r="BS76" s="14">
        <v>2.74</v>
      </c>
      <c r="BT76" s="14">
        <v>0</v>
      </c>
      <c r="BU76" s="14">
        <v>0</v>
      </c>
      <c r="BV76" s="14">
        <v>0.35</v>
      </c>
      <c r="BW76" s="14">
        <v>0.01</v>
      </c>
      <c r="BX76" s="14">
        <v>0</v>
      </c>
      <c r="BY76" s="14">
        <v>0</v>
      </c>
      <c r="BZ76" s="14">
        <v>0</v>
      </c>
      <c r="CA76" s="14">
        <v>0</v>
      </c>
      <c r="CB76" s="14">
        <v>23.97</v>
      </c>
      <c r="CC76" s="15"/>
      <c r="CD76" s="15"/>
      <c r="CE76" s="14">
        <v>86.66</v>
      </c>
      <c r="CF76" s="14"/>
      <c r="CG76" s="14">
        <v>0.7</v>
      </c>
      <c r="CH76" s="14">
        <v>0.55000000000000004</v>
      </c>
      <c r="CI76" s="14">
        <v>0.63</v>
      </c>
      <c r="CJ76" s="14">
        <v>1080</v>
      </c>
      <c r="CK76" s="14">
        <v>593.70000000000005</v>
      </c>
      <c r="CL76" s="14">
        <v>836.85</v>
      </c>
      <c r="CM76" s="14">
        <v>6.95</v>
      </c>
      <c r="CN76" s="14">
        <v>5.97</v>
      </c>
      <c r="CO76" s="14">
        <v>6.46</v>
      </c>
      <c r="CP76" s="14">
        <v>0</v>
      </c>
      <c r="CQ76" s="14">
        <v>0</v>
      </c>
    </row>
    <row r="77" spans="1:95" hidden="1" x14ac:dyDescent="0.3">
      <c r="A77" s="56"/>
      <c r="B77" s="16" t="s">
        <v>102</v>
      </c>
      <c r="C77" s="74"/>
      <c r="D77" s="74">
        <v>26.95</v>
      </c>
      <c r="E77" s="74">
        <v>0</v>
      </c>
      <c r="F77" s="74">
        <v>27.65</v>
      </c>
      <c r="G77" s="74">
        <v>0</v>
      </c>
      <c r="H77" s="74">
        <v>117.24999999999999</v>
      </c>
      <c r="I77" s="74">
        <v>822.5</v>
      </c>
      <c r="J77" s="134">
        <v>3.74</v>
      </c>
      <c r="K77" s="13">
        <v>0.09</v>
      </c>
      <c r="L77" s="13">
        <v>0</v>
      </c>
      <c r="M77" s="13">
        <v>0</v>
      </c>
      <c r="N77" s="13">
        <v>7.69</v>
      </c>
      <c r="O77" s="13">
        <v>23.8</v>
      </c>
      <c r="P77" s="13">
        <v>3.02</v>
      </c>
      <c r="Q77" s="13">
        <v>0</v>
      </c>
      <c r="R77" s="13">
        <v>0</v>
      </c>
      <c r="S77" s="13">
        <v>0.08</v>
      </c>
      <c r="T77" s="13">
        <v>1.64</v>
      </c>
      <c r="U77" s="13">
        <v>246.19</v>
      </c>
      <c r="V77" s="13">
        <v>180.55</v>
      </c>
      <c r="W77" s="13">
        <v>118.09</v>
      </c>
      <c r="X77" s="13">
        <v>27.92</v>
      </c>
      <c r="Y77" s="13">
        <v>187.96</v>
      </c>
      <c r="Z77" s="13">
        <v>0.74</v>
      </c>
      <c r="AA77" s="13">
        <v>19.68</v>
      </c>
      <c r="AB77" s="13">
        <v>16.399999999999999</v>
      </c>
      <c r="AC77" s="13">
        <v>36.49</v>
      </c>
      <c r="AD77" s="13">
        <v>0.66</v>
      </c>
      <c r="AE77" s="13">
        <v>0.1</v>
      </c>
      <c r="AF77" s="13">
        <v>0.13</v>
      </c>
      <c r="AG77" s="13">
        <v>0.95</v>
      </c>
      <c r="AH77" s="13">
        <v>2.59</v>
      </c>
      <c r="AI77" s="13">
        <v>0.43</v>
      </c>
      <c r="AJ77" s="14">
        <v>0</v>
      </c>
      <c r="AK77" s="14">
        <v>312.25</v>
      </c>
      <c r="AL77" s="14">
        <v>304.89</v>
      </c>
      <c r="AM77" s="14">
        <v>412.22</v>
      </c>
      <c r="AN77" s="14">
        <v>307.74</v>
      </c>
      <c r="AO77" s="14">
        <v>119.36</v>
      </c>
      <c r="AP77" s="14">
        <v>198.37</v>
      </c>
      <c r="AQ77" s="14">
        <v>81.05</v>
      </c>
      <c r="AR77" s="14">
        <v>314.56</v>
      </c>
      <c r="AS77" s="14">
        <v>157.47</v>
      </c>
      <c r="AT77" s="14">
        <v>189.85</v>
      </c>
      <c r="AU77" s="14">
        <v>246.93</v>
      </c>
      <c r="AV77" s="14">
        <v>89.99</v>
      </c>
      <c r="AW77" s="14">
        <v>158.94</v>
      </c>
      <c r="AX77" s="14">
        <v>928.51</v>
      </c>
      <c r="AY77" s="14">
        <v>0</v>
      </c>
      <c r="AZ77" s="14">
        <v>506.72</v>
      </c>
      <c r="BA77" s="14">
        <v>152.38999999999999</v>
      </c>
      <c r="BB77" s="14">
        <v>259.07</v>
      </c>
      <c r="BC77" s="14">
        <v>97.51</v>
      </c>
      <c r="BD77" s="14">
        <v>0.1</v>
      </c>
      <c r="BE77" s="14">
        <v>0.04</v>
      </c>
      <c r="BF77" s="14">
        <v>0.02</v>
      </c>
      <c r="BG77" s="14">
        <v>0.05</v>
      </c>
      <c r="BH77" s="14">
        <v>0.06</v>
      </c>
      <c r="BI77" s="14">
        <v>0.28999999999999998</v>
      </c>
      <c r="BJ77" s="14">
        <v>0</v>
      </c>
      <c r="BK77" s="14">
        <v>0.8</v>
      </c>
      <c r="BL77" s="14">
        <v>0</v>
      </c>
      <c r="BM77" s="14">
        <v>0.25</v>
      </c>
      <c r="BN77" s="14">
        <v>0</v>
      </c>
      <c r="BO77" s="14">
        <v>0</v>
      </c>
      <c r="BP77" s="14">
        <v>0</v>
      </c>
      <c r="BQ77" s="14">
        <v>0.06</v>
      </c>
      <c r="BR77" s="14">
        <v>0.08</v>
      </c>
      <c r="BS77" s="14">
        <v>0.65</v>
      </c>
      <c r="BT77" s="14">
        <v>0</v>
      </c>
      <c r="BU77" s="14">
        <v>0</v>
      </c>
      <c r="BV77" s="14">
        <v>0.04</v>
      </c>
      <c r="BW77" s="14">
        <v>0</v>
      </c>
      <c r="BX77" s="14">
        <v>0</v>
      </c>
      <c r="BY77" s="14">
        <v>0</v>
      </c>
      <c r="BZ77" s="14">
        <v>0</v>
      </c>
      <c r="CA77" s="14">
        <v>0</v>
      </c>
      <c r="CB77" s="14">
        <v>181.76</v>
      </c>
      <c r="CC77" s="15"/>
      <c r="CD77" s="15"/>
      <c r="CE77" s="14">
        <v>22.41</v>
      </c>
      <c r="CF77" s="14"/>
      <c r="CG77" s="14">
        <v>35.090000000000003</v>
      </c>
      <c r="CH77" s="14">
        <v>14.88</v>
      </c>
      <c r="CI77" s="14">
        <v>24.99</v>
      </c>
      <c r="CJ77" s="14">
        <v>2201.36</v>
      </c>
      <c r="CK77" s="14">
        <v>1007.52</v>
      </c>
      <c r="CL77" s="14">
        <v>1604.44</v>
      </c>
      <c r="CM77" s="14">
        <v>46.34</v>
      </c>
      <c r="CN77" s="14">
        <v>24.47</v>
      </c>
      <c r="CO77" s="14">
        <v>35.409999999999997</v>
      </c>
      <c r="CP77" s="14">
        <v>4.0999999999999996</v>
      </c>
      <c r="CQ77" s="14">
        <v>0.51</v>
      </c>
    </row>
    <row r="78" spans="1:95" hidden="1" x14ac:dyDescent="0.3">
      <c r="A78" s="56"/>
      <c r="B78" s="16" t="s">
        <v>103</v>
      </c>
      <c r="C78" s="74"/>
      <c r="D78" s="74">
        <f t="shared" ref="D78:I78" si="21">D76-D77</f>
        <v>1.4999999999999964</v>
      </c>
      <c r="E78" s="74">
        <f t="shared" si="21"/>
        <v>13.96</v>
      </c>
      <c r="F78" s="74">
        <f t="shared" si="21"/>
        <v>8.0000000000001847E-2</v>
      </c>
      <c r="G78" s="74">
        <f t="shared" si="21"/>
        <v>9.4200000000000017</v>
      </c>
      <c r="H78" s="74">
        <f t="shared" si="21"/>
        <v>1.4400000000000119</v>
      </c>
      <c r="I78" s="74">
        <f t="shared" si="21"/>
        <v>-4.6666654499999822</v>
      </c>
      <c r="J78" s="134">
        <v>0</v>
      </c>
      <c r="K78" s="13">
        <v>0</v>
      </c>
      <c r="L78" s="13">
        <v>0</v>
      </c>
      <c r="M78" s="13">
        <v>0</v>
      </c>
      <c r="N78" s="13">
        <v>9.6999999999999993</v>
      </c>
      <c r="O78" s="13">
        <v>0</v>
      </c>
      <c r="P78" s="13">
        <v>0.13</v>
      </c>
      <c r="Q78" s="13">
        <v>0</v>
      </c>
      <c r="R78" s="13">
        <v>0</v>
      </c>
      <c r="S78" s="13">
        <v>0.28000000000000003</v>
      </c>
      <c r="T78" s="13">
        <v>0.06</v>
      </c>
      <c r="U78" s="13">
        <v>0.63</v>
      </c>
      <c r="V78" s="13">
        <v>8.16</v>
      </c>
      <c r="W78" s="13">
        <v>2.1800000000000002</v>
      </c>
      <c r="X78" s="13">
        <v>0.56000000000000005</v>
      </c>
      <c r="Y78" s="13">
        <v>1</v>
      </c>
      <c r="Z78" s="13">
        <v>0.06</v>
      </c>
      <c r="AA78" s="13">
        <v>0</v>
      </c>
      <c r="AB78" s="13">
        <v>0.44</v>
      </c>
      <c r="AC78" s="13">
        <v>0.1</v>
      </c>
      <c r="AD78" s="13">
        <v>0.01</v>
      </c>
      <c r="AE78" s="13">
        <v>0</v>
      </c>
      <c r="AF78" s="13">
        <v>0</v>
      </c>
      <c r="AG78" s="13">
        <v>0</v>
      </c>
      <c r="AH78" s="13">
        <v>0.01</v>
      </c>
      <c r="AI78" s="13">
        <v>0.78</v>
      </c>
      <c r="AJ78" s="14">
        <v>0</v>
      </c>
      <c r="AK78" s="14">
        <v>0.67</v>
      </c>
      <c r="AL78" s="14">
        <v>0.76</v>
      </c>
      <c r="AM78" s="14">
        <v>0.62</v>
      </c>
      <c r="AN78" s="14">
        <v>1.1499999999999999</v>
      </c>
      <c r="AO78" s="14">
        <v>0.28999999999999998</v>
      </c>
      <c r="AP78" s="14">
        <v>1.2</v>
      </c>
      <c r="AQ78" s="14">
        <v>0</v>
      </c>
      <c r="AR78" s="14">
        <v>1.53</v>
      </c>
      <c r="AS78" s="14">
        <v>0</v>
      </c>
      <c r="AT78" s="14">
        <v>0</v>
      </c>
      <c r="AU78" s="14">
        <v>0</v>
      </c>
      <c r="AV78" s="14">
        <v>0.86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0</v>
      </c>
      <c r="BZ78" s="14">
        <v>0</v>
      </c>
      <c r="CA78" s="14">
        <v>0</v>
      </c>
      <c r="CB78" s="14">
        <v>199.45</v>
      </c>
      <c r="CC78" s="15"/>
      <c r="CD78" s="15"/>
      <c r="CE78" s="14">
        <v>7.0000000000000007E-2</v>
      </c>
      <c r="CF78" s="14"/>
      <c r="CG78" s="14">
        <v>4.3</v>
      </c>
      <c r="CH78" s="14">
        <v>4.1500000000000004</v>
      </c>
      <c r="CI78" s="14">
        <v>4.2300000000000004</v>
      </c>
      <c r="CJ78" s="14">
        <v>495.57</v>
      </c>
      <c r="CK78" s="14">
        <v>191.59</v>
      </c>
      <c r="CL78" s="14">
        <v>343.58</v>
      </c>
      <c r="CM78" s="14">
        <v>44.44</v>
      </c>
      <c r="CN78" s="14">
        <v>26.58</v>
      </c>
      <c r="CO78" s="14">
        <v>35.51</v>
      </c>
      <c r="CP78" s="14">
        <v>9.76</v>
      </c>
      <c r="CQ78" s="14">
        <v>0</v>
      </c>
    </row>
    <row r="79" spans="1:95" hidden="1" x14ac:dyDescent="0.3">
      <c r="A79" s="56"/>
      <c r="B79" s="16" t="s">
        <v>104</v>
      </c>
      <c r="C79" s="74"/>
      <c r="D79" s="74">
        <v>14</v>
      </c>
      <c r="E79" s="74"/>
      <c r="F79" s="74">
        <v>34</v>
      </c>
      <c r="G79" s="74"/>
      <c r="H79" s="74">
        <v>52</v>
      </c>
      <c r="I79" s="74"/>
      <c r="J79" s="134">
        <v>0.04</v>
      </c>
      <c r="K79" s="13">
        <v>0</v>
      </c>
      <c r="L79" s="13">
        <v>0</v>
      </c>
      <c r="M79" s="13">
        <v>0</v>
      </c>
      <c r="N79" s="13">
        <v>0.24</v>
      </c>
      <c r="O79" s="13">
        <v>6.44</v>
      </c>
      <c r="P79" s="13">
        <v>1.66</v>
      </c>
      <c r="Q79" s="13">
        <v>0</v>
      </c>
      <c r="R79" s="13">
        <v>0</v>
      </c>
      <c r="S79" s="13">
        <v>0.2</v>
      </c>
      <c r="T79" s="13">
        <v>0.5</v>
      </c>
      <c r="U79" s="13">
        <v>122</v>
      </c>
      <c r="V79" s="13">
        <v>49</v>
      </c>
      <c r="W79" s="13">
        <v>7</v>
      </c>
      <c r="X79" s="13">
        <v>9.4</v>
      </c>
      <c r="Y79" s="13">
        <v>31.6</v>
      </c>
      <c r="Z79" s="13">
        <v>0.78</v>
      </c>
      <c r="AA79" s="13">
        <v>0</v>
      </c>
      <c r="AB79" s="13">
        <v>1</v>
      </c>
      <c r="AC79" s="13">
        <v>0.2</v>
      </c>
      <c r="AD79" s="13">
        <v>0.28000000000000003</v>
      </c>
      <c r="AE79" s="13">
        <v>0.04</v>
      </c>
      <c r="AF79" s="13">
        <v>0.02</v>
      </c>
      <c r="AG79" s="13">
        <v>0.14000000000000001</v>
      </c>
      <c r="AH79" s="13">
        <v>0.4</v>
      </c>
      <c r="AI79" s="13">
        <v>0</v>
      </c>
      <c r="AJ79" s="14">
        <v>0</v>
      </c>
      <c r="AK79" s="14">
        <v>64.400000000000006</v>
      </c>
      <c r="AL79" s="14">
        <v>49.6</v>
      </c>
      <c r="AM79" s="14">
        <v>85.4</v>
      </c>
      <c r="AN79" s="14">
        <v>44.6</v>
      </c>
      <c r="AO79" s="14">
        <v>18.600000000000001</v>
      </c>
      <c r="AP79" s="14">
        <v>39.6</v>
      </c>
      <c r="AQ79" s="14">
        <v>16</v>
      </c>
      <c r="AR79" s="14">
        <v>74.2</v>
      </c>
      <c r="AS79" s="14">
        <v>59.4</v>
      </c>
      <c r="AT79" s="14">
        <v>58.2</v>
      </c>
      <c r="AU79" s="14">
        <v>92.8</v>
      </c>
      <c r="AV79" s="14">
        <v>24.8</v>
      </c>
      <c r="AW79" s="14">
        <v>62</v>
      </c>
      <c r="AX79" s="14">
        <v>311.8</v>
      </c>
      <c r="AY79" s="14">
        <v>0</v>
      </c>
      <c r="AZ79" s="14">
        <v>105.2</v>
      </c>
      <c r="BA79" s="14">
        <v>58.2</v>
      </c>
      <c r="BB79" s="14">
        <v>36</v>
      </c>
      <c r="BC79" s="14">
        <v>26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0</v>
      </c>
      <c r="BJ79" s="14">
        <v>0</v>
      </c>
      <c r="BK79" s="14">
        <v>0.03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0.02</v>
      </c>
      <c r="BT79" s="14">
        <v>0</v>
      </c>
      <c r="BU79" s="14">
        <v>0</v>
      </c>
      <c r="BV79" s="14">
        <v>0.1</v>
      </c>
      <c r="BW79" s="14">
        <v>0.02</v>
      </c>
      <c r="BX79" s="14">
        <v>0</v>
      </c>
      <c r="BY79" s="14">
        <v>0</v>
      </c>
      <c r="BZ79" s="14">
        <v>0</v>
      </c>
      <c r="CA79" s="14">
        <v>0</v>
      </c>
      <c r="CB79" s="14">
        <v>9.4</v>
      </c>
      <c r="CC79" s="15"/>
      <c r="CD79" s="15"/>
      <c r="CE79" s="14">
        <v>0.17</v>
      </c>
      <c r="CF79" s="14"/>
      <c r="CG79" s="14">
        <v>2</v>
      </c>
      <c r="CH79" s="14">
        <v>2</v>
      </c>
      <c r="CI79" s="14">
        <v>2</v>
      </c>
      <c r="CJ79" s="14">
        <v>380</v>
      </c>
      <c r="CK79" s="14">
        <v>146.4</v>
      </c>
      <c r="CL79" s="14">
        <v>263.2</v>
      </c>
      <c r="CM79" s="14">
        <v>3.8</v>
      </c>
      <c r="CN79" s="14">
        <v>3.16</v>
      </c>
      <c r="CO79" s="14">
        <v>3.48</v>
      </c>
      <c r="CP79" s="14">
        <v>0</v>
      </c>
      <c r="CQ79" s="14">
        <v>0</v>
      </c>
    </row>
    <row r="80" spans="1:95" x14ac:dyDescent="0.3">
      <c r="A80" s="56"/>
      <c r="B80" s="143" t="s">
        <v>287</v>
      </c>
      <c r="C80" s="74"/>
      <c r="D80" s="75">
        <f>D64+D76</f>
        <v>49.449999999999989</v>
      </c>
      <c r="E80" s="75">
        <f t="shared" ref="E80:I80" si="22">E64+E76</f>
        <v>29.03</v>
      </c>
      <c r="F80" s="75">
        <f t="shared" si="22"/>
        <v>47.48</v>
      </c>
      <c r="G80" s="75">
        <f t="shared" si="22"/>
        <v>12.550000000000002</v>
      </c>
      <c r="H80" s="75">
        <f t="shared" si="22"/>
        <v>204.32</v>
      </c>
      <c r="I80" s="75">
        <f t="shared" si="22"/>
        <v>1438.6093755500001</v>
      </c>
      <c r="J80" s="13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5"/>
      <c r="CD80" s="15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</row>
    <row r="81" spans="1:95" x14ac:dyDescent="0.3">
      <c r="A81" s="56"/>
      <c r="B81" s="16"/>
      <c r="C81" s="74"/>
      <c r="D81" s="74"/>
      <c r="E81" s="74"/>
      <c r="F81" s="74"/>
      <c r="G81" s="74"/>
      <c r="H81" s="74"/>
      <c r="I81" s="242"/>
      <c r="J81" s="135">
        <v>0.1</v>
      </c>
      <c r="K81" s="17">
        <v>0</v>
      </c>
      <c r="L81" s="17">
        <v>0</v>
      </c>
      <c r="M81" s="17">
        <v>0</v>
      </c>
      <c r="N81" s="17">
        <v>9</v>
      </c>
      <c r="O81" s="17">
        <v>0.8</v>
      </c>
      <c r="P81" s="17">
        <v>1.8</v>
      </c>
      <c r="Q81" s="17">
        <v>0</v>
      </c>
      <c r="R81" s="17">
        <v>0</v>
      </c>
      <c r="S81" s="17">
        <v>0.8</v>
      </c>
      <c r="T81" s="17">
        <v>0.5</v>
      </c>
      <c r="U81" s="17">
        <v>26</v>
      </c>
      <c r="V81" s="17">
        <v>278</v>
      </c>
      <c r="W81" s="17">
        <v>16</v>
      </c>
      <c r="X81" s="17">
        <v>9</v>
      </c>
      <c r="Y81" s="17">
        <v>11</v>
      </c>
      <c r="Z81" s="17">
        <v>2.2000000000000002</v>
      </c>
      <c r="AA81" s="17">
        <v>0</v>
      </c>
      <c r="AB81" s="17">
        <v>30</v>
      </c>
      <c r="AC81" s="17">
        <v>5</v>
      </c>
      <c r="AD81" s="17">
        <v>0.2</v>
      </c>
      <c r="AE81" s="17">
        <v>0.03</v>
      </c>
      <c r="AF81" s="17">
        <v>0.02</v>
      </c>
      <c r="AG81" s="17">
        <v>0.3</v>
      </c>
      <c r="AH81" s="17">
        <v>0.4</v>
      </c>
      <c r="AI81" s="17">
        <v>10</v>
      </c>
      <c r="AJ81" s="8">
        <v>0</v>
      </c>
      <c r="AK81" s="8">
        <v>12</v>
      </c>
      <c r="AL81" s="8">
        <v>13</v>
      </c>
      <c r="AM81" s="8">
        <v>19</v>
      </c>
      <c r="AN81" s="8">
        <v>18</v>
      </c>
      <c r="AO81" s="8">
        <v>3</v>
      </c>
      <c r="AP81" s="8">
        <v>11</v>
      </c>
      <c r="AQ81" s="8">
        <v>3</v>
      </c>
      <c r="AR81" s="8">
        <v>9</v>
      </c>
      <c r="AS81" s="8">
        <v>17</v>
      </c>
      <c r="AT81" s="8">
        <v>10</v>
      </c>
      <c r="AU81" s="8">
        <v>78</v>
      </c>
      <c r="AV81" s="8">
        <v>7</v>
      </c>
      <c r="AW81" s="8">
        <v>14</v>
      </c>
      <c r="AX81" s="8">
        <v>42</v>
      </c>
      <c r="AY81" s="8">
        <v>0</v>
      </c>
      <c r="AZ81" s="8">
        <v>13</v>
      </c>
      <c r="BA81" s="8">
        <v>16</v>
      </c>
      <c r="BB81" s="8">
        <v>6</v>
      </c>
      <c r="BC81" s="8">
        <v>5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86.3</v>
      </c>
      <c r="CC81" s="18"/>
      <c r="CD81" s="18"/>
      <c r="CE81" s="8">
        <v>5</v>
      </c>
      <c r="CF81" s="8"/>
      <c r="CG81" s="8">
        <v>2</v>
      </c>
      <c r="CH81" s="8">
        <v>2</v>
      </c>
      <c r="CI81" s="8">
        <v>2</v>
      </c>
      <c r="CJ81" s="8">
        <v>150</v>
      </c>
      <c r="CK81" s="8">
        <v>150</v>
      </c>
      <c r="CL81" s="8">
        <v>150</v>
      </c>
      <c r="CM81" s="8">
        <v>46.8</v>
      </c>
      <c r="CN81" s="8">
        <v>46.8</v>
      </c>
      <c r="CO81" s="8">
        <v>46.8</v>
      </c>
      <c r="CP81" s="8">
        <v>0</v>
      </c>
      <c r="CQ81" s="8">
        <v>0</v>
      </c>
    </row>
    <row r="82" spans="1:95" x14ac:dyDescent="0.3">
      <c r="A82" s="56"/>
      <c r="B82" s="23" t="s">
        <v>145</v>
      </c>
      <c r="C82" s="24" t="s">
        <v>156</v>
      </c>
      <c r="D82" s="253" t="s">
        <v>157</v>
      </c>
      <c r="E82" s="253"/>
      <c r="F82" s="267" t="s">
        <v>158</v>
      </c>
      <c r="G82" s="267"/>
      <c r="H82" s="25" t="s">
        <v>159</v>
      </c>
      <c r="I82" s="25" t="s">
        <v>160</v>
      </c>
    </row>
    <row r="83" spans="1:95" x14ac:dyDescent="0.3">
      <c r="A83" s="121"/>
      <c r="B83" s="122" t="s">
        <v>92</v>
      </c>
      <c r="C83" s="123"/>
      <c r="D83" s="123"/>
      <c r="E83" s="123"/>
      <c r="F83" s="123"/>
      <c r="G83" s="123"/>
      <c r="H83" s="123"/>
      <c r="I83" s="243"/>
    </row>
    <row r="84" spans="1:95" x14ac:dyDescent="0.3">
      <c r="A84" s="121" t="str">
        <f>"ттк 512"</f>
        <v>ттк 512</v>
      </c>
      <c r="B84" s="126" t="s">
        <v>119</v>
      </c>
      <c r="C84" s="123" t="s">
        <v>354</v>
      </c>
      <c r="D84" s="123">
        <v>15.41</v>
      </c>
      <c r="E84" s="123">
        <v>13.64</v>
      </c>
      <c r="F84" s="123">
        <v>17.37</v>
      </c>
      <c r="G84" s="123">
        <v>1.24</v>
      </c>
      <c r="H84" s="243">
        <v>29.01</v>
      </c>
      <c r="I84" s="243">
        <v>321.08</v>
      </c>
    </row>
    <row r="85" spans="1:95" x14ac:dyDescent="0.3">
      <c r="A85" s="121" t="s">
        <v>115</v>
      </c>
      <c r="B85" s="126" t="s">
        <v>116</v>
      </c>
      <c r="C85" s="123" t="str">
        <f>"200"</f>
        <v>200</v>
      </c>
      <c r="D85" s="123">
        <v>0.08</v>
      </c>
      <c r="E85" s="123">
        <v>0</v>
      </c>
      <c r="F85" s="123">
        <v>0.02</v>
      </c>
      <c r="G85" s="123">
        <v>0.02</v>
      </c>
      <c r="H85" s="123">
        <v>9.84</v>
      </c>
      <c r="I85" s="243">
        <v>37.802231999999989</v>
      </c>
      <c r="J85" s="134">
        <v>0.03</v>
      </c>
      <c r="K85" s="13">
        <v>0.16</v>
      </c>
      <c r="L85" s="13">
        <v>0</v>
      </c>
      <c r="M85" s="13">
        <v>0</v>
      </c>
      <c r="N85" s="13">
        <v>0.97</v>
      </c>
      <c r="O85" s="13">
        <v>0.08</v>
      </c>
      <c r="P85" s="13">
        <v>0.39</v>
      </c>
      <c r="Q85" s="13">
        <v>0</v>
      </c>
      <c r="R85" s="13">
        <v>0</v>
      </c>
      <c r="S85" s="13">
        <v>0.24</v>
      </c>
      <c r="T85" s="13">
        <v>0.37</v>
      </c>
      <c r="U85" s="13">
        <v>59.07</v>
      </c>
      <c r="V85" s="13">
        <v>77.31</v>
      </c>
      <c r="W85" s="13">
        <v>4.67</v>
      </c>
      <c r="X85" s="13">
        <v>5.4</v>
      </c>
      <c r="Y85" s="13">
        <v>7.09</v>
      </c>
      <c r="Z85" s="13">
        <v>0.24</v>
      </c>
      <c r="AA85" s="13">
        <v>0</v>
      </c>
      <c r="AB85" s="13">
        <v>201</v>
      </c>
      <c r="AC85" s="13">
        <v>41.78</v>
      </c>
      <c r="AD85" s="13">
        <v>0.32</v>
      </c>
      <c r="AE85" s="13">
        <v>0.01</v>
      </c>
      <c r="AF85" s="13">
        <v>0.01</v>
      </c>
      <c r="AG85" s="13">
        <v>0.12</v>
      </c>
      <c r="AH85" s="13">
        <v>0.21</v>
      </c>
      <c r="AI85" s="13">
        <v>3.1</v>
      </c>
      <c r="AJ85" s="14">
        <v>0</v>
      </c>
      <c r="AK85" s="14">
        <v>6.77</v>
      </c>
      <c r="AL85" s="14">
        <v>7.33</v>
      </c>
      <c r="AM85" s="14">
        <v>10.15</v>
      </c>
      <c r="AN85" s="14">
        <v>11.28</v>
      </c>
      <c r="AO85" s="14">
        <v>1.97</v>
      </c>
      <c r="AP85" s="14">
        <v>8.18</v>
      </c>
      <c r="AQ85" s="14">
        <v>2.2599999999999998</v>
      </c>
      <c r="AR85" s="14">
        <v>7.05</v>
      </c>
      <c r="AS85" s="14">
        <v>7.62</v>
      </c>
      <c r="AT85" s="14">
        <v>6.49</v>
      </c>
      <c r="AU85" s="14">
        <v>38.92</v>
      </c>
      <c r="AV85" s="14">
        <v>4.51</v>
      </c>
      <c r="AW85" s="14">
        <v>5.64</v>
      </c>
      <c r="AX85" s="14">
        <v>144.94999999999999</v>
      </c>
      <c r="AY85" s="14">
        <v>0</v>
      </c>
      <c r="AZ85" s="14">
        <v>5.36</v>
      </c>
      <c r="BA85" s="14">
        <v>7.33</v>
      </c>
      <c r="BB85" s="14">
        <v>7.05</v>
      </c>
      <c r="BC85" s="14">
        <v>1.41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0.01</v>
      </c>
      <c r="BL85" s="14">
        <v>0</v>
      </c>
      <c r="BM85" s="14">
        <v>0.01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7.0000000000000007E-2</v>
      </c>
      <c r="BT85" s="14">
        <v>0</v>
      </c>
      <c r="BU85" s="14">
        <v>0</v>
      </c>
      <c r="BV85" s="14">
        <v>0.15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27.81</v>
      </c>
      <c r="CC85" s="15"/>
      <c r="CD85" s="15"/>
      <c r="CE85" s="14">
        <v>33.5</v>
      </c>
      <c r="CF85" s="14"/>
      <c r="CG85" s="14">
        <v>6.62</v>
      </c>
      <c r="CH85" s="14">
        <v>3.62</v>
      </c>
      <c r="CI85" s="14">
        <v>5.12</v>
      </c>
      <c r="CJ85" s="14">
        <v>255.5</v>
      </c>
      <c r="CK85" s="14">
        <v>60.5</v>
      </c>
      <c r="CL85" s="14">
        <v>158</v>
      </c>
      <c r="CM85" s="14">
        <v>0.21</v>
      </c>
      <c r="CN85" s="14">
        <v>0.08</v>
      </c>
      <c r="CO85" s="14">
        <v>0.14000000000000001</v>
      </c>
      <c r="CP85" s="14">
        <v>0</v>
      </c>
      <c r="CQ85" s="14">
        <v>0.15</v>
      </c>
    </row>
    <row r="86" spans="1:95" x14ac:dyDescent="0.3">
      <c r="A86" s="121" t="str">
        <f>"-"</f>
        <v>-</v>
      </c>
      <c r="B86" s="126" t="s">
        <v>254</v>
      </c>
      <c r="C86" s="123" t="str">
        <f>"35"</f>
        <v>35</v>
      </c>
      <c r="D86" s="123">
        <v>2.31</v>
      </c>
      <c r="E86" s="123">
        <v>0</v>
      </c>
      <c r="F86" s="123">
        <v>0.23</v>
      </c>
      <c r="G86" s="123">
        <v>0.23</v>
      </c>
      <c r="H86" s="123">
        <v>16.420000000000002</v>
      </c>
      <c r="I86" s="243">
        <v>78.365349999999992</v>
      </c>
      <c r="J86" s="134">
        <v>6.91</v>
      </c>
      <c r="K86" s="13">
        <v>0.11</v>
      </c>
      <c r="L86" s="13">
        <v>0</v>
      </c>
      <c r="M86" s="13">
        <v>0</v>
      </c>
      <c r="N86" s="13">
        <v>1.33</v>
      </c>
      <c r="O86" s="13">
        <v>3.41</v>
      </c>
      <c r="P86" s="13">
        <v>0.63</v>
      </c>
      <c r="Q86" s="13">
        <v>0</v>
      </c>
      <c r="R86" s="13">
        <v>0</v>
      </c>
      <c r="S86" s="13">
        <v>0.03</v>
      </c>
      <c r="T86" s="13">
        <v>1.32</v>
      </c>
      <c r="U86" s="13">
        <v>224.84</v>
      </c>
      <c r="V86" s="13">
        <v>230.5</v>
      </c>
      <c r="W86" s="13">
        <v>13.64</v>
      </c>
      <c r="X86" s="13">
        <v>16.239999999999998</v>
      </c>
      <c r="Y86" s="13">
        <v>128.49</v>
      </c>
      <c r="Z86" s="13">
        <v>1.84</v>
      </c>
      <c r="AA86" s="13">
        <v>17</v>
      </c>
      <c r="AB86" s="13">
        <v>12.75</v>
      </c>
      <c r="AC86" s="13">
        <v>22.5</v>
      </c>
      <c r="AD86" s="13">
        <v>0.41</v>
      </c>
      <c r="AE86" s="13">
        <v>0.04</v>
      </c>
      <c r="AF86" s="13">
        <v>0.09</v>
      </c>
      <c r="AG86" s="13">
        <v>2.64</v>
      </c>
      <c r="AH86" s="13">
        <v>5.49</v>
      </c>
      <c r="AI86" s="13">
        <v>0.45</v>
      </c>
      <c r="AJ86" s="14">
        <v>0</v>
      </c>
      <c r="AK86" s="14">
        <v>653.94000000000005</v>
      </c>
      <c r="AL86" s="14">
        <v>498.05</v>
      </c>
      <c r="AM86" s="14">
        <v>940.94</v>
      </c>
      <c r="AN86" s="14">
        <v>1588.86</v>
      </c>
      <c r="AO86" s="14">
        <v>278.76</v>
      </c>
      <c r="AP86" s="14">
        <v>505.46</v>
      </c>
      <c r="AQ86" s="14">
        <v>134.53</v>
      </c>
      <c r="AR86" s="14">
        <v>509.33</v>
      </c>
      <c r="AS86" s="14">
        <v>677.98</v>
      </c>
      <c r="AT86" s="14">
        <v>654.69000000000005</v>
      </c>
      <c r="AU86" s="14">
        <v>1096.1300000000001</v>
      </c>
      <c r="AV86" s="14">
        <v>443.07</v>
      </c>
      <c r="AW86" s="14">
        <v>587.73</v>
      </c>
      <c r="AX86" s="14">
        <v>2022.32</v>
      </c>
      <c r="AY86" s="14">
        <v>176.4</v>
      </c>
      <c r="AZ86" s="14">
        <v>465.03</v>
      </c>
      <c r="BA86" s="14">
        <v>500.78</v>
      </c>
      <c r="BB86" s="14">
        <v>414.12</v>
      </c>
      <c r="BC86" s="14">
        <v>167.52</v>
      </c>
      <c r="BD86" s="14">
        <v>0.13</v>
      </c>
      <c r="BE86" s="14">
        <v>0.06</v>
      </c>
      <c r="BF86" s="14">
        <v>0.03</v>
      </c>
      <c r="BG86" s="14">
        <v>7.0000000000000007E-2</v>
      </c>
      <c r="BH86" s="14">
        <v>0.08</v>
      </c>
      <c r="BI86" s="14">
        <v>0.38</v>
      </c>
      <c r="BJ86" s="14">
        <v>0</v>
      </c>
      <c r="BK86" s="14">
        <v>1.06</v>
      </c>
      <c r="BL86" s="14">
        <v>0</v>
      </c>
      <c r="BM86" s="14">
        <v>0.32</v>
      </c>
      <c r="BN86" s="14">
        <v>0</v>
      </c>
      <c r="BO86" s="14">
        <v>0</v>
      </c>
      <c r="BP86" s="14">
        <v>0</v>
      </c>
      <c r="BQ86" s="14">
        <v>7.0000000000000007E-2</v>
      </c>
      <c r="BR86" s="14">
        <v>0.11</v>
      </c>
      <c r="BS86" s="14">
        <v>0.86</v>
      </c>
      <c r="BT86" s="14">
        <v>0</v>
      </c>
      <c r="BU86" s="14">
        <v>0</v>
      </c>
      <c r="BV86" s="14">
        <v>7.0000000000000007E-2</v>
      </c>
      <c r="BW86" s="14">
        <v>0.01</v>
      </c>
      <c r="BX86" s="14">
        <v>0</v>
      </c>
      <c r="BY86" s="14">
        <v>0</v>
      </c>
      <c r="BZ86" s="14">
        <v>0</v>
      </c>
      <c r="CA86" s="14">
        <v>0</v>
      </c>
      <c r="CB86" s="14">
        <v>116.15</v>
      </c>
      <c r="CC86" s="15"/>
      <c r="CD86" s="15"/>
      <c r="CE86" s="14">
        <v>19.13</v>
      </c>
      <c r="CF86" s="14"/>
      <c r="CG86" s="14">
        <v>27.69</v>
      </c>
      <c r="CH86" s="14">
        <v>17.54</v>
      </c>
      <c r="CI86" s="14">
        <v>22.61</v>
      </c>
      <c r="CJ86" s="14">
        <v>2951.17</v>
      </c>
      <c r="CK86" s="14">
        <v>1775.97</v>
      </c>
      <c r="CL86" s="14">
        <v>2363.5700000000002</v>
      </c>
      <c r="CM86" s="14">
        <v>34.479999999999997</v>
      </c>
      <c r="CN86" s="14">
        <v>19.96</v>
      </c>
      <c r="CO86" s="14">
        <v>27.27</v>
      </c>
      <c r="CP86" s="14">
        <v>0</v>
      </c>
      <c r="CQ86" s="14">
        <v>0.5</v>
      </c>
    </row>
    <row r="87" spans="1:95" x14ac:dyDescent="0.3">
      <c r="A87" s="121" t="str">
        <f>"-"</f>
        <v>-</v>
      </c>
      <c r="B87" s="126" t="s">
        <v>100</v>
      </c>
      <c r="C87" s="123" t="str">
        <f>"25"</f>
        <v>25</v>
      </c>
      <c r="D87" s="123">
        <v>1.65</v>
      </c>
      <c r="E87" s="123">
        <v>0</v>
      </c>
      <c r="F87" s="123">
        <v>0.3</v>
      </c>
      <c r="G87" s="123">
        <v>0.3</v>
      </c>
      <c r="H87" s="123">
        <v>10.43</v>
      </c>
      <c r="I87" s="243">
        <v>48.344999999999999</v>
      </c>
      <c r="J87" s="134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5"/>
      <c r="CD87" s="15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</row>
    <row r="88" spans="1:95" x14ac:dyDescent="0.3">
      <c r="A88" s="121" t="str">
        <f>"-"</f>
        <v>-</v>
      </c>
      <c r="B88" s="126" t="s">
        <v>155</v>
      </c>
      <c r="C88" s="123">
        <v>120</v>
      </c>
      <c r="D88" s="123">
        <v>0.48</v>
      </c>
      <c r="E88" s="123">
        <v>0</v>
      </c>
      <c r="F88" s="123">
        <v>0.48</v>
      </c>
      <c r="G88" s="123">
        <v>0.56000000000000005</v>
      </c>
      <c r="H88" s="123">
        <v>13.92</v>
      </c>
      <c r="I88" s="243">
        <v>58.41</v>
      </c>
      <c r="J88" s="134">
        <v>0.32</v>
      </c>
      <c r="K88" s="13">
        <v>0</v>
      </c>
      <c r="L88" s="13">
        <v>0</v>
      </c>
      <c r="M88" s="13">
        <v>0</v>
      </c>
      <c r="N88" s="13">
        <v>0.73</v>
      </c>
      <c r="O88" s="13">
        <v>28.03</v>
      </c>
      <c r="P88" s="13">
        <v>5.72</v>
      </c>
      <c r="Q88" s="13">
        <v>0</v>
      </c>
      <c r="R88" s="13">
        <v>0</v>
      </c>
      <c r="S88" s="13">
        <v>0</v>
      </c>
      <c r="T88" s="13">
        <v>1.28</v>
      </c>
      <c r="U88" s="13">
        <v>145.29</v>
      </c>
      <c r="V88" s="13">
        <v>200.36</v>
      </c>
      <c r="W88" s="13">
        <v>11.67</v>
      </c>
      <c r="X88" s="13">
        <v>101.25</v>
      </c>
      <c r="Y88" s="13">
        <v>147.84</v>
      </c>
      <c r="Z88" s="13">
        <v>3.47</v>
      </c>
      <c r="AA88" s="13">
        <v>0</v>
      </c>
      <c r="AB88" s="13">
        <v>4.79</v>
      </c>
      <c r="AC88" s="13">
        <v>1.07</v>
      </c>
      <c r="AD88" s="13">
        <v>0.43</v>
      </c>
      <c r="AE88" s="13">
        <v>0.19</v>
      </c>
      <c r="AF88" s="13">
        <v>0.1</v>
      </c>
      <c r="AG88" s="13">
        <v>1.9</v>
      </c>
      <c r="AH88" s="13">
        <v>3.83</v>
      </c>
      <c r="AI88" s="13">
        <v>0</v>
      </c>
      <c r="AJ88" s="14">
        <v>0</v>
      </c>
      <c r="AK88" s="14">
        <v>307.89</v>
      </c>
      <c r="AL88" s="14">
        <v>240.05</v>
      </c>
      <c r="AM88" s="14">
        <v>388.78</v>
      </c>
      <c r="AN88" s="14">
        <v>276.58</v>
      </c>
      <c r="AO88" s="14">
        <v>166.99</v>
      </c>
      <c r="AP88" s="14">
        <v>208.74</v>
      </c>
      <c r="AQ88" s="14">
        <v>93.93</v>
      </c>
      <c r="AR88" s="14">
        <v>308.94</v>
      </c>
      <c r="AS88" s="14">
        <v>302.67</v>
      </c>
      <c r="AT88" s="14">
        <v>584.47</v>
      </c>
      <c r="AU88" s="14">
        <v>575.08000000000004</v>
      </c>
      <c r="AV88" s="14">
        <v>156.56</v>
      </c>
      <c r="AW88" s="14">
        <v>375.73</v>
      </c>
      <c r="AX88" s="14">
        <v>1179.3800000000001</v>
      </c>
      <c r="AY88" s="14">
        <v>0</v>
      </c>
      <c r="AZ88" s="14">
        <v>260.93</v>
      </c>
      <c r="BA88" s="14">
        <v>316.24</v>
      </c>
      <c r="BB88" s="14">
        <v>224.4</v>
      </c>
      <c r="BC88" s="14">
        <v>172.21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0.01</v>
      </c>
      <c r="BJ88" s="14">
        <v>0</v>
      </c>
      <c r="BK88" s="14">
        <v>0.28000000000000003</v>
      </c>
      <c r="BL88" s="14">
        <v>0</v>
      </c>
      <c r="BM88" s="14">
        <v>0.02</v>
      </c>
      <c r="BN88" s="14">
        <v>0.01</v>
      </c>
      <c r="BO88" s="14">
        <v>0</v>
      </c>
      <c r="BP88" s="14">
        <v>0</v>
      </c>
      <c r="BQ88" s="14">
        <v>0</v>
      </c>
      <c r="BR88" s="14">
        <v>0.01</v>
      </c>
      <c r="BS88" s="14">
        <v>0.56000000000000005</v>
      </c>
      <c r="BT88" s="14">
        <v>0.01</v>
      </c>
      <c r="BU88" s="14">
        <v>0</v>
      </c>
      <c r="BV88" s="14">
        <v>0.55000000000000004</v>
      </c>
      <c r="BW88" s="14">
        <v>0.05</v>
      </c>
      <c r="BX88" s="14">
        <v>0</v>
      </c>
      <c r="BY88" s="14">
        <v>0</v>
      </c>
      <c r="BZ88" s="14">
        <v>0</v>
      </c>
      <c r="CA88" s="14">
        <v>0</v>
      </c>
      <c r="CB88" s="14">
        <v>87.71</v>
      </c>
      <c r="CC88" s="15"/>
      <c r="CD88" s="15"/>
      <c r="CE88" s="14">
        <v>0.8</v>
      </c>
      <c r="CF88" s="14"/>
      <c r="CG88" s="14">
        <v>18.36</v>
      </c>
      <c r="CH88" s="14">
        <v>10.86</v>
      </c>
      <c r="CI88" s="14">
        <v>14.61</v>
      </c>
      <c r="CJ88" s="14">
        <v>2084.0700000000002</v>
      </c>
      <c r="CK88" s="14">
        <v>1025.55</v>
      </c>
      <c r="CL88" s="14">
        <v>1554.81</v>
      </c>
      <c r="CM88" s="14">
        <v>30.49</v>
      </c>
      <c r="CN88" s="14">
        <v>20.28</v>
      </c>
      <c r="CO88" s="14">
        <v>25.39</v>
      </c>
      <c r="CP88" s="14">
        <v>0</v>
      </c>
      <c r="CQ88" s="14">
        <v>0.38</v>
      </c>
    </row>
    <row r="89" spans="1:95" x14ac:dyDescent="0.3">
      <c r="A89" s="127"/>
      <c r="B89" s="142" t="s">
        <v>101</v>
      </c>
      <c r="C89" s="128"/>
      <c r="D89" s="128">
        <f t="shared" ref="D89:I89" si="23">SUM(D84:D88)</f>
        <v>19.93</v>
      </c>
      <c r="E89" s="128">
        <f t="shared" si="23"/>
        <v>13.64</v>
      </c>
      <c r="F89" s="128">
        <f t="shared" si="23"/>
        <v>18.400000000000002</v>
      </c>
      <c r="G89" s="128">
        <f t="shared" si="23"/>
        <v>2.35</v>
      </c>
      <c r="H89" s="128">
        <f t="shared" si="23"/>
        <v>79.62</v>
      </c>
      <c r="I89" s="244">
        <f t="shared" si="23"/>
        <v>544.00258199999996</v>
      </c>
      <c r="J89" s="134">
        <v>0</v>
      </c>
      <c r="K89" s="13">
        <v>0</v>
      </c>
      <c r="L89" s="13">
        <v>0</v>
      </c>
      <c r="M89" s="13">
        <v>0</v>
      </c>
      <c r="N89" s="13">
        <v>9.8000000000000007</v>
      </c>
      <c r="O89" s="13">
        <v>0</v>
      </c>
      <c r="P89" s="13">
        <v>0.04</v>
      </c>
      <c r="Q89" s="13">
        <v>0</v>
      </c>
      <c r="R89" s="13">
        <v>0</v>
      </c>
      <c r="S89" s="13">
        <v>0</v>
      </c>
      <c r="T89" s="13">
        <v>0.03</v>
      </c>
      <c r="U89" s="13">
        <v>0.1</v>
      </c>
      <c r="V89" s="13">
        <v>0.3</v>
      </c>
      <c r="W89" s="13">
        <v>0.28999999999999998</v>
      </c>
      <c r="X89" s="13">
        <v>0</v>
      </c>
      <c r="Y89" s="13">
        <v>0</v>
      </c>
      <c r="Z89" s="13">
        <v>0.03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200.04</v>
      </c>
      <c r="CC89" s="15"/>
      <c r="CD89" s="15"/>
      <c r="CE89" s="14">
        <v>0</v>
      </c>
      <c r="CF89" s="14"/>
      <c r="CG89" s="14">
        <v>4.21</v>
      </c>
      <c r="CH89" s="14">
        <v>4.21</v>
      </c>
      <c r="CI89" s="14">
        <v>4.21</v>
      </c>
      <c r="CJ89" s="14">
        <v>497.96</v>
      </c>
      <c r="CK89" s="14">
        <v>192.28</v>
      </c>
      <c r="CL89" s="14">
        <v>345.12</v>
      </c>
      <c r="CM89" s="14">
        <v>44.51</v>
      </c>
      <c r="CN89" s="14">
        <v>26.48</v>
      </c>
      <c r="CO89" s="14">
        <v>35.49</v>
      </c>
      <c r="CP89" s="14">
        <v>10</v>
      </c>
      <c r="CQ89" s="14">
        <v>0</v>
      </c>
    </row>
    <row r="90" spans="1:95" hidden="1" x14ac:dyDescent="0.3">
      <c r="A90" s="121"/>
      <c r="B90" s="126" t="s">
        <v>102</v>
      </c>
      <c r="C90" s="123"/>
      <c r="D90" s="123">
        <v>19.25</v>
      </c>
      <c r="E90" s="123">
        <v>0</v>
      </c>
      <c r="F90" s="123">
        <v>19.75</v>
      </c>
      <c r="G90" s="123">
        <v>0</v>
      </c>
      <c r="H90" s="123">
        <v>83.75</v>
      </c>
      <c r="I90" s="243">
        <v>587.5</v>
      </c>
      <c r="J90" s="134">
        <v>0</v>
      </c>
      <c r="K90" s="13">
        <v>0</v>
      </c>
      <c r="L90" s="13">
        <v>0</v>
      </c>
      <c r="M90" s="13">
        <v>0</v>
      </c>
      <c r="N90" s="13">
        <v>0.72</v>
      </c>
      <c r="O90" s="13">
        <v>8.5399999999999991</v>
      </c>
      <c r="P90" s="13">
        <v>1.5</v>
      </c>
      <c r="Q90" s="13">
        <v>0</v>
      </c>
      <c r="R90" s="13">
        <v>0</v>
      </c>
      <c r="S90" s="13">
        <v>0.06</v>
      </c>
      <c r="T90" s="13">
        <v>0.36</v>
      </c>
      <c r="U90" s="13">
        <v>68.599999999999994</v>
      </c>
      <c r="V90" s="13">
        <v>45</v>
      </c>
      <c r="W90" s="13">
        <v>6.8</v>
      </c>
      <c r="X90" s="13">
        <v>12.6</v>
      </c>
      <c r="Y90" s="13">
        <v>34.4</v>
      </c>
      <c r="Z90" s="13">
        <v>0.56000000000000005</v>
      </c>
      <c r="AA90" s="13">
        <v>1.8</v>
      </c>
      <c r="AB90" s="13">
        <v>0</v>
      </c>
      <c r="AC90" s="13">
        <v>1.8</v>
      </c>
      <c r="AD90" s="13">
        <v>0.34</v>
      </c>
      <c r="AE90" s="13">
        <v>0.03</v>
      </c>
      <c r="AF90" s="13">
        <v>0.01</v>
      </c>
      <c r="AG90" s="13">
        <v>0.94</v>
      </c>
      <c r="AH90" s="13">
        <v>0.94</v>
      </c>
      <c r="AI90" s="13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6.66</v>
      </c>
      <c r="CC90" s="15"/>
      <c r="CD90" s="15"/>
      <c r="CE90" s="14">
        <v>1.8</v>
      </c>
      <c r="CF90" s="14"/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</row>
    <row r="91" spans="1:95" hidden="1" x14ac:dyDescent="0.3">
      <c r="A91" s="121"/>
      <c r="B91" s="126" t="s">
        <v>103</v>
      </c>
      <c r="C91" s="123"/>
      <c r="D91" s="123">
        <f t="shared" ref="D91:I91" si="24">D89-D90</f>
        <v>0.67999999999999972</v>
      </c>
      <c r="E91" s="123">
        <f t="shared" si="24"/>
        <v>13.64</v>
      </c>
      <c r="F91" s="123">
        <f t="shared" si="24"/>
        <v>-1.3499999999999979</v>
      </c>
      <c r="G91" s="123">
        <f t="shared" si="24"/>
        <v>2.35</v>
      </c>
      <c r="H91" s="123">
        <f t="shared" si="24"/>
        <v>-4.1299999999999955</v>
      </c>
      <c r="I91" s="243">
        <f t="shared" si="24"/>
        <v>-43.497418000000039</v>
      </c>
      <c r="J91" s="135">
        <v>0.05</v>
      </c>
      <c r="K91" s="17">
        <v>0</v>
      </c>
      <c r="L91" s="17">
        <v>0</v>
      </c>
      <c r="M91" s="17">
        <v>0</v>
      </c>
      <c r="N91" s="17">
        <v>0.3</v>
      </c>
      <c r="O91" s="17">
        <v>8.0500000000000007</v>
      </c>
      <c r="P91" s="17">
        <v>2.08</v>
      </c>
      <c r="Q91" s="17">
        <v>0</v>
      </c>
      <c r="R91" s="17">
        <v>0</v>
      </c>
      <c r="S91" s="17">
        <v>0.25</v>
      </c>
      <c r="T91" s="17">
        <v>0.63</v>
      </c>
      <c r="U91" s="17">
        <v>152.5</v>
      </c>
      <c r="V91" s="17">
        <v>61.25</v>
      </c>
      <c r="W91" s="17">
        <v>8.75</v>
      </c>
      <c r="X91" s="17">
        <v>11.75</v>
      </c>
      <c r="Y91" s="17">
        <v>39.5</v>
      </c>
      <c r="Z91" s="17">
        <v>0.98</v>
      </c>
      <c r="AA91" s="17">
        <v>0</v>
      </c>
      <c r="AB91" s="17">
        <v>1.25</v>
      </c>
      <c r="AC91" s="17">
        <v>0.25</v>
      </c>
      <c r="AD91" s="17">
        <v>0.35</v>
      </c>
      <c r="AE91" s="17">
        <v>0.05</v>
      </c>
      <c r="AF91" s="17">
        <v>0.02</v>
      </c>
      <c r="AG91" s="17">
        <v>0.18</v>
      </c>
      <c r="AH91" s="17">
        <v>0.5</v>
      </c>
      <c r="AI91" s="17">
        <v>0</v>
      </c>
      <c r="AJ91" s="8">
        <v>0</v>
      </c>
      <c r="AK91" s="8">
        <v>80.5</v>
      </c>
      <c r="AL91" s="8">
        <v>62</v>
      </c>
      <c r="AM91" s="8">
        <v>106.75</v>
      </c>
      <c r="AN91" s="8">
        <v>55.75</v>
      </c>
      <c r="AO91" s="8">
        <v>23.25</v>
      </c>
      <c r="AP91" s="8">
        <v>49.5</v>
      </c>
      <c r="AQ91" s="8">
        <v>20</v>
      </c>
      <c r="AR91" s="8">
        <v>92.75</v>
      </c>
      <c r="AS91" s="8">
        <v>74.25</v>
      </c>
      <c r="AT91" s="8">
        <v>72.75</v>
      </c>
      <c r="AU91" s="8">
        <v>116</v>
      </c>
      <c r="AV91" s="8">
        <v>31</v>
      </c>
      <c r="AW91" s="8">
        <v>77.5</v>
      </c>
      <c r="AX91" s="8">
        <v>389.75</v>
      </c>
      <c r="AY91" s="8">
        <v>0</v>
      </c>
      <c r="AZ91" s="8">
        <v>131.5</v>
      </c>
      <c r="BA91" s="8">
        <v>72.75</v>
      </c>
      <c r="BB91" s="8">
        <v>45</v>
      </c>
      <c r="BC91" s="8">
        <v>32.5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0.04</v>
      </c>
      <c r="BL91" s="8">
        <v>0</v>
      </c>
      <c r="BM91" s="8">
        <v>0</v>
      </c>
      <c r="BN91" s="8">
        <v>0.01</v>
      </c>
      <c r="BO91" s="8">
        <v>0</v>
      </c>
      <c r="BP91" s="8">
        <v>0</v>
      </c>
      <c r="BQ91" s="8">
        <v>0</v>
      </c>
      <c r="BR91" s="8">
        <v>0</v>
      </c>
      <c r="BS91" s="8">
        <v>0.03</v>
      </c>
      <c r="BT91" s="8">
        <v>0</v>
      </c>
      <c r="BU91" s="8">
        <v>0</v>
      </c>
      <c r="BV91" s="8">
        <v>0.12</v>
      </c>
      <c r="BW91" s="8">
        <v>0.02</v>
      </c>
      <c r="BX91" s="8">
        <v>0</v>
      </c>
      <c r="BY91" s="8">
        <v>0</v>
      </c>
      <c r="BZ91" s="8">
        <v>0</v>
      </c>
      <c r="CA91" s="8">
        <v>0</v>
      </c>
      <c r="CB91" s="8">
        <v>11.75</v>
      </c>
      <c r="CC91" s="18"/>
      <c r="CD91" s="18"/>
      <c r="CE91" s="8">
        <v>0.21</v>
      </c>
      <c r="CF91" s="8"/>
      <c r="CG91" s="8">
        <v>2.5</v>
      </c>
      <c r="CH91" s="8">
        <v>2.5</v>
      </c>
      <c r="CI91" s="8">
        <v>2.5</v>
      </c>
      <c r="CJ91" s="8">
        <v>475</v>
      </c>
      <c r="CK91" s="8">
        <v>183</v>
      </c>
      <c r="CL91" s="8">
        <v>329</v>
      </c>
      <c r="CM91" s="8">
        <v>4.75</v>
      </c>
      <c r="CN91" s="8">
        <v>3.95</v>
      </c>
      <c r="CO91" s="8">
        <v>4.3499999999999996</v>
      </c>
      <c r="CP91" s="8">
        <v>0</v>
      </c>
      <c r="CQ91" s="8">
        <v>0</v>
      </c>
    </row>
    <row r="92" spans="1:95" hidden="1" x14ac:dyDescent="0.3">
      <c r="A92" s="121"/>
      <c r="B92" s="126" t="s">
        <v>104</v>
      </c>
      <c r="C92" s="123"/>
      <c r="D92" s="123">
        <v>15</v>
      </c>
      <c r="E92" s="123"/>
      <c r="F92" s="123">
        <v>32</v>
      </c>
      <c r="G92" s="123"/>
      <c r="H92" s="123">
        <v>53</v>
      </c>
      <c r="I92" s="243"/>
      <c r="J92" s="136">
        <f t="shared" ref="J92:BU92" si="25">SUM(J85:J91)</f>
        <v>7.3100000000000005</v>
      </c>
      <c r="K92" s="67">
        <f t="shared" si="25"/>
        <v>0.27</v>
      </c>
      <c r="L92" s="67">
        <f t="shared" si="25"/>
        <v>0</v>
      </c>
      <c r="M92" s="67">
        <f t="shared" si="25"/>
        <v>0</v>
      </c>
      <c r="N92" s="67">
        <f t="shared" si="25"/>
        <v>13.850000000000001</v>
      </c>
      <c r="O92" s="67">
        <f t="shared" si="25"/>
        <v>48.11</v>
      </c>
      <c r="P92" s="67">
        <f t="shared" si="25"/>
        <v>10.360000000000001</v>
      </c>
      <c r="Q92" s="67">
        <f t="shared" si="25"/>
        <v>0</v>
      </c>
      <c r="R92" s="67">
        <f t="shared" si="25"/>
        <v>0</v>
      </c>
      <c r="S92" s="67">
        <f t="shared" si="25"/>
        <v>0.58000000000000007</v>
      </c>
      <c r="T92" s="67">
        <f t="shared" si="25"/>
        <v>3.9899999999999993</v>
      </c>
      <c r="U92" s="67">
        <f t="shared" si="25"/>
        <v>650.40000000000009</v>
      </c>
      <c r="V92" s="67">
        <f t="shared" si="25"/>
        <v>614.72</v>
      </c>
      <c r="W92" s="67">
        <f t="shared" si="25"/>
        <v>45.82</v>
      </c>
      <c r="X92" s="67">
        <f t="shared" si="25"/>
        <v>147.24</v>
      </c>
      <c r="Y92" s="67">
        <f t="shared" si="25"/>
        <v>357.32</v>
      </c>
      <c r="Z92" s="67">
        <f t="shared" si="25"/>
        <v>7.120000000000001</v>
      </c>
      <c r="AA92" s="67">
        <f t="shared" si="25"/>
        <v>18.8</v>
      </c>
      <c r="AB92" s="67">
        <f t="shared" si="25"/>
        <v>219.79</v>
      </c>
      <c r="AC92" s="67">
        <f t="shared" si="25"/>
        <v>67.399999999999991</v>
      </c>
      <c r="AD92" s="67">
        <f t="shared" si="25"/>
        <v>1.85</v>
      </c>
      <c r="AE92" s="67">
        <f t="shared" si="25"/>
        <v>0.32</v>
      </c>
      <c r="AF92" s="67">
        <f t="shared" si="25"/>
        <v>0.23</v>
      </c>
      <c r="AG92" s="67">
        <f t="shared" si="25"/>
        <v>5.7799999999999994</v>
      </c>
      <c r="AH92" s="67">
        <f t="shared" si="25"/>
        <v>10.97</v>
      </c>
      <c r="AI92" s="67">
        <f t="shared" si="25"/>
        <v>3.5500000000000003</v>
      </c>
      <c r="AJ92" s="67">
        <f t="shared" si="25"/>
        <v>0</v>
      </c>
      <c r="AK92" s="67">
        <f t="shared" si="25"/>
        <v>1049.0999999999999</v>
      </c>
      <c r="AL92" s="67">
        <f t="shared" si="25"/>
        <v>807.43000000000006</v>
      </c>
      <c r="AM92" s="67">
        <f t="shared" si="25"/>
        <v>1446.62</v>
      </c>
      <c r="AN92" s="67">
        <f t="shared" si="25"/>
        <v>1932.4699999999998</v>
      </c>
      <c r="AO92" s="67">
        <f t="shared" si="25"/>
        <v>470.97</v>
      </c>
      <c r="AP92" s="67">
        <f t="shared" si="25"/>
        <v>771.88</v>
      </c>
      <c r="AQ92" s="67">
        <f t="shared" si="25"/>
        <v>250.72</v>
      </c>
      <c r="AR92" s="67">
        <f t="shared" si="25"/>
        <v>918.06999999999994</v>
      </c>
      <c r="AS92" s="67">
        <f t="shared" si="25"/>
        <v>1062.52</v>
      </c>
      <c r="AT92" s="67">
        <f t="shared" si="25"/>
        <v>1318.4</v>
      </c>
      <c r="AU92" s="67">
        <f t="shared" si="25"/>
        <v>1826.13</v>
      </c>
      <c r="AV92" s="67">
        <f t="shared" si="25"/>
        <v>635.14</v>
      </c>
      <c r="AW92" s="67">
        <f t="shared" si="25"/>
        <v>1046.5999999999999</v>
      </c>
      <c r="AX92" s="67">
        <f t="shared" si="25"/>
        <v>3736.4</v>
      </c>
      <c r="AY92" s="67">
        <f t="shared" si="25"/>
        <v>176.4</v>
      </c>
      <c r="AZ92" s="67">
        <f t="shared" si="25"/>
        <v>862.81999999999994</v>
      </c>
      <c r="BA92" s="67">
        <f t="shared" si="25"/>
        <v>897.09999999999991</v>
      </c>
      <c r="BB92" s="67">
        <f t="shared" si="25"/>
        <v>690.57</v>
      </c>
      <c r="BC92" s="67">
        <f t="shared" si="25"/>
        <v>373.64</v>
      </c>
      <c r="BD92" s="67">
        <f t="shared" si="25"/>
        <v>0.13</v>
      </c>
      <c r="BE92" s="67">
        <f t="shared" si="25"/>
        <v>0.06</v>
      </c>
      <c r="BF92" s="67">
        <f t="shared" si="25"/>
        <v>0.03</v>
      </c>
      <c r="BG92" s="67">
        <f t="shared" si="25"/>
        <v>7.0000000000000007E-2</v>
      </c>
      <c r="BH92" s="67">
        <f t="shared" si="25"/>
        <v>0.08</v>
      </c>
      <c r="BI92" s="67">
        <f t="shared" si="25"/>
        <v>0.39</v>
      </c>
      <c r="BJ92" s="67">
        <f t="shared" si="25"/>
        <v>0</v>
      </c>
      <c r="BK92" s="67">
        <f t="shared" si="25"/>
        <v>1.3900000000000001</v>
      </c>
      <c r="BL92" s="67">
        <f t="shared" si="25"/>
        <v>0</v>
      </c>
      <c r="BM92" s="67">
        <f t="shared" si="25"/>
        <v>0.35000000000000003</v>
      </c>
      <c r="BN92" s="67">
        <f t="shared" si="25"/>
        <v>0.02</v>
      </c>
      <c r="BO92" s="67">
        <f t="shared" si="25"/>
        <v>0</v>
      </c>
      <c r="BP92" s="67">
        <f t="shared" si="25"/>
        <v>0</v>
      </c>
      <c r="BQ92" s="67">
        <f t="shared" si="25"/>
        <v>7.0000000000000007E-2</v>
      </c>
      <c r="BR92" s="67">
        <f t="shared" si="25"/>
        <v>0.12</v>
      </c>
      <c r="BS92" s="67">
        <f t="shared" si="25"/>
        <v>1.52</v>
      </c>
      <c r="BT92" s="67">
        <f t="shared" si="25"/>
        <v>0.01</v>
      </c>
      <c r="BU92" s="67">
        <f t="shared" si="25"/>
        <v>0</v>
      </c>
      <c r="BV92" s="67">
        <f t="shared" ref="BV92:CQ92" si="26">SUM(BV85:BV91)</f>
        <v>0.89</v>
      </c>
      <c r="BW92" s="67">
        <f t="shared" si="26"/>
        <v>0.08</v>
      </c>
      <c r="BX92" s="67">
        <f t="shared" si="26"/>
        <v>0</v>
      </c>
      <c r="BY92" s="67">
        <f t="shared" si="26"/>
        <v>0</v>
      </c>
      <c r="BZ92" s="67">
        <f t="shared" si="26"/>
        <v>0</v>
      </c>
      <c r="CA92" s="67">
        <f t="shared" si="26"/>
        <v>0</v>
      </c>
      <c r="CB92" s="67">
        <f t="shared" si="26"/>
        <v>450.12000000000006</v>
      </c>
      <c r="CC92" s="67">
        <f t="shared" si="26"/>
        <v>0</v>
      </c>
      <c r="CD92" s="67">
        <f t="shared" si="26"/>
        <v>0</v>
      </c>
      <c r="CE92" s="67">
        <f t="shared" si="26"/>
        <v>55.439999999999991</v>
      </c>
      <c r="CF92" s="67">
        <f t="shared" si="26"/>
        <v>0</v>
      </c>
      <c r="CG92" s="67">
        <f t="shared" si="26"/>
        <v>59.38</v>
      </c>
      <c r="CH92" s="67">
        <f t="shared" si="26"/>
        <v>38.729999999999997</v>
      </c>
      <c r="CI92" s="67">
        <f t="shared" si="26"/>
        <v>49.050000000000004</v>
      </c>
      <c r="CJ92" s="67">
        <f t="shared" si="26"/>
        <v>6263.7</v>
      </c>
      <c r="CK92" s="67">
        <f t="shared" si="26"/>
        <v>3237.3</v>
      </c>
      <c r="CL92" s="67">
        <f t="shared" si="26"/>
        <v>4750.5</v>
      </c>
      <c r="CM92" s="67">
        <f t="shared" si="26"/>
        <v>114.44</v>
      </c>
      <c r="CN92" s="67">
        <f t="shared" si="26"/>
        <v>70.75</v>
      </c>
      <c r="CO92" s="67">
        <f t="shared" si="26"/>
        <v>92.639999999999986</v>
      </c>
      <c r="CP92" s="67">
        <f t="shared" si="26"/>
        <v>10</v>
      </c>
      <c r="CQ92" s="67">
        <f t="shared" si="26"/>
        <v>1.03</v>
      </c>
    </row>
    <row r="93" spans="1:95" x14ac:dyDescent="0.3">
      <c r="A93" s="121"/>
      <c r="B93" s="122" t="s">
        <v>199</v>
      </c>
      <c r="C93" s="123"/>
      <c r="D93" s="123"/>
      <c r="E93" s="123"/>
      <c r="F93" s="123"/>
      <c r="G93" s="123"/>
      <c r="H93" s="123"/>
      <c r="I93" s="123"/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175</v>
      </c>
      <c r="AD93" s="9">
        <v>0</v>
      </c>
      <c r="AE93" s="9">
        <v>0.3</v>
      </c>
      <c r="AF93" s="9">
        <v>0.35</v>
      </c>
      <c r="AI93" s="9">
        <v>15</v>
      </c>
      <c r="CI93" s="10">
        <v>0</v>
      </c>
      <c r="CL93" s="10">
        <v>0</v>
      </c>
      <c r="CO93" s="10">
        <v>0</v>
      </c>
    </row>
    <row r="94" spans="1:95" x14ac:dyDescent="0.3">
      <c r="A94" s="121" t="str">
        <f>" 245/1"</f>
        <v xml:space="preserve"> 245/1</v>
      </c>
      <c r="B94" s="126" t="s">
        <v>344</v>
      </c>
      <c r="C94" s="123" t="str">
        <f>"30"</f>
        <v>30</v>
      </c>
      <c r="D94" s="123">
        <v>0.23</v>
      </c>
      <c r="E94" s="123">
        <v>0</v>
      </c>
      <c r="F94" s="123">
        <v>0.25</v>
      </c>
      <c r="G94" s="123">
        <v>0.28000000000000003</v>
      </c>
      <c r="H94" s="123">
        <v>0.98</v>
      </c>
      <c r="I94" s="243">
        <v>6.4571317499999994</v>
      </c>
      <c r="V94" s="9">
        <f t="shared" ref="V94:AF94" si="27">V92-V93</f>
        <v>614.72</v>
      </c>
      <c r="W94" s="9">
        <f t="shared" si="27"/>
        <v>45.82</v>
      </c>
      <c r="X94" s="9">
        <f t="shared" si="27"/>
        <v>147.24</v>
      </c>
      <c r="Y94" s="9">
        <f t="shared" si="27"/>
        <v>357.32</v>
      </c>
      <c r="Z94" s="9">
        <f t="shared" si="27"/>
        <v>7.120000000000001</v>
      </c>
      <c r="AA94" s="9">
        <f t="shared" si="27"/>
        <v>18.8</v>
      </c>
      <c r="AB94" s="9">
        <f t="shared" si="27"/>
        <v>219.79</v>
      </c>
      <c r="AC94" s="9">
        <f t="shared" si="27"/>
        <v>-107.60000000000001</v>
      </c>
      <c r="AD94" s="9">
        <f t="shared" si="27"/>
        <v>1.85</v>
      </c>
      <c r="AE94" s="9">
        <f t="shared" si="27"/>
        <v>2.0000000000000018E-2</v>
      </c>
      <c r="AF94" s="9">
        <f t="shared" si="27"/>
        <v>-0.11999999999999997</v>
      </c>
      <c r="AI94" s="9">
        <f>AI92-AI93</f>
        <v>-11.45</v>
      </c>
      <c r="CI94" s="10">
        <f>CI92-CI93</f>
        <v>49.050000000000004</v>
      </c>
      <c r="CL94" s="10">
        <f>CL92-CL93</f>
        <v>4750.5</v>
      </c>
      <c r="CO94" s="10">
        <f>CO92-CO93</f>
        <v>92.639999999999986</v>
      </c>
    </row>
    <row r="95" spans="1:95" x14ac:dyDescent="0.3">
      <c r="A95" s="121" t="s">
        <v>236</v>
      </c>
      <c r="B95" s="126" t="s">
        <v>212</v>
      </c>
      <c r="C95" s="123" t="s">
        <v>225</v>
      </c>
      <c r="D95" s="123">
        <v>1.85</v>
      </c>
      <c r="E95" s="123">
        <v>0</v>
      </c>
      <c r="F95" s="123">
        <v>9.67</v>
      </c>
      <c r="G95" s="123">
        <v>2.68</v>
      </c>
      <c r="H95" s="123">
        <v>9.43</v>
      </c>
      <c r="I95" s="243">
        <v>75.66</v>
      </c>
    </row>
    <row r="96" spans="1:95" x14ac:dyDescent="0.3">
      <c r="A96" s="121" t="s">
        <v>237</v>
      </c>
      <c r="B96" s="126" t="s">
        <v>213</v>
      </c>
      <c r="C96" s="123" t="str">
        <f>"100"</f>
        <v>100</v>
      </c>
      <c r="D96" s="123">
        <v>12.9</v>
      </c>
      <c r="E96" s="123">
        <v>0</v>
      </c>
      <c r="F96" s="243">
        <v>12.7</v>
      </c>
      <c r="G96" s="123">
        <v>4.63</v>
      </c>
      <c r="H96" s="123">
        <v>2.95</v>
      </c>
      <c r="I96" s="123">
        <v>203.9</v>
      </c>
    </row>
    <row r="97" spans="1:95" x14ac:dyDescent="0.3">
      <c r="A97" s="141" t="s">
        <v>238</v>
      </c>
      <c r="B97" s="126" t="s">
        <v>214</v>
      </c>
      <c r="C97" s="123" t="str">
        <f>"180"</f>
        <v>180</v>
      </c>
      <c r="D97" s="123">
        <v>4.1900000000000004</v>
      </c>
      <c r="E97" s="123">
        <v>0.03</v>
      </c>
      <c r="F97" s="123">
        <v>5.1100000000000003</v>
      </c>
      <c r="G97" s="123">
        <v>0.63</v>
      </c>
      <c r="H97" s="123">
        <v>44.15</v>
      </c>
      <c r="I97" s="243">
        <v>239.91039631199999</v>
      </c>
    </row>
    <row r="98" spans="1:95" s="9" customFormat="1" ht="13.8" x14ac:dyDescent="0.25">
      <c r="A98" s="121" t="s">
        <v>240</v>
      </c>
      <c r="B98" s="126" t="s">
        <v>239</v>
      </c>
      <c r="C98" s="123" t="str">
        <f>"200"</f>
        <v>200</v>
      </c>
      <c r="D98" s="123">
        <v>0.72</v>
      </c>
      <c r="E98" s="123">
        <v>0</v>
      </c>
      <c r="F98" s="123">
        <v>0.03</v>
      </c>
      <c r="G98" s="123">
        <v>0.03</v>
      </c>
      <c r="H98" s="123">
        <v>23.24</v>
      </c>
      <c r="I98" s="123">
        <v>88.18959000000001</v>
      </c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1"/>
      <c r="CD98" s="11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</row>
    <row r="99" spans="1:95" x14ac:dyDescent="0.3">
      <c r="A99" s="121" t="str">
        <f>""</f>
        <v/>
      </c>
      <c r="B99" s="126" t="s">
        <v>112</v>
      </c>
      <c r="C99" s="123">
        <v>50</v>
      </c>
      <c r="D99" s="263">
        <v>5.5</v>
      </c>
      <c r="E99" s="263">
        <v>0</v>
      </c>
      <c r="F99" s="263">
        <v>2.5</v>
      </c>
      <c r="G99" s="263">
        <v>0</v>
      </c>
      <c r="H99" s="132">
        <v>26.9</v>
      </c>
      <c r="I99" s="132">
        <v>133.82</v>
      </c>
      <c r="J99" s="134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5"/>
      <c r="CD99" s="15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</row>
    <row r="100" spans="1:95" x14ac:dyDescent="0.3">
      <c r="A100" s="121"/>
      <c r="B100" s="126" t="s">
        <v>100</v>
      </c>
      <c r="C100" s="123" t="str">
        <f>"40"</f>
        <v>40</v>
      </c>
      <c r="D100" s="123">
        <v>2.64</v>
      </c>
      <c r="E100" s="123">
        <v>0</v>
      </c>
      <c r="F100" s="123">
        <v>0.48</v>
      </c>
      <c r="G100" s="123">
        <v>0.48</v>
      </c>
      <c r="H100" s="123">
        <v>16.68</v>
      </c>
      <c r="I100" s="243">
        <v>77.352000000000004</v>
      </c>
    </row>
    <row r="101" spans="1:95" x14ac:dyDescent="0.3">
      <c r="A101" s="127"/>
      <c r="B101" s="142" t="s">
        <v>205</v>
      </c>
      <c r="C101" s="128"/>
      <c r="D101" s="244">
        <f>SUM(D94:D100)</f>
        <v>28.03</v>
      </c>
      <c r="E101" s="244">
        <f t="shared" ref="E101:I101" si="28">SUM(E94:E100)</f>
        <v>0.03</v>
      </c>
      <c r="F101" s="244">
        <f t="shared" si="28"/>
        <v>30.74</v>
      </c>
      <c r="G101" s="244">
        <f t="shared" si="28"/>
        <v>8.73</v>
      </c>
      <c r="H101" s="244">
        <f t="shared" si="28"/>
        <v>124.33000000000001</v>
      </c>
      <c r="I101" s="244">
        <f t="shared" si="28"/>
        <v>825.28911806199983</v>
      </c>
      <c r="J101" s="134">
        <v>2.75</v>
      </c>
      <c r="K101" s="13">
        <v>0.13</v>
      </c>
      <c r="L101" s="13">
        <v>0</v>
      </c>
      <c r="M101" s="13">
        <v>0</v>
      </c>
      <c r="N101" s="13">
        <v>0.4</v>
      </c>
      <c r="O101" s="13">
        <v>13.3</v>
      </c>
      <c r="P101" s="13">
        <v>0.06</v>
      </c>
      <c r="Q101" s="13">
        <v>0</v>
      </c>
      <c r="R101" s="13">
        <v>0</v>
      </c>
      <c r="S101" s="13">
        <v>0</v>
      </c>
      <c r="T101" s="13">
        <v>0.61</v>
      </c>
      <c r="U101" s="13">
        <v>0.88</v>
      </c>
      <c r="V101" s="13">
        <v>1.75</v>
      </c>
      <c r="W101" s="13">
        <v>1.4</v>
      </c>
      <c r="X101" s="13">
        <v>0</v>
      </c>
      <c r="Y101" s="13">
        <v>1.75</v>
      </c>
      <c r="Z101" s="13">
        <v>0.01</v>
      </c>
      <c r="AA101" s="13">
        <v>23.33</v>
      </c>
      <c r="AB101" s="13">
        <v>17.5</v>
      </c>
      <c r="AC101" s="13">
        <v>26.25</v>
      </c>
      <c r="AD101" s="13">
        <v>0.06</v>
      </c>
      <c r="AE101" s="13">
        <v>0</v>
      </c>
      <c r="AF101" s="13">
        <v>0.01</v>
      </c>
      <c r="AG101" s="13">
        <v>0.01</v>
      </c>
      <c r="AH101" s="13">
        <v>0.01</v>
      </c>
      <c r="AI101" s="13">
        <v>0</v>
      </c>
      <c r="AJ101" s="14">
        <v>0</v>
      </c>
      <c r="AK101" s="14">
        <v>109.49</v>
      </c>
      <c r="AL101" s="14">
        <v>113.81</v>
      </c>
      <c r="AM101" s="14">
        <v>175.06</v>
      </c>
      <c r="AN101" s="14">
        <v>59.21</v>
      </c>
      <c r="AO101" s="14">
        <v>34.53</v>
      </c>
      <c r="AP101" s="14">
        <v>69.83</v>
      </c>
      <c r="AQ101" s="14">
        <v>27.88</v>
      </c>
      <c r="AR101" s="14">
        <v>123.78</v>
      </c>
      <c r="AS101" s="14">
        <v>77.349999999999994</v>
      </c>
      <c r="AT101" s="14">
        <v>106.52</v>
      </c>
      <c r="AU101" s="14">
        <v>89.95</v>
      </c>
      <c r="AV101" s="14">
        <v>47.54</v>
      </c>
      <c r="AW101" s="14">
        <v>81.900000000000006</v>
      </c>
      <c r="AX101" s="14">
        <v>681.45</v>
      </c>
      <c r="AY101" s="14">
        <v>0</v>
      </c>
      <c r="AZ101" s="14">
        <v>222.13</v>
      </c>
      <c r="BA101" s="14">
        <v>98.53</v>
      </c>
      <c r="BB101" s="14">
        <v>65.739999999999995</v>
      </c>
      <c r="BC101" s="14">
        <v>50.75</v>
      </c>
      <c r="BD101" s="14">
        <v>0.16</v>
      </c>
      <c r="BE101" s="14">
        <v>7.0000000000000007E-2</v>
      </c>
      <c r="BF101" s="14">
        <v>0.04</v>
      </c>
      <c r="BG101" s="14">
        <v>0.09</v>
      </c>
      <c r="BH101" s="14">
        <v>0.1</v>
      </c>
      <c r="BI101" s="14">
        <v>0.46</v>
      </c>
      <c r="BJ101" s="14">
        <v>0</v>
      </c>
      <c r="BK101" s="14">
        <v>1.32</v>
      </c>
      <c r="BL101" s="14">
        <v>0</v>
      </c>
      <c r="BM101" s="14">
        <v>0.4</v>
      </c>
      <c r="BN101" s="14">
        <v>0</v>
      </c>
      <c r="BO101" s="14">
        <v>0</v>
      </c>
      <c r="BP101" s="14">
        <v>0</v>
      </c>
      <c r="BQ101" s="14">
        <v>0.09</v>
      </c>
      <c r="BR101" s="14">
        <v>0.14000000000000001</v>
      </c>
      <c r="BS101" s="14">
        <v>1.08</v>
      </c>
      <c r="BT101" s="14">
        <v>0</v>
      </c>
      <c r="BU101" s="14">
        <v>0</v>
      </c>
      <c r="BV101" s="14">
        <v>0.16</v>
      </c>
      <c r="BW101" s="14">
        <v>0.01</v>
      </c>
      <c r="BX101" s="14">
        <v>0</v>
      </c>
      <c r="BY101" s="14">
        <v>0</v>
      </c>
      <c r="BZ101" s="14">
        <v>0</v>
      </c>
      <c r="CA101" s="14">
        <v>0</v>
      </c>
      <c r="CB101" s="14">
        <v>12.86</v>
      </c>
      <c r="CC101" s="15"/>
      <c r="CD101" s="15"/>
      <c r="CE101" s="14">
        <v>26.25</v>
      </c>
      <c r="CF101" s="14"/>
      <c r="CG101" s="14">
        <v>0.23</v>
      </c>
      <c r="CH101" s="14">
        <v>0.06</v>
      </c>
      <c r="CI101" s="14">
        <v>0.15</v>
      </c>
      <c r="CJ101" s="14">
        <v>565.83000000000004</v>
      </c>
      <c r="CK101" s="14">
        <v>218.28</v>
      </c>
      <c r="CL101" s="14">
        <v>392.06</v>
      </c>
      <c r="CM101" s="14">
        <v>5.43</v>
      </c>
      <c r="CN101" s="14">
        <v>4.9400000000000004</v>
      </c>
      <c r="CO101" s="14">
        <v>5.19</v>
      </c>
      <c r="CP101" s="14">
        <v>0</v>
      </c>
      <c r="CQ101" s="14">
        <v>0</v>
      </c>
    </row>
    <row r="102" spans="1:95" hidden="1" x14ac:dyDescent="0.3">
      <c r="A102" s="56"/>
      <c r="B102" s="16" t="s">
        <v>102</v>
      </c>
      <c r="C102" s="74"/>
      <c r="D102" s="74">
        <v>26.95</v>
      </c>
      <c r="E102" s="74">
        <v>0</v>
      </c>
      <c r="F102" s="74">
        <v>27.65</v>
      </c>
      <c r="G102" s="74">
        <v>0</v>
      </c>
      <c r="H102" s="74">
        <v>117.24999999999999</v>
      </c>
      <c r="I102" s="74">
        <v>822.5</v>
      </c>
      <c r="J102" s="134">
        <v>0.03</v>
      </c>
      <c r="K102" s="13">
        <v>0.16</v>
      </c>
      <c r="L102" s="13">
        <v>0</v>
      </c>
      <c r="M102" s="13">
        <v>0</v>
      </c>
      <c r="N102" s="13">
        <v>0.67</v>
      </c>
      <c r="O102" s="13">
        <v>0.03</v>
      </c>
      <c r="P102" s="13">
        <v>0.28000000000000003</v>
      </c>
      <c r="Q102" s="13">
        <v>0</v>
      </c>
      <c r="R102" s="13">
        <v>0</v>
      </c>
      <c r="S102" s="13">
        <v>0.03</v>
      </c>
      <c r="T102" s="13">
        <v>0.31</v>
      </c>
      <c r="U102" s="13">
        <v>60.57</v>
      </c>
      <c r="V102" s="13">
        <v>37.97</v>
      </c>
      <c r="W102" s="13">
        <v>7.05</v>
      </c>
      <c r="X102" s="13">
        <v>3.83</v>
      </c>
      <c r="Y102" s="13">
        <v>11.27</v>
      </c>
      <c r="Z102" s="13">
        <v>0.16</v>
      </c>
      <c r="AA102" s="13">
        <v>0</v>
      </c>
      <c r="AB102" s="13">
        <v>23.4</v>
      </c>
      <c r="AC102" s="13">
        <v>4.88</v>
      </c>
      <c r="AD102" s="13">
        <v>0.14000000000000001</v>
      </c>
      <c r="AE102" s="13">
        <v>0.01</v>
      </c>
      <c r="AF102" s="13">
        <v>0.01</v>
      </c>
      <c r="AG102" s="13">
        <v>0.05</v>
      </c>
      <c r="AH102" s="13">
        <v>0.09</v>
      </c>
      <c r="AI102" s="13">
        <v>1.3</v>
      </c>
      <c r="AJ102" s="14">
        <v>0</v>
      </c>
      <c r="AK102" s="14">
        <v>7.62</v>
      </c>
      <c r="AL102" s="14">
        <v>5.92</v>
      </c>
      <c r="AM102" s="14">
        <v>8.4600000000000009</v>
      </c>
      <c r="AN102" s="14">
        <v>7.33</v>
      </c>
      <c r="AO102" s="14">
        <v>1.69</v>
      </c>
      <c r="AP102" s="14">
        <v>5.92</v>
      </c>
      <c r="AQ102" s="14">
        <v>1.41</v>
      </c>
      <c r="AR102" s="14">
        <v>4.8</v>
      </c>
      <c r="AS102" s="14">
        <v>7.33</v>
      </c>
      <c r="AT102" s="14">
        <v>12.69</v>
      </c>
      <c r="AU102" s="14">
        <v>14.95</v>
      </c>
      <c r="AV102" s="14">
        <v>2.82</v>
      </c>
      <c r="AW102" s="14">
        <v>7.9</v>
      </c>
      <c r="AX102" s="14">
        <v>39.49</v>
      </c>
      <c r="AY102" s="14">
        <v>0</v>
      </c>
      <c r="AZ102" s="14">
        <v>4.8</v>
      </c>
      <c r="BA102" s="14">
        <v>7.62</v>
      </c>
      <c r="BB102" s="14">
        <v>5.92</v>
      </c>
      <c r="BC102" s="14">
        <v>1.97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0</v>
      </c>
      <c r="BJ102" s="14">
        <v>0</v>
      </c>
      <c r="BK102" s="14">
        <v>0.01</v>
      </c>
      <c r="BL102" s="14">
        <v>0</v>
      </c>
      <c r="BM102" s="14">
        <v>0.01</v>
      </c>
      <c r="BN102" s="14">
        <v>0</v>
      </c>
      <c r="BO102" s="14">
        <v>0</v>
      </c>
      <c r="BP102" s="14">
        <v>0</v>
      </c>
      <c r="BQ102" s="14">
        <v>0</v>
      </c>
      <c r="BR102" s="14">
        <v>0</v>
      </c>
      <c r="BS102" s="14">
        <v>7.0000000000000007E-2</v>
      </c>
      <c r="BT102" s="14">
        <v>0</v>
      </c>
      <c r="BU102" s="14">
        <v>0</v>
      </c>
      <c r="BV102" s="14">
        <v>0.15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28.71</v>
      </c>
      <c r="CC102" s="15"/>
      <c r="CD102" s="15"/>
      <c r="CE102" s="14">
        <v>3.9</v>
      </c>
      <c r="CF102" s="14"/>
      <c r="CG102" s="14">
        <v>6.92</v>
      </c>
      <c r="CH102" s="14">
        <v>3.92</v>
      </c>
      <c r="CI102" s="14">
        <v>5.42</v>
      </c>
      <c r="CJ102" s="14">
        <v>255.5</v>
      </c>
      <c r="CK102" s="14">
        <v>60.5</v>
      </c>
      <c r="CL102" s="14">
        <v>158</v>
      </c>
      <c r="CM102" s="14">
        <v>0.09</v>
      </c>
      <c r="CN102" s="14">
        <v>0.08</v>
      </c>
      <c r="CO102" s="14">
        <v>0.08</v>
      </c>
      <c r="CP102" s="14">
        <v>0</v>
      </c>
      <c r="CQ102" s="14">
        <v>0.15</v>
      </c>
    </row>
    <row r="103" spans="1:95" hidden="1" x14ac:dyDescent="0.3">
      <c r="A103" s="56"/>
      <c r="B103" s="16" t="s">
        <v>103</v>
      </c>
      <c r="C103" s="74"/>
      <c r="D103" s="74">
        <f t="shared" ref="D103:I103" si="29">D101-D102</f>
        <v>1.0800000000000018</v>
      </c>
      <c r="E103" s="74">
        <f t="shared" si="29"/>
        <v>0.03</v>
      </c>
      <c r="F103" s="74">
        <f t="shared" si="29"/>
        <v>3.09</v>
      </c>
      <c r="G103" s="74">
        <f t="shared" si="29"/>
        <v>8.73</v>
      </c>
      <c r="H103" s="74">
        <f t="shared" si="29"/>
        <v>7.0800000000000267</v>
      </c>
      <c r="I103" s="74">
        <f t="shared" si="29"/>
        <v>2.7891180619998295</v>
      </c>
      <c r="J103" s="134">
        <v>2.79</v>
      </c>
      <c r="K103" s="13">
        <v>1.3</v>
      </c>
      <c r="L103" s="13">
        <v>0</v>
      </c>
      <c r="M103" s="13">
        <v>0</v>
      </c>
      <c r="N103" s="13">
        <v>1.36</v>
      </c>
      <c r="O103" s="13">
        <v>7.78</v>
      </c>
      <c r="P103" s="13">
        <v>0.15</v>
      </c>
      <c r="Q103" s="13">
        <v>0</v>
      </c>
      <c r="R103" s="13">
        <v>0</v>
      </c>
      <c r="S103" s="13">
        <v>0.03</v>
      </c>
      <c r="T103" s="13">
        <v>1.3</v>
      </c>
      <c r="U103" s="13">
        <v>202.74</v>
      </c>
      <c r="V103" s="13">
        <v>111.42</v>
      </c>
      <c r="W103" s="13">
        <v>35.96</v>
      </c>
      <c r="X103" s="13">
        <v>11.31</v>
      </c>
      <c r="Y103" s="13">
        <v>87.21</v>
      </c>
      <c r="Z103" s="13">
        <v>0.79</v>
      </c>
      <c r="AA103" s="13">
        <v>29.88</v>
      </c>
      <c r="AB103" s="13">
        <v>7.12</v>
      </c>
      <c r="AC103" s="13">
        <v>38.770000000000003</v>
      </c>
      <c r="AD103" s="13">
        <v>1.17</v>
      </c>
      <c r="AE103" s="13">
        <v>0.04</v>
      </c>
      <c r="AF103" s="13">
        <v>0.1</v>
      </c>
      <c r="AG103" s="13">
        <v>3.27</v>
      </c>
      <c r="AH103" s="13">
        <v>6.1</v>
      </c>
      <c r="AI103" s="13">
        <v>0.23</v>
      </c>
      <c r="AJ103" s="14">
        <v>0</v>
      </c>
      <c r="AK103" s="14">
        <v>486.95</v>
      </c>
      <c r="AL103" s="14">
        <v>405.99</v>
      </c>
      <c r="AM103" s="14">
        <v>788.32</v>
      </c>
      <c r="AN103" s="14">
        <v>780.27</v>
      </c>
      <c r="AO103" s="14">
        <v>244.37</v>
      </c>
      <c r="AP103" s="14">
        <v>446.46</v>
      </c>
      <c r="AQ103" s="14">
        <v>153.38999999999999</v>
      </c>
      <c r="AR103" s="14">
        <v>431.68</v>
      </c>
      <c r="AS103" s="14">
        <v>551.03</v>
      </c>
      <c r="AT103" s="14">
        <v>597.46</v>
      </c>
      <c r="AU103" s="14">
        <v>765.64</v>
      </c>
      <c r="AV103" s="14">
        <v>240.23</v>
      </c>
      <c r="AW103" s="14">
        <v>650.6</v>
      </c>
      <c r="AX103" s="14">
        <v>1535.19</v>
      </c>
      <c r="AY103" s="14">
        <v>66.290000000000006</v>
      </c>
      <c r="AZ103" s="14">
        <v>514.75</v>
      </c>
      <c r="BA103" s="14">
        <v>436.5</v>
      </c>
      <c r="BB103" s="14">
        <v>361.41</v>
      </c>
      <c r="BC103" s="14">
        <v>133.36000000000001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0</v>
      </c>
      <c r="BJ103" s="14">
        <v>0</v>
      </c>
      <c r="BK103" s="14">
        <v>0.11</v>
      </c>
      <c r="BL103" s="14">
        <v>0</v>
      </c>
      <c r="BM103" s="14">
        <v>0.06</v>
      </c>
      <c r="BN103" s="14">
        <v>0</v>
      </c>
      <c r="BO103" s="14">
        <v>0.01</v>
      </c>
      <c r="BP103" s="14">
        <v>0</v>
      </c>
      <c r="BQ103" s="14">
        <v>0</v>
      </c>
      <c r="BR103" s="14">
        <v>0</v>
      </c>
      <c r="BS103" s="14">
        <v>0.37</v>
      </c>
      <c r="BT103" s="14">
        <v>0</v>
      </c>
      <c r="BU103" s="14">
        <v>0</v>
      </c>
      <c r="BV103" s="14">
        <v>0.94</v>
      </c>
      <c r="BW103" s="14">
        <v>0</v>
      </c>
      <c r="BX103" s="14">
        <v>0</v>
      </c>
      <c r="BY103" s="14">
        <v>0</v>
      </c>
      <c r="BZ103" s="14">
        <v>0</v>
      </c>
      <c r="CA103" s="14">
        <v>0</v>
      </c>
      <c r="CB103" s="14">
        <v>56.68</v>
      </c>
      <c r="CC103" s="15"/>
      <c r="CD103" s="15"/>
      <c r="CE103" s="14">
        <v>31.07</v>
      </c>
      <c r="CF103" s="14"/>
      <c r="CG103" s="14">
        <v>27.72</v>
      </c>
      <c r="CH103" s="14">
        <v>12.58</v>
      </c>
      <c r="CI103" s="14">
        <v>20.149999999999999</v>
      </c>
      <c r="CJ103" s="14">
        <v>2874.02</v>
      </c>
      <c r="CK103" s="14">
        <v>1710.77</v>
      </c>
      <c r="CL103" s="14">
        <v>2292.39</v>
      </c>
      <c r="CM103" s="14">
        <v>21.47</v>
      </c>
      <c r="CN103" s="14">
        <v>14.46</v>
      </c>
      <c r="CO103" s="14">
        <v>18</v>
      </c>
      <c r="CP103" s="14">
        <v>0</v>
      </c>
      <c r="CQ103" s="14">
        <v>0.5</v>
      </c>
    </row>
    <row r="104" spans="1:95" hidden="1" x14ac:dyDescent="0.3">
      <c r="A104" s="56"/>
      <c r="B104" s="16" t="s">
        <v>104</v>
      </c>
      <c r="C104" s="74"/>
      <c r="D104" s="74">
        <v>16</v>
      </c>
      <c r="E104" s="74"/>
      <c r="F104" s="74">
        <v>25</v>
      </c>
      <c r="G104" s="74"/>
      <c r="H104" s="74">
        <v>59</v>
      </c>
      <c r="I104" s="74"/>
      <c r="J104" s="134">
        <v>1.87</v>
      </c>
      <c r="K104" s="13">
        <v>0.08</v>
      </c>
      <c r="L104" s="13">
        <v>0</v>
      </c>
      <c r="M104" s="13">
        <v>0</v>
      </c>
      <c r="N104" s="13">
        <v>0.97</v>
      </c>
      <c r="O104" s="13">
        <v>31.42</v>
      </c>
      <c r="P104" s="13">
        <v>1.72</v>
      </c>
      <c r="Q104" s="13">
        <v>0</v>
      </c>
      <c r="R104" s="13">
        <v>0</v>
      </c>
      <c r="S104" s="13">
        <v>0</v>
      </c>
      <c r="T104" s="13">
        <v>0.68</v>
      </c>
      <c r="U104" s="13">
        <v>147.26</v>
      </c>
      <c r="V104" s="13">
        <v>56.22</v>
      </c>
      <c r="W104" s="13">
        <v>10.53</v>
      </c>
      <c r="X104" s="13">
        <v>7.17</v>
      </c>
      <c r="Y104" s="13">
        <v>39.83</v>
      </c>
      <c r="Z104" s="13">
        <v>0.73</v>
      </c>
      <c r="AA104" s="13">
        <v>9</v>
      </c>
      <c r="AB104" s="13">
        <v>9</v>
      </c>
      <c r="AC104" s="13">
        <v>16.88</v>
      </c>
      <c r="AD104" s="13">
        <v>0.8</v>
      </c>
      <c r="AE104" s="13">
        <v>0.06</v>
      </c>
      <c r="AF104" s="13">
        <v>0.02</v>
      </c>
      <c r="AG104" s="13">
        <v>0.49</v>
      </c>
      <c r="AH104" s="13">
        <v>1.49</v>
      </c>
      <c r="AI104" s="13">
        <v>0</v>
      </c>
      <c r="AJ104" s="14">
        <v>0</v>
      </c>
      <c r="AK104" s="14">
        <v>229.67</v>
      </c>
      <c r="AL104" s="14">
        <v>209.98</v>
      </c>
      <c r="AM104" s="14">
        <v>393.39</v>
      </c>
      <c r="AN104" s="14">
        <v>122.87</v>
      </c>
      <c r="AO104" s="14">
        <v>74.91</v>
      </c>
      <c r="AP104" s="14">
        <v>152.19</v>
      </c>
      <c r="AQ104" s="14">
        <v>49.94</v>
      </c>
      <c r="AR104" s="14">
        <v>244.06</v>
      </c>
      <c r="AS104" s="14">
        <v>161.38999999999999</v>
      </c>
      <c r="AT104" s="14">
        <v>194.59</v>
      </c>
      <c r="AU104" s="14">
        <v>166.92</v>
      </c>
      <c r="AV104" s="14">
        <v>98.07</v>
      </c>
      <c r="AW104" s="14">
        <v>170.55</v>
      </c>
      <c r="AX104" s="14">
        <v>1497.86</v>
      </c>
      <c r="AY104" s="14">
        <v>0</v>
      </c>
      <c r="AZ104" s="14">
        <v>471.98</v>
      </c>
      <c r="BA104" s="14">
        <v>244.48</v>
      </c>
      <c r="BB104" s="14">
        <v>122.77</v>
      </c>
      <c r="BC104" s="14">
        <v>97.19</v>
      </c>
      <c r="BD104" s="14">
        <v>0.09</v>
      </c>
      <c r="BE104" s="14">
        <v>0.04</v>
      </c>
      <c r="BF104" s="14">
        <v>0.02</v>
      </c>
      <c r="BG104" s="14">
        <v>0.05</v>
      </c>
      <c r="BH104" s="14">
        <v>0.06</v>
      </c>
      <c r="BI104" s="14">
        <v>0.26</v>
      </c>
      <c r="BJ104" s="14">
        <v>0</v>
      </c>
      <c r="BK104" s="14">
        <v>0.81</v>
      </c>
      <c r="BL104" s="14">
        <v>0</v>
      </c>
      <c r="BM104" s="14">
        <v>0.23</v>
      </c>
      <c r="BN104" s="14">
        <v>0</v>
      </c>
      <c r="BO104" s="14">
        <v>0</v>
      </c>
      <c r="BP104" s="14">
        <v>0</v>
      </c>
      <c r="BQ104" s="14">
        <v>0.05</v>
      </c>
      <c r="BR104" s="14">
        <v>0.08</v>
      </c>
      <c r="BS104" s="14">
        <v>0.6</v>
      </c>
      <c r="BT104" s="14">
        <v>0</v>
      </c>
      <c r="BU104" s="14">
        <v>0</v>
      </c>
      <c r="BV104" s="14">
        <v>0.24</v>
      </c>
      <c r="BW104" s="14">
        <v>0.01</v>
      </c>
      <c r="BX104" s="14">
        <v>0</v>
      </c>
      <c r="BY104" s="14">
        <v>0</v>
      </c>
      <c r="BZ104" s="14">
        <v>0</v>
      </c>
      <c r="CA104" s="14">
        <v>0</v>
      </c>
      <c r="CB104" s="14">
        <v>7.57</v>
      </c>
      <c r="CC104" s="15"/>
      <c r="CD104" s="15"/>
      <c r="CE104" s="14">
        <v>10.5</v>
      </c>
      <c r="CF104" s="14"/>
      <c r="CG104" s="14">
        <v>15.92</v>
      </c>
      <c r="CH104" s="14">
        <v>8.3000000000000007</v>
      </c>
      <c r="CI104" s="14">
        <v>12.11</v>
      </c>
      <c r="CJ104" s="14">
        <v>369.83</v>
      </c>
      <c r="CK104" s="14">
        <v>365.4</v>
      </c>
      <c r="CL104" s="14">
        <v>367.62</v>
      </c>
      <c r="CM104" s="14">
        <v>9.36</v>
      </c>
      <c r="CN104" s="14">
        <v>4.76</v>
      </c>
      <c r="CO104" s="14">
        <v>7.06</v>
      </c>
      <c r="CP104" s="14">
        <v>0</v>
      </c>
      <c r="CQ104" s="14">
        <v>0.38</v>
      </c>
    </row>
    <row r="105" spans="1:95" x14ac:dyDescent="0.3">
      <c r="A105" s="56"/>
      <c r="B105" s="143" t="s">
        <v>287</v>
      </c>
      <c r="C105" s="74"/>
      <c r="D105" s="75">
        <f>D89+D101</f>
        <v>47.96</v>
      </c>
      <c r="E105" s="75">
        <f t="shared" ref="E105:I105" si="30">E89+E101</f>
        <v>13.67</v>
      </c>
      <c r="F105" s="75">
        <f t="shared" si="30"/>
        <v>49.14</v>
      </c>
      <c r="G105" s="75">
        <f t="shared" si="30"/>
        <v>11.08</v>
      </c>
      <c r="H105" s="75">
        <f t="shared" si="30"/>
        <v>203.95000000000002</v>
      </c>
      <c r="I105" s="75">
        <f t="shared" si="30"/>
        <v>1369.2917000619998</v>
      </c>
      <c r="J105" s="13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5"/>
      <c r="CD105" s="15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</row>
    <row r="106" spans="1:95" x14ac:dyDescent="0.3">
      <c r="A106" s="56"/>
      <c r="B106" s="16"/>
      <c r="C106" s="74"/>
      <c r="D106" s="74"/>
      <c r="E106" s="74"/>
      <c r="F106" s="74"/>
      <c r="G106" s="74"/>
      <c r="H106" s="74"/>
      <c r="I106" s="242"/>
      <c r="J106" s="135">
        <v>0</v>
      </c>
      <c r="K106" s="17">
        <v>0</v>
      </c>
      <c r="L106" s="17">
        <v>0</v>
      </c>
      <c r="M106" s="17">
        <v>0</v>
      </c>
      <c r="N106" s="17">
        <v>9.8000000000000007</v>
      </c>
      <c r="O106" s="17">
        <v>0</v>
      </c>
      <c r="P106" s="17">
        <v>0.04</v>
      </c>
      <c r="Q106" s="17">
        <v>0</v>
      </c>
      <c r="R106" s="17">
        <v>0</v>
      </c>
      <c r="S106" s="17">
        <v>0</v>
      </c>
      <c r="T106" s="17">
        <v>0.03</v>
      </c>
      <c r="U106" s="17">
        <v>0.1</v>
      </c>
      <c r="V106" s="17">
        <v>0.3</v>
      </c>
      <c r="W106" s="17">
        <v>0.28999999999999998</v>
      </c>
      <c r="X106" s="17">
        <v>0</v>
      </c>
      <c r="Y106" s="17">
        <v>0</v>
      </c>
      <c r="Z106" s="17">
        <v>0.03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0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200.04</v>
      </c>
      <c r="CC106" s="18"/>
      <c r="CD106" s="18"/>
      <c r="CE106" s="8">
        <v>0</v>
      </c>
      <c r="CF106" s="8"/>
      <c r="CG106" s="8">
        <v>4.21</v>
      </c>
      <c r="CH106" s="8">
        <v>4.21</v>
      </c>
      <c r="CI106" s="8">
        <v>4.21</v>
      </c>
      <c r="CJ106" s="8">
        <v>497.96</v>
      </c>
      <c r="CK106" s="8">
        <v>192.28</v>
      </c>
      <c r="CL106" s="8">
        <v>345.12</v>
      </c>
      <c r="CM106" s="8">
        <v>44.51</v>
      </c>
      <c r="CN106" s="8">
        <v>26.48</v>
      </c>
      <c r="CO106" s="8">
        <v>35.49</v>
      </c>
      <c r="CP106" s="8">
        <v>10</v>
      </c>
      <c r="CQ106" s="8">
        <v>0</v>
      </c>
    </row>
    <row r="107" spans="1:95" x14ac:dyDescent="0.3">
      <c r="A107" s="56"/>
      <c r="B107" s="23" t="s">
        <v>147</v>
      </c>
      <c r="C107" s="24" t="s">
        <v>156</v>
      </c>
      <c r="D107" s="253" t="s">
        <v>157</v>
      </c>
      <c r="E107" s="253"/>
      <c r="F107" s="267" t="s">
        <v>158</v>
      </c>
      <c r="G107" s="267"/>
      <c r="H107" s="25" t="s">
        <v>159</v>
      </c>
      <c r="I107" s="25" t="s">
        <v>160</v>
      </c>
      <c r="J107" s="19">
        <v>7.44</v>
      </c>
      <c r="K107" s="19">
        <v>1.67</v>
      </c>
      <c r="L107" s="19">
        <v>0</v>
      </c>
      <c r="M107" s="19">
        <v>0</v>
      </c>
      <c r="N107" s="19">
        <v>13.1</v>
      </c>
      <c r="O107" s="19">
        <v>52.53</v>
      </c>
      <c r="P107" s="19">
        <v>2.34</v>
      </c>
      <c r="Q107" s="19">
        <v>0</v>
      </c>
      <c r="R107" s="19">
        <v>0</v>
      </c>
      <c r="S107" s="19">
        <v>0.33</v>
      </c>
      <c r="T107" s="19">
        <v>2.95</v>
      </c>
      <c r="U107" s="19">
        <v>412.07</v>
      </c>
      <c r="V107" s="19">
        <v>215.52</v>
      </c>
      <c r="W107" s="19">
        <v>57.12</v>
      </c>
      <c r="X107" s="19">
        <v>22.87</v>
      </c>
      <c r="Y107" s="19">
        <v>141.05000000000001</v>
      </c>
      <c r="Z107" s="19">
        <v>1.74</v>
      </c>
      <c r="AA107" s="19">
        <v>62.21</v>
      </c>
      <c r="AB107" s="19">
        <v>57.46</v>
      </c>
      <c r="AC107" s="19">
        <v>86.87</v>
      </c>
      <c r="AD107" s="19">
        <v>2.19</v>
      </c>
      <c r="AE107" s="19">
        <v>0.12</v>
      </c>
      <c r="AF107" s="19">
        <v>0.14000000000000001</v>
      </c>
      <c r="AG107" s="19">
        <v>3.82</v>
      </c>
      <c r="AH107" s="19">
        <v>7.7</v>
      </c>
      <c r="AI107" s="19">
        <v>2.31</v>
      </c>
      <c r="AJ107" s="5">
        <v>0</v>
      </c>
      <c r="AK107" s="5">
        <v>834.41</v>
      </c>
      <c r="AL107" s="5">
        <v>736.48</v>
      </c>
      <c r="AM107" s="5">
        <v>1365.85</v>
      </c>
      <c r="AN107" s="5">
        <v>970.84</v>
      </c>
      <c r="AO107" s="5">
        <v>355.79</v>
      </c>
      <c r="AP107" s="5">
        <v>675.59</v>
      </c>
      <c r="AQ107" s="5">
        <v>232.62</v>
      </c>
      <c r="AR107" s="5">
        <v>805.85</v>
      </c>
      <c r="AS107" s="5">
        <v>797.1</v>
      </c>
      <c r="AT107" s="5">
        <v>911.26</v>
      </c>
      <c r="AU107" s="5">
        <v>1037.46</v>
      </c>
      <c r="AV107" s="5">
        <v>389.52</v>
      </c>
      <c r="AW107" s="5">
        <v>910.95</v>
      </c>
      <c r="AX107" s="5">
        <v>3753.98</v>
      </c>
      <c r="AY107" s="5">
        <v>66.290000000000006</v>
      </c>
      <c r="AZ107" s="5">
        <v>1213.6600000000001</v>
      </c>
      <c r="BA107" s="5">
        <v>787.12</v>
      </c>
      <c r="BB107" s="5">
        <v>555.84</v>
      </c>
      <c r="BC107" s="5">
        <v>283.27</v>
      </c>
      <c r="BD107" s="5">
        <v>0.25</v>
      </c>
      <c r="BE107" s="5">
        <v>0.11</v>
      </c>
      <c r="BF107" s="5">
        <v>0.06</v>
      </c>
      <c r="BG107" s="5">
        <v>0.14000000000000001</v>
      </c>
      <c r="BH107" s="5">
        <v>0.16</v>
      </c>
      <c r="BI107" s="5">
        <v>0.73</v>
      </c>
      <c r="BJ107" s="5">
        <v>0</v>
      </c>
      <c r="BK107" s="5">
        <v>2.25</v>
      </c>
      <c r="BL107" s="5">
        <v>0</v>
      </c>
      <c r="BM107" s="5">
        <v>0.7</v>
      </c>
      <c r="BN107" s="5">
        <v>0.01</v>
      </c>
      <c r="BO107" s="5">
        <v>0.01</v>
      </c>
      <c r="BP107" s="5">
        <v>0</v>
      </c>
      <c r="BQ107" s="5">
        <v>0.14000000000000001</v>
      </c>
      <c r="BR107" s="5">
        <v>0.22</v>
      </c>
      <c r="BS107" s="5">
        <v>2.12</v>
      </c>
      <c r="BT107" s="5">
        <v>0</v>
      </c>
      <c r="BU107" s="5">
        <v>0</v>
      </c>
      <c r="BV107" s="5">
        <v>1.5</v>
      </c>
      <c r="BW107" s="5">
        <v>0.02</v>
      </c>
      <c r="BX107" s="5">
        <v>0</v>
      </c>
      <c r="BY107" s="5">
        <v>0</v>
      </c>
      <c r="BZ107" s="5">
        <v>0</v>
      </c>
      <c r="CA107" s="5">
        <v>0</v>
      </c>
      <c r="CB107" s="5">
        <v>305.27</v>
      </c>
      <c r="CC107" s="12"/>
      <c r="CD107" s="12"/>
      <c r="CE107" s="5">
        <v>71.790000000000006</v>
      </c>
      <c r="CF107" s="5"/>
      <c r="CG107" s="5">
        <v>55.08</v>
      </c>
      <c r="CH107" s="5">
        <v>29.01</v>
      </c>
      <c r="CI107" s="5">
        <v>42.05</v>
      </c>
      <c r="CJ107" s="5">
        <v>4560.75</v>
      </c>
      <c r="CK107" s="5">
        <v>2546.54</v>
      </c>
      <c r="CL107" s="5">
        <v>3553.64</v>
      </c>
      <c r="CM107" s="5">
        <v>80.790000000000006</v>
      </c>
      <c r="CN107" s="5">
        <v>50.82</v>
      </c>
      <c r="CO107" s="5">
        <v>65.849999999999994</v>
      </c>
      <c r="CP107" s="5">
        <v>9.76</v>
      </c>
      <c r="CQ107" s="5">
        <v>1.03</v>
      </c>
    </row>
    <row r="108" spans="1:95" x14ac:dyDescent="0.3">
      <c r="A108" s="121"/>
      <c r="B108" s="122" t="s">
        <v>92</v>
      </c>
      <c r="C108" s="123"/>
      <c r="D108" s="123"/>
      <c r="E108" s="123"/>
      <c r="F108" s="123"/>
      <c r="G108" s="123"/>
      <c r="H108" s="123"/>
      <c r="I108" s="243"/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175</v>
      </c>
      <c r="AD108" s="9">
        <v>0</v>
      </c>
      <c r="AE108" s="9">
        <v>0.3</v>
      </c>
      <c r="AF108" s="9">
        <v>0.35</v>
      </c>
      <c r="AI108" s="9">
        <v>15</v>
      </c>
      <c r="CI108" s="10">
        <v>0</v>
      </c>
      <c r="CL108" s="10">
        <v>0</v>
      </c>
      <c r="CO108" s="10">
        <v>0</v>
      </c>
    </row>
    <row r="109" spans="1:95" x14ac:dyDescent="0.3">
      <c r="A109" s="121" t="str">
        <f>"    6/8"</f>
        <v xml:space="preserve">    6/8</v>
      </c>
      <c r="B109" s="126" t="s">
        <v>121</v>
      </c>
      <c r="C109" s="123">
        <v>200</v>
      </c>
      <c r="D109" s="123">
        <v>16.07</v>
      </c>
      <c r="E109" s="123">
        <v>7.82</v>
      </c>
      <c r="F109" s="123">
        <v>22.97</v>
      </c>
      <c r="G109" s="123">
        <v>0.35</v>
      </c>
      <c r="H109" s="123">
        <v>30.89</v>
      </c>
      <c r="I109" s="243">
        <v>358.17</v>
      </c>
      <c r="V109" s="9">
        <f t="shared" ref="V109:AF109" si="31">V107-V108</f>
        <v>215.52</v>
      </c>
      <c r="W109" s="9">
        <f t="shared" si="31"/>
        <v>57.12</v>
      </c>
      <c r="X109" s="9">
        <f t="shared" si="31"/>
        <v>22.87</v>
      </c>
      <c r="Y109" s="9">
        <f t="shared" si="31"/>
        <v>141.05000000000001</v>
      </c>
      <c r="Z109" s="9">
        <f t="shared" si="31"/>
        <v>1.74</v>
      </c>
      <c r="AA109" s="9">
        <f t="shared" si="31"/>
        <v>62.21</v>
      </c>
      <c r="AB109" s="9">
        <f t="shared" si="31"/>
        <v>57.46</v>
      </c>
      <c r="AC109" s="9">
        <f t="shared" si="31"/>
        <v>-88.13</v>
      </c>
      <c r="AD109" s="9">
        <f t="shared" si="31"/>
        <v>2.19</v>
      </c>
      <c r="AE109" s="9">
        <f t="shared" si="31"/>
        <v>-0.18</v>
      </c>
      <c r="AF109" s="9">
        <f t="shared" si="31"/>
        <v>-0.20999999999999996</v>
      </c>
      <c r="AI109" s="9">
        <f>AI107-AI108</f>
        <v>-12.69</v>
      </c>
      <c r="CI109" s="10">
        <f>CI107-CI108</f>
        <v>42.05</v>
      </c>
      <c r="CL109" s="10">
        <f>CL107-CL108</f>
        <v>3553.64</v>
      </c>
      <c r="CO109" s="10">
        <f>CO107-CO108</f>
        <v>65.849999999999994</v>
      </c>
    </row>
    <row r="110" spans="1:95" x14ac:dyDescent="0.3">
      <c r="A110" s="121" t="s">
        <v>120</v>
      </c>
      <c r="B110" s="126" t="s">
        <v>122</v>
      </c>
      <c r="C110" s="123" t="str">
        <f>"200"</f>
        <v>200</v>
      </c>
      <c r="D110" s="123">
        <v>0.08</v>
      </c>
      <c r="E110" s="123">
        <v>0</v>
      </c>
      <c r="F110" s="123">
        <v>0.02</v>
      </c>
      <c r="G110" s="123">
        <v>0.02</v>
      </c>
      <c r="H110" s="123">
        <v>9.84</v>
      </c>
      <c r="I110" s="243">
        <v>37.802231999999989</v>
      </c>
    </row>
    <row r="111" spans="1:95" x14ac:dyDescent="0.3">
      <c r="A111" s="121" t="str">
        <f>"-"</f>
        <v>-</v>
      </c>
      <c r="B111" s="126" t="s">
        <v>254</v>
      </c>
      <c r="C111" s="123" t="str">
        <f>"30"</f>
        <v>30</v>
      </c>
      <c r="D111" s="123">
        <v>1.98</v>
      </c>
      <c r="E111" s="123">
        <v>0</v>
      </c>
      <c r="F111" s="123">
        <v>0.2</v>
      </c>
      <c r="G111" s="123">
        <v>0.2</v>
      </c>
      <c r="H111" s="123">
        <v>14.07</v>
      </c>
      <c r="I111" s="243">
        <v>67.170299999999997</v>
      </c>
    </row>
    <row r="112" spans="1:95" x14ac:dyDescent="0.3">
      <c r="A112" s="121" t="str">
        <f>"-"</f>
        <v>-</v>
      </c>
      <c r="B112" s="126" t="s">
        <v>100</v>
      </c>
      <c r="C112" s="123" t="str">
        <f>"25"</f>
        <v>25</v>
      </c>
      <c r="D112" s="123">
        <v>1.65</v>
      </c>
      <c r="E112" s="123">
        <v>0</v>
      </c>
      <c r="F112" s="123">
        <v>0.3</v>
      </c>
      <c r="G112" s="123">
        <v>0.3</v>
      </c>
      <c r="H112" s="123">
        <v>10.43</v>
      </c>
      <c r="I112" s="243">
        <v>48.344999999999999</v>
      </c>
    </row>
    <row r="113" spans="1:95" x14ac:dyDescent="0.3">
      <c r="A113" s="121" t="str">
        <f>"-"</f>
        <v>-</v>
      </c>
      <c r="B113" s="126" t="s">
        <v>155</v>
      </c>
      <c r="C113" s="123" t="str">
        <f>"100"</f>
        <v>100</v>
      </c>
      <c r="D113" s="123">
        <v>0.4</v>
      </c>
      <c r="E113" s="123">
        <v>0</v>
      </c>
      <c r="F113" s="123">
        <v>0.4</v>
      </c>
      <c r="G113" s="123">
        <v>0.4</v>
      </c>
      <c r="H113" s="123">
        <v>11.6</v>
      </c>
      <c r="I113" s="243">
        <v>48.68</v>
      </c>
    </row>
    <row r="114" spans="1:95" x14ac:dyDescent="0.3">
      <c r="A114" s="121"/>
      <c r="B114" s="142" t="s">
        <v>101</v>
      </c>
      <c r="C114" s="123"/>
      <c r="D114" s="128">
        <f>SUM(D109:D113)</f>
        <v>20.179999999999996</v>
      </c>
      <c r="E114" s="128">
        <f t="shared" ref="E114:I114" si="32">SUM(E109:E113)</f>
        <v>7.82</v>
      </c>
      <c r="F114" s="128">
        <f t="shared" si="32"/>
        <v>23.889999999999997</v>
      </c>
      <c r="G114" s="128">
        <f t="shared" si="32"/>
        <v>1.27</v>
      </c>
      <c r="H114" s="128">
        <f t="shared" si="32"/>
        <v>76.83</v>
      </c>
      <c r="I114" s="244">
        <f t="shared" si="32"/>
        <v>560.16753199999994</v>
      </c>
      <c r="J114" s="134">
        <v>9.58</v>
      </c>
      <c r="K114" s="13">
        <v>0.25</v>
      </c>
      <c r="L114" s="13">
        <v>0</v>
      </c>
      <c r="M114" s="13">
        <v>0</v>
      </c>
      <c r="N114" s="13">
        <v>2.62</v>
      </c>
      <c r="O114" s="13">
        <v>0</v>
      </c>
      <c r="P114" s="13">
        <v>0</v>
      </c>
      <c r="Q114" s="13">
        <v>0</v>
      </c>
      <c r="R114" s="13">
        <v>0</v>
      </c>
      <c r="S114" s="13">
        <v>0.04</v>
      </c>
      <c r="T114" s="13">
        <v>2.3199999999999998</v>
      </c>
      <c r="U114" s="13">
        <v>463.41</v>
      </c>
      <c r="V114" s="13">
        <v>194.67</v>
      </c>
      <c r="W114" s="13">
        <v>102.85</v>
      </c>
      <c r="X114" s="13">
        <v>16.91</v>
      </c>
      <c r="Y114" s="13">
        <v>223.69</v>
      </c>
      <c r="Z114" s="13">
        <v>2.52</v>
      </c>
      <c r="AA114" s="13">
        <v>201.13</v>
      </c>
      <c r="AB114" s="13">
        <v>84.73</v>
      </c>
      <c r="AC114" s="13">
        <v>353</v>
      </c>
      <c r="AD114" s="13">
        <v>0.79</v>
      </c>
      <c r="AE114" s="13">
        <v>7.0000000000000007E-2</v>
      </c>
      <c r="AF114" s="13">
        <v>0.46</v>
      </c>
      <c r="AG114" s="13">
        <v>0.22</v>
      </c>
      <c r="AH114" s="13">
        <v>4.4000000000000004</v>
      </c>
      <c r="AI114" s="13">
        <v>0.21</v>
      </c>
      <c r="AJ114" s="14">
        <v>0</v>
      </c>
      <c r="AK114" s="14">
        <v>884.11</v>
      </c>
      <c r="AL114" s="14">
        <v>698.16</v>
      </c>
      <c r="AM114" s="14">
        <v>1258.3399999999999</v>
      </c>
      <c r="AN114" s="14">
        <v>1045.8399999999999</v>
      </c>
      <c r="AO114" s="14">
        <v>478.9</v>
      </c>
      <c r="AP114" s="14">
        <v>700.53</v>
      </c>
      <c r="AQ114" s="14">
        <v>237.02</v>
      </c>
      <c r="AR114" s="14">
        <v>750.61</v>
      </c>
      <c r="AS114" s="14">
        <v>754.69</v>
      </c>
      <c r="AT114" s="14">
        <v>835.05</v>
      </c>
      <c r="AU114" s="14">
        <v>1305.79</v>
      </c>
      <c r="AV114" s="14">
        <v>363.31</v>
      </c>
      <c r="AW114" s="14">
        <v>442.5</v>
      </c>
      <c r="AX114" s="14">
        <v>1890.2</v>
      </c>
      <c r="AY114" s="14">
        <v>14.81</v>
      </c>
      <c r="AZ114" s="14">
        <v>423.93</v>
      </c>
      <c r="BA114" s="14">
        <v>987.16</v>
      </c>
      <c r="BB114" s="14">
        <v>579.23</v>
      </c>
      <c r="BC114" s="14">
        <v>321</v>
      </c>
      <c r="BD114" s="14">
        <v>0.27</v>
      </c>
      <c r="BE114" s="14">
        <v>0.12</v>
      </c>
      <c r="BF114" s="14">
        <v>7.0000000000000007E-2</v>
      </c>
      <c r="BG114" s="14">
        <v>0.15</v>
      </c>
      <c r="BH114" s="14">
        <v>0.17</v>
      </c>
      <c r="BI114" s="14">
        <v>0.8</v>
      </c>
      <c r="BJ114" s="14">
        <v>0</v>
      </c>
      <c r="BK114" s="14">
        <v>2.2200000000000002</v>
      </c>
      <c r="BL114" s="14">
        <v>0</v>
      </c>
      <c r="BM114" s="14">
        <v>0.69</v>
      </c>
      <c r="BN114" s="14">
        <v>0</v>
      </c>
      <c r="BO114" s="14">
        <v>0</v>
      </c>
      <c r="BP114" s="14">
        <v>0</v>
      </c>
      <c r="BQ114" s="14">
        <v>0.15</v>
      </c>
      <c r="BR114" s="14">
        <v>0.23</v>
      </c>
      <c r="BS114" s="14">
        <v>1.81</v>
      </c>
      <c r="BT114" s="14">
        <v>0</v>
      </c>
      <c r="BU114" s="14">
        <v>0</v>
      </c>
      <c r="BV114" s="14">
        <v>0.1</v>
      </c>
      <c r="BW114" s="14">
        <v>0.01</v>
      </c>
      <c r="BX114" s="14">
        <v>0</v>
      </c>
      <c r="BY114" s="14">
        <v>0</v>
      </c>
      <c r="BZ114" s="14">
        <v>0</v>
      </c>
      <c r="CA114" s="14">
        <v>0</v>
      </c>
      <c r="CB114" s="14">
        <v>122.69</v>
      </c>
      <c r="CC114" s="15"/>
      <c r="CD114" s="15"/>
      <c r="CE114" s="14">
        <v>215.25</v>
      </c>
      <c r="CF114" s="14"/>
      <c r="CG114" s="14">
        <v>59.35</v>
      </c>
      <c r="CH114" s="14">
        <v>37.25</v>
      </c>
      <c r="CI114" s="14">
        <v>48.3</v>
      </c>
      <c r="CJ114" s="14">
        <v>3895.19</v>
      </c>
      <c r="CK114" s="14">
        <v>2422.1799999999998</v>
      </c>
      <c r="CL114" s="14">
        <v>3158.68</v>
      </c>
      <c r="CM114" s="14">
        <v>17.510000000000002</v>
      </c>
      <c r="CN114" s="14">
        <v>9.57</v>
      </c>
      <c r="CO114" s="14">
        <v>13.54</v>
      </c>
      <c r="CP114" s="14">
        <v>0</v>
      </c>
      <c r="CQ114" s="14">
        <v>0.75</v>
      </c>
    </row>
    <row r="115" spans="1:95" hidden="1" x14ac:dyDescent="0.3">
      <c r="A115" s="121"/>
      <c r="B115" s="126" t="s">
        <v>102</v>
      </c>
      <c r="C115" s="123"/>
      <c r="D115" s="123">
        <v>19.25</v>
      </c>
      <c r="E115" s="123">
        <v>0</v>
      </c>
      <c r="F115" s="123">
        <v>19.75</v>
      </c>
      <c r="G115" s="123">
        <v>0</v>
      </c>
      <c r="H115" s="123">
        <v>83.75</v>
      </c>
      <c r="I115" s="243">
        <v>587.5</v>
      </c>
      <c r="J115" s="134">
        <v>1.1299999999999999</v>
      </c>
      <c r="K115" s="13">
        <v>0</v>
      </c>
      <c r="L115" s="13">
        <v>0</v>
      </c>
      <c r="M115" s="13">
        <v>0</v>
      </c>
      <c r="N115" s="13">
        <v>7.38</v>
      </c>
      <c r="O115" s="13">
        <v>0</v>
      </c>
      <c r="P115" s="13">
        <v>0</v>
      </c>
      <c r="Q115" s="13">
        <v>0</v>
      </c>
      <c r="R115" s="13">
        <v>0</v>
      </c>
      <c r="S115" s="13">
        <v>1.38</v>
      </c>
      <c r="T115" s="13">
        <v>1.1299999999999999</v>
      </c>
      <c r="U115" s="13">
        <v>62.5</v>
      </c>
      <c r="V115" s="13">
        <v>190</v>
      </c>
      <c r="W115" s="13">
        <v>155</v>
      </c>
      <c r="X115" s="13">
        <v>18.75</v>
      </c>
      <c r="Y115" s="13">
        <v>118.75</v>
      </c>
      <c r="Z115" s="13">
        <v>0.13</v>
      </c>
      <c r="AA115" s="13">
        <v>12.5</v>
      </c>
      <c r="AB115" s="13">
        <v>0</v>
      </c>
      <c r="AC115" s="13">
        <v>12.5</v>
      </c>
      <c r="AD115" s="13">
        <v>0</v>
      </c>
      <c r="AE115" s="13">
        <v>0.04</v>
      </c>
      <c r="AF115" s="13">
        <v>0.19</v>
      </c>
      <c r="AG115" s="13">
        <v>0.25</v>
      </c>
      <c r="AH115" s="13">
        <v>1.5</v>
      </c>
      <c r="AI115" s="13">
        <v>0.75</v>
      </c>
      <c r="AJ115" s="14">
        <v>0</v>
      </c>
      <c r="AK115" s="14">
        <v>403.75</v>
      </c>
      <c r="AL115" s="14">
        <v>375</v>
      </c>
      <c r="AM115" s="14">
        <v>562.5</v>
      </c>
      <c r="AN115" s="14">
        <v>483.75</v>
      </c>
      <c r="AO115" s="14">
        <v>143.75</v>
      </c>
      <c r="AP115" s="14">
        <v>270</v>
      </c>
      <c r="AQ115" s="14">
        <v>90</v>
      </c>
      <c r="AR115" s="14">
        <v>281.25</v>
      </c>
      <c r="AS115" s="14">
        <v>200</v>
      </c>
      <c r="AT115" s="14">
        <v>217.5</v>
      </c>
      <c r="AU115" s="14">
        <v>430</v>
      </c>
      <c r="AV115" s="14">
        <v>195</v>
      </c>
      <c r="AW115" s="14">
        <v>116.25</v>
      </c>
      <c r="AX115" s="14">
        <v>1121.25</v>
      </c>
      <c r="AY115" s="14">
        <v>0</v>
      </c>
      <c r="AZ115" s="14">
        <v>647.5</v>
      </c>
      <c r="BA115" s="14">
        <v>347.5</v>
      </c>
      <c r="BB115" s="14">
        <v>302.5</v>
      </c>
      <c r="BC115" s="14">
        <v>62.5</v>
      </c>
      <c r="BD115" s="14">
        <v>0.13</v>
      </c>
      <c r="BE115" s="14">
        <v>0.09</v>
      </c>
      <c r="BF115" s="14">
        <v>0.05</v>
      </c>
      <c r="BG115" s="14">
        <v>0.1</v>
      </c>
      <c r="BH115" s="14">
        <v>0.11</v>
      </c>
      <c r="BI115" s="14">
        <v>0.56000000000000005</v>
      </c>
      <c r="BJ115" s="14">
        <v>0.04</v>
      </c>
      <c r="BK115" s="14">
        <v>0.7</v>
      </c>
      <c r="BL115" s="14">
        <v>0.03</v>
      </c>
      <c r="BM115" s="14">
        <v>0.39</v>
      </c>
      <c r="BN115" s="14">
        <v>0.05</v>
      </c>
      <c r="BO115" s="14">
        <v>0</v>
      </c>
      <c r="BP115" s="14">
        <v>0</v>
      </c>
      <c r="BQ115" s="14">
        <v>0.05</v>
      </c>
      <c r="BR115" s="14">
        <v>0.1</v>
      </c>
      <c r="BS115" s="14">
        <v>0.86</v>
      </c>
      <c r="BT115" s="14">
        <v>0.01</v>
      </c>
      <c r="BU115" s="14">
        <v>0</v>
      </c>
      <c r="BV115" s="14">
        <v>0.03</v>
      </c>
      <c r="BW115" s="14">
        <v>0.04</v>
      </c>
      <c r="BX115" s="14">
        <v>0.1</v>
      </c>
      <c r="BY115" s="14">
        <v>0</v>
      </c>
      <c r="BZ115" s="14">
        <v>0</v>
      </c>
      <c r="CA115" s="14">
        <v>0</v>
      </c>
      <c r="CB115" s="14">
        <v>108.13</v>
      </c>
      <c r="CC115" s="15"/>
      <c r="CD115" s="15"/>
      <c r="CE115" s="14">
        <v>12.5</v>
      </c>
      <c r="CF115" s="14"/>
      <c r="CG115" s="14">
        <v>11.25</v>
      </c>
      <c r="CH115" s="14">
        <v>11.25</v>
      </c>
      <c r="CI115" s="14">
        <v>11.25</v>
      </c>
      <c r="CJ115" s="14">
        <v>4050</v>
      </c>
      <c r="CK115" s="14">
        <v>2587.5</v>
      </c>
      <c r="CL115" s="14">
        <v>3318.75</v>
      </c>
      <c r="CM115" s="14">
        <v>2.5</v>
      </c>
      <c r="CN115" s="14">
        <v>2.5</v>
      </c>
      <c r="CO115" s="14">
        <v>2.5</v>
      </c>
      <c r="CP115" s="14">
        <v>0</v>
      </c>
      <c r="CQ115" s="14">
        <v>0</v>
      </c>
    </row>
    <row r="116" spans="1:95" hidden="1" x14ac:dyDescent="0.3">
      <c r="A116" s="121"/>
      <c r="B116" s="126" t="s">
        <v>103</v>
      </c>
      <c r="C116" s="123"/>
      <c r="D116" s="123">
        <f t="shared" ref="D116:I116" si="33">D114-D115</f>
        <v>0.92999999999999616</v>
      </c>
      <c r="E116" s="123">
        <f t="shared" si="33"/>
        <v>7.82</v>
      </c>
      <c r="F116" s="123">
        <f t="shared" si="33"/>
        <v>4.139999999999997</v>
      </c>
      <c r="G116" s="123">
        <f t="shared" si="33"/>
        <v>1.27</v>
      </c>
      <c r="H116" s="123">
        <f t="shared" si="33"/>
        <v>-6.9200000000000017</v>
      </c>
      <c r="I116" s="243">
        <f t="shared" si="33"/>
        <v>-27.332468000000063</v>
      </c>
      <c r="J116" s="134">
        <v>0</v>
      </c>
      <c r="K116" s="13">
        <v>0</v>
      </c>
      <c r="L116" s="13">
        <v>0</v>
      </c>
      <c r="M116" s="13">
        <v>0</v>
      </c>
      <c r="N116" s="13">
        <v>0.33</v>
      </c>
      <c r="O116" s="13">
        <v>13.68</v>
      </c>
      <c r="P116" s="13">
        <v>0.06</v>
      </c>
      <c r="Q116" s="13">
        <v>0</v>
      </c>
      <c r="R116" s="13">
        <v>0</v>
      </c>
      <c r="S116" s="13">
        <v>0</v>
      </c>
      <c r="T116" s="13">
        <v>0.54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4">
        <v>0</v>
      </c>
      <c r="AK116" s="14">
        <v>95.79</v>
      </c>
      <c r="AL116" s="14">
        <v>99.7</v>
      </c>
      <c r="AM116" s="14">
        <v>152.69</v>
      </c>
      <c r="AN116" s="14">
        <v>50.63</v>
      </c>
      <c r="AO116" s="14">
        <v>30.02</v>
      </c>
      <c r="AP116" s="14">
        <v>60.03</v>
      </c>
      <c r="AQ116" s="14">
        <v>22.71</v>
      </c>
      <c r="AR116" s="14">
        <v>108.58</v>
      </c>
      <c r="AS116" s="14">
        <v>67.34</v>
      </c>
      <c r="AT116" s="14">
        <v>93.96</v>
      </c>
      <c r="AU116" s="14">
        <v>77.52</v>
      </c>
      <c r="AV116" s="14">
        <v>40.72</v>
      </c>
      <c r="AW116" s="14">
        <v>72.040000000000006</v>
      </c>
      <c r="AX116" s="14">
        <v>602.39</v>
      </c>
      <c r="AY116" s="14">
        <v>0</v>
      </c>
      <c r="AZ116" s="14">
        <v>196.27</v>
      </c>
      <c r="BA116" s="14">
        <v>85.35</v>
      </c>
      <c r="BB116" s="14">
        <v>56.64</v>
      </c>
      <c r="BC116" s="14">
        <v>44.89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0.02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0.02</v>
      </c>
      <c r="BT116" s="14">
        <v>0</v>
      </c>
      <c r="BU116" s="14">
        <v>0</v>
      </c>
      <c r="BV116" s="14">
        <v>0.08</v>
      </c>
      <c r="BW116" s="14">
        <v>0</v>
      </c>
      <c r="BX116" s="14">
        <v>0</v>
      </c>
      <c r="BY116" s="14">
        <v>0</v>
      </c>
      <c r="BZ116" s="14">
        <v>0</v>
      </c>
      <c r="CA116" s="14">
        <v>0</v>
      </c>
      <c r="CB116" s="14">
        <v>11.73</v>
      </c>
      <c r="CC116" s="15"/>
      <c r="CD116" s="15"/>
      <c r="CE116" s="14">
        <v>0</v>
      </c>
      <c r="CF116" s="14"/>
      <c r="CG116" s="14">
        <v>0</v>
      </c>
      <c r="CH116" s="14">
        <v>0</v>
      </c>
      <c r="CI116" s="14">
        <v>0</v>
      </c>
      <c r="CJ116" s="14">
        <v>570</v>
      </c>
      <c r="CK116" s="14">
        <v>219.6</v>
      </c>
      <c r="CL116" s="14">
        <v>394.8</v>
      </c>
      <c r="CM116" s="14">
        <v>4.5599999999999996</v>
      </c>
      <c r="CN116" s="14">
        <v>4.5599999999999996</v>
      </c>
      <c r="CO116" s="14">
        <v>4.5599999999999996</v>
      </c>
      <c r="CP116" s="14">
        <v>0</v>
      </c>
      <c r="CQ116" s="14">
        <v>0</v>
      </c>
    </row>
    <row r="117" spans="1:95" hidden="1" x14ac:dyDescent="0.3">
      <c r="A117" s="121"/>
      <c r="B117" s="126" t="s">
        <v>104</v>
      </c>
      <c r="C117" s="123"/>
      <c r="D117" s="123">
        <v>13</v>
      </c>
      <c r="E117" s="123"/>
      <c r="F117" s="123">
        <v>40</v>
      </c>
      <c r="G117" s="123"/>
      <c r="H117" s="123">
        <v>47</v>
      </c>
      <c r="I117" s="243"/>
      <c r="J117" s="135">
        <v>0</v>
      </c>
      <c r="K117" s="17">
        <v>0</v>
      </c>
      <c r="L117" s="17">
        <v>0</v>
      </c>
      <c r="M117" s="17">
        <v>0</v>
      </c>
      <c r="N117" s="17">
        <v>14.69</v>
      </c>
      <c r="O117" s="17">
        <v>0</v>
      </c>
      <c r="P117" s="17">
        <v>0.04</v>
      </c>
      <c r="Q117" s="17">
        <v>0</v>
      </c>
      <c r="R117" s="17">
        <v>0</v>
      </c>
      <c r="S117" s="17">
        <v>0</v>
      </c>
      <c r="T117" s="17">
        <v>0.04</v>
      </c>
      <c r="U117" s="17">
        <v>0.15</v>
      </c>
      <c r="V117" s="17">
        <v>0.45</v>
      </c>
      <c r="W117" s="17">
        <v>0.44</v>
      </c>
      <c r="X117" s="17">
        <v>0</v>
      </c>
      <c r="Y117" s="17">
        <v>0</v>
      </c>
      <c r="Z117" s="17">
        <v>0.04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B117" s="8">
        <v>200.05</v>
      </c>
      <c r="CC117" s="18"/>
      <c r="CD117" s="18"/>
      <c r="CE117" s="8">
        <v>0</v>
      </c>
      <c r="CF117" s="8"/>
      <c r="CG117" s="8">
        <v>4.21</v>
      </c>
      <c r="CH117" s="8">
        <v>4.21</v>
      </c>
      <c r="CI117" s="8">
        <v>4.21</v>
      </c>
      <c r="CJ117" s="8">
        <v>497.96</v>
      </c>
      <c r="CK117" s="8">
        <v>192.28</v>
      </c>
      <c r="CL117" s="8">
        <v>345.12</v>
      </c>
      <c r="CM117" s="8">
        <v>44.51</v>
      </c>
      <c r="CN117" s="8">
        <v>26.48</v>
      </c>
      <c r="CO117" s="8">
        <v>35.49</v>
      </c>
      <c r="CP117" s="8">
        <v>15</v>
      </c>
      <c r="CQ117" s="8">
        <v>0</v>
      </c>
    </row>
    <row r="118" spans="1:95" x14ac:dyDescent="0.3">
      <c r="A118" s="121"/>
      <c r="B118" s="122" t="s">
        <v>199</v>
      </c>
      <c r="C118" s="123"/>
      <c r="D118" s="123"/>
      <c r="E118" s="123"/>
      <c r="F118" s="123"/>
      <c r="G118" s="123"/>
      <c r="H118" s="123"/>
      <c r="I118" s="123"/>
      <c r="J118" s="136">
        <f t="shared" ref="J118:BU118" si="34">SUM(J114:J117)</f>
        <v>10.71</v>
      </c>
      <c r="K118" s="67">
        <f t="shared" si="34"/>
        <v>0.25</v>
      </c>
      <c r="L118" s="67">
        <f t="shared" si="34"/>
        <v>0</v>
      </c>
      <c r="M118" s="67">
        <f t="shared" si="34"/>
        <v>0</v>
      </c>
      <c r="N118" s="67">
        <f t="shared" si="34"/>
        <v>25.02</v>
      </c>
      <c r="O118" s="67">
        <f t="shared" si="34"/>
        <v>13.68</v>
      </c>
      <c r="P118" s="67">
        <f t="shared" si="34"/>
        <v>0.1</v>
      </c>
      <c r="Q118" s="67">
        <f t="shared" si="34"/>
        <v>0</v>
      </c>
      <c r="R118" s="67">
        <f t="shared" si="34"/>
        <v>0</v>
      </c>
      <c r="S118" s="67">
        <f t="shared" si="34"/>
        <v>1.42</v>
      </c>
      <c r="T118" s="67">
        <f t="shared" si="34"/>
        <v>4.0299999999999994</v>
      </c>
      <c r="U118" s="67">
        <f t="shared" si="34"/>
        <v>526.06000000000006</v>
      </c>
      <c r="V118" s="67">
        <f t="shared" si="34"/>
        <v>385.11999999999995</v>
      </c>
      <c r="W118" s="67">
        <f t="shared" si="34"/>
        <v>258.29000000000002</v>
      </c>
      <c r="X118" s="67">
        <f t="shared" si="34"/>
        <v>35.659999999999997</v>
      </c>
      <c r="Y118" s="67">
        <f t="shared" si="34"/>
        <v>342.44</v>
      </c>
      <c r="Z118" s="67">
        <f t="shared" si="34"/>
        <v>2.69</v>
      </c>
      <c r="AA118" s="67">
        <f t="shared" si="34"/>
        <v>213.63</v>
      </c>
      <c r="AB118" s="67">
        <f t="shared" si="34"/>
        <v>84.73</v>
      </c>
      <c r="AC118" s="67">
        <f t="shared" si="34"/>
        <v>365.5</v>
      </c>
      <c r="AD118" s="67">
        <f t="shared" si="34"/>
        <v>0.79</v>
      </c>
      <c r="AE118" s="67">
        <f t="shared" si="34"/>
        <v>0.11000000000000001</v>
      </c>
      <c r="AF118" s="67">
        <f t="shared" si="34"/>
        <v>0.65</v>
      </c>
      <c r="AG118" s="67">
        <f t="shared" si="34"/>
        <v>0.47</v>
      </c>
      <c r="AH118" s="67">
        <f t="shared" si="34"/>
        <v>5.9</v>
      </c>
      <c r="AI118" s="67">
        <f t="shared" si="34"/>
        <v>0.96</v>
      </c>
      <c r="AJ118" s="67">
        <f t="shared" si="34"/>
        <v>0</v>
      </c>
      <c r="AK118" s="67">
        <f t="shared" si="34"/>
        <v>1383.65</v>
      </c>
      <c r="AL118" s="67">
        <f t="shared" si="34"/>
        <v>1172.8599999999999</v>
      </c>
      <c r="AM118" s="67">
        <f t="shared" si="34"/>
        <v>1973.53</v>
      </c>
      <c r="AN118" s="67">
        <f t="shared" si="34"/>
        <v>1580.22</v>
      </c>
      <c r="AO118" s="67">
        <f t="shared" si="34"/>
        <v>652.66999999999996</v>
      </c>
      <c r="AP118" s="67">
        <f t="shared" si="34"/>
        <v>1030.56</v>
      </c>
      <c r="AQ118" s="67">
        <f t="shared" si="34"/>
        <v>349.72999999999996</v>
      </c>
      <c r="AR118" s="67">
        <f t="shared" si="34"/>
        <v>1140.44</v>
      </c>
      <c r="AS118" s="67">
        <f t="shared" si="34"/>
        <v>1022.0300000000001</v>
      </c>
      <c r="AT118" s="67">
        <f t="shared" si="34"/>
        <v>1146.51</v>
      </c>
      <c r="AU118" s="67">
        <f t="shared" si="34"/>
        <v>1813.31</v>
      </c>
      <c r="AV118" s="67">
        <f t="shared" si="34"/>
        <v>599.03</v>
      </c>
      <c r="AW118" s="67">
        <f t="shared" si="34"/>
        <v>630.79</v>
      </c>
      <c r="AX118" s="67">
        <f t="shared" si="34"/>
        <v>3613.8399999999997</v>
      </c>
      <c r="AY118" s="67">
        <f t="shared" si="34"/>
        <v>14.81</v>
      </c>
      <c r="AZ118" s="67">
        <f t="shared" si="34"/>
        <v>1267.7</v>
      </c>
      <c r="BA118" s="67">
        <f t="shared" si="34"/>
        <v>1420.0099999999998</v>
      </c>
      <c r="BB118" s="67">
        <f t="shared" si="34"/>
        <v>938.37</v>
      </c>
      <c r="BC118" s="67">
        <f t="shared" si="34"/>
        <v>428.39</v>
      </c>
      <c r="BD118" s="67">
        <f t="shared" si="34"/>
        <v>0.4</v>
      </c>
      <c r="BE118" s="67">
        <f t="shared" si="34"/>
        <v>0.21</v>
      </c>
      <c r="BF118" s="67">
        <f t="shared" si="34"/>
        <v>0.12000000000000001</v>
      </c>
      <c r="BG118" s="67">
        <f t="shared" si="34"/>
        <v>0.25</v>
      </c>
      <c r="BH118" s="67">
        <f t="shared" si="34"/>
        <v>0.28000000000000003</v>
      </c>
      <c r="BI118" s="67">
        <f t="shared" si="34"/>
        <v>1.36</v>
      </c>
      <c r="BJ118" s="67">
        <f t="shared" si="34"/>
        <v>0.04</v>
      </c>
      <c r="BK118" s="67">
        <f t="shared" si="34"/>
        <v>2.94</v>
      </c>
      <c r="BL118" s="67">
        <f t="shared" si="34"/>
        <v>0.03</v>
      </c>
      <c r="BM118" s="67">
        <f t="shared" si="34"/>
        <v>1.08</v>
      </c>
      <c r="BN118" s="67">
        <f t="shared" si="34"/>
        <v>0.05</v>
      </c>
      <c r="BO118" s="67">
        <f t="shared" si="34"/>
        <v>0</v>
      </c>
      <c r="BP118" s="67">
        <f t="shared" si="34"/>
        <v>0</v>
      </c>
      <c r="BQ118" s="67">
        <f t="shared" si="34"/>
        <v>0.2</v>
      </c>
      <c r="BR118" s="67">
        <f t="shared" si="34"/>
        <v>0.33</v>
      </c>
      <c r="BS118" s="67">
        <f t="shared" si="34"/>
        <v>2.69</v>
      </c>
      <c r="BT118" s="67">
        <f t="shared" si="34"/>
        <v>0.01</v>
      </c>
      <c r="BU118" s="67">
        <f t="shared" si="34"/>
        <v>0</v>
      </c>
      <c r="BV118" s="67">
        <f t="shared" ref="BV118:CQ118" si="35">SUM(BV114:BV117)</f>
        <v>0.21000000000000002</v>
      </c>
      <c r="BW118" s="67">
        <f t="shared" si="35"/>
        <v>0.05</v>
      </c>
      <c r="BX118" s="67">
        <f t="shared" si="35"/>
        <v>0.1</v>
      </c>
      <c r="BY118" s="67">
        <f t="shared" si="35"/>
        <v>0</v>
      </c>
      <c r="BZ118" s="67">
        <f t="shared" si="35"/>
        <v>0</v>
      </c>
      <c r="CA118" s="67">
        <f t="shared" si="35"/>
        <v>0</v>
      </c>
      <c r="CB118" s="67">
        <f t="shared" si="35"/>
        <v>442.6</v>
      </c>
      <c r="CC118" s="67">
        <f t="shared" si="35"/>
        <v>0</v>
      </c>
      <c r="CD118" s="67">
        <f t="shared" si="35"/>
        <v>0</v>
      </c>
      <c r="CE118" s="67">
        <f t="shared" si="35"/>
        <v>227.75</v>
      </c>
      <c r="CF118" s="67">
        <f t="shared" si="35"/>
        <v>0</v>
      </c>
      <c r="CG118" s="67">
        <f t="shared" si="35"/>
        <v>74.809999999999988</v>
      </c>
      <c r="CH118" s="67">
        <f t="shared" si="35"/>
        <v>52.71</v>
      </c>
      <c r="CI118" s="67">
        <f t="shared" si="35"/>
        <v>63.76</v>
      </c>
      <c r="CJ118" s="67">
        <f t="shared" si="35"/>
        <v>9013.15</v>
      </c>
      <c r="CK118" s="67">
        <f t="shared" si="35"/>
        <v>5421.56</v>
      </c>
      <c r="CL118" s="67">
        <f t="shared" si="35"/>
        <v>7217.35</v>
      </c>
      <c r="CM118" s="67">
        <f t="shared" si="35"/>
        <v>69.08</v>
      </c>
      <c r="CN118" s="67">
        <f t="shared" si="35"/>
        <v>43.11</v>
      </c>
      <c r="CO118" s="67">
        <f t="shared" si="35"/>
        <v>56.09</v>
      </c>
      <c r="CP118" s="67">
        <f t="shared" si="35"/>
        <v>15</v>
      </c>
      <c r="CQ118" s="67">
        <f t="shared" si="35"/>
        <v>0.75</v>
      </c>
    </row>
    <row r="119" spans="1:95" x14ac:dyDescent="0.3">
      <c r="A119" s="121" t="str">
        <f>" 245/1"</f>
        <v xml:space="preserve"> 245/1</v>
      </c>
      <c r="B119" s="126" t="s">
        <v>344</v>
      </c>
      <c r="C119" s="123">
        <v>50</v>
      </c>
      <c r="D119" s="263">
        <v>2.85</v>
      </c>
      <c r="E119" s="263">
        <v>0</v>
      </c>
      <c r="F119" s="263">
        <v>0.45</v>
      </c>
      <c r="G119" s="263">
        <v>0.41</v>
      </c>
      <c r="H119" s="263">
        <v>2.4</v>
      </c>
      <c r="I119" s="132">
        <v>15.41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175</v>
      </c>
      <c r="AD119" s="9">
        <v>0</v>
      </c>
      <c r="AE119" s="9">
        <v>0.3</v>
      </c>
      <c r="AF119" s="9">
        <v>0.35</v>
      </c>
      <c r="AI119" s="9">
        <v>15</v>
      </c>
      <c r="CI119" s="10">
        <v>0</v>
      </c>
      <c r="CL119" s="10">
        <v>0</v>
      </c>
      <c r="CO119" s="10">
        <v>0</v>
      </c>
    </row>
    <row r="120" spans="1:95" x14ac:dyDescent="0.3">
      <c r="A120" s="121" t="s">
        <v>241</v>
      </c>
      <c r="B120" s="126" t="s">
        <v>216</v>
      </c>
      <c r="C120" s="123" t="str">
        <f>"250"</f>
        <v>250</v>
      </c>
      <c r="D120" s="123">
        <v>3.21</v>
      </c>
      <c r="E120" s="123">
        <v>0</v>
      </c>
      <c r="F120" s="123">
        <v>2.85</v>
      </c>
      <c r="G120" s="123">
        <v>2.4500000000000002</v>
      </c>
      <c r="H120" s="243">
        <v>23.6</v>
      </c>
      <c r="I120" s="243">
        <v>127.39266074999999</v>
      </c>
      <c r="V120" s="9">
        <f t="shared" ref="V120:AF120" si="36">V118-V119</f>
        <v>385.11999999999995</v>
      </c>
      <c r="W120" s="9">
        <f t="shared" si="36"/>
        <v>258.29000000000002</v>
      </c>
      <c r="X120" s="9">
        <f t="shared" si="36"/>
        <v>35.659999999999997</v>
      </c>
      <c r="Y120" s="9">
        <f t="shared" si="36"/>
        <v>342.44</v>
      </c>
      <c r="Z120" s="9">
        <f t="shared" si="36"/>
        <v>2.69</v>
      </c>
      <c r="AA120" s="9">
        <f t="shared" si="36"/>
        <v>213.63</v>
      </c>
      <c r="AB120" s="9">
        <f t="shared" si="36"/>
        <v>84.73</v>
      </c>
      <c r="AC120" s="9">
        <f t="shared" si="36"/>
        <v>190.5</v>
      </c>
      <c r="AD120" s="9">
        <f t="shared" si="36"/>
        <v>0.79</v>
      </c>
      <c r="AE120" s="9">
        <f t="shared" si="36"/>
        <v>-0.18999999999999997</v>
      </c>
      <c r="AF120" s="9">
        <f t="shared" si="36"/>
        <v>0.30000000000000004</v>
      </c>
      <c r="AI120" s="9">
        <f>AI118-AI119</f>
        <v>-14.04</v>
      </c>
      <c r="CI120" s="10">
        <f>CI118-CI119</f>
        <v>63.76</v>
      </c>
      <c r="CL120" s="10">
        <f>CL118-CL119</f>
        <v>7217.35</v>
      </c>
      <c r="CO120" s="10">
        <f>CO118-CO119</f>
        <v>56.09</v>
      </c>
    </row>
    <row r="121" spans="1:95" x14ac:dyDescent="0.3">
      <c r="A121" s="152" t="s">
        <v>363</v>
      </c>
      <c r="B121" s="153" t="s">
        <v>364</v>
      </c>
      <c r="C121" s="131" t="s">
        <v>315</v>
      </c>
      <c r="D121" s="262">
        <v>17.73</v>
      </c>
      <c r="E121" s="262"/>
      <c r="F121" s="160">
        <v>22.37</v>
      </c>
      <c r="G121" s="262"/>
      <c r="H121" s="262">
        <v>35.4</v>
      </c>
      <c r="I121" s="262">
        <v>412.78</v>
      </c>
    </row>
    <row r="122" spans="1:95" x14ac:dyDescent="0.3">
      <c r="A122" s="121" t="s">
        <v>242</v>
      </c>
      <c r="B122" s="126" t="s">
        <v>218</v>
      </c>
      <c r="C122" s="123" t="str">
        <f>"200"</f>
        <v>200</v>
      </c>
      <c r="D122" s="123">
        <v>0</v>
      </c>
      <c r="E122" s="123">
        <v>0</v>
      </c>
      <c r="F122" s="123">
        <v>0</v>
      </c>
      <c r="G122" s="123">
        <v>0</v>
      </c>
      <c r="H122" s="243">
        <v>18.95</v>
      </c>
      <c r="I122" s="243">
        <v>70.710400000000007</v>
      </c>
    </row>
    <row r="123" spans="1:95" x14ac:dyDescent="0.3">
      <c r="A123" s="121" t="str">
        <f>""</f>
        <v/>
      </c>
      <c r="B123" s="126" t="s">
        <v>112</v>
      </c>
      <c r="C123" s="123">
        <v>50</v>
      </c>
      <c r="D123" s="123">
        <v>5.5</v>
      </c>
      <c r="E123" s="123">
        <v>0</v>
      </c>
      <c r="F123" s="123">
        <v>2.5</v>
      </c>
      <c r="G123" s="123">
        <v>0</v>
      </c>
      <c r="H123" s="243">
        <v>26.9</v>
      </c>
      <c r="I123" s="243">
        <v>133.82</v>
      </c>
    </row>
    <row r="124" spans="1:95" x14ac:dyDescent="0.3">
      <c r="A124" s="121" t="str">
        <f>"-"</f>
        <v>-</v>
      </c>
      <c r="B124" s="126" t="s">
        <v>100</v>
      </c>
      <c r="C124" s="123" t="str">
        <f>"30"</f>
        <v>30</v>
      </c>
      <c r="D124" s="123">
        <v>1.98</v>
      </c>
      <c r="E124" s="123">
        <v>0</v>
      </c>
      <c r="F124" s="123">
        <v>0.36</v>
      </c>
      <c r="G124" s="123">
        <v>0.36</v>
      </c>
      <c r="H124" s="243">
        <v>12.51</v>
      </c>
      <c r="I124" s="243">
        <v>58.013999999999996</v>
      </c>
      <c r="J124" s="134">
        <v>3.13</v>
      </c>
      <c r="K124" s="13">
        <v>0.05</v>
      </c>
      <c r="L124" s="13">
        <v>0</v>
      </c>
      <c r="M124" s="13">
        <v>0</v>
      </c>
      <c r="N124" s="13">
        <v>1.66</v>
      </c>
      <c r="O124" s="13">
        <v>2.13</v>
      </c>
      <c r="P124" s="13">
        <v>0.11</v>
      </c>
      <c r="Q124" s="13">
        <v>0</v>
      </c>
      <c r="R124" s="13">
        <v>0</v>
      </c>
      <c r="S124" s="13">
        <v>0.03</v>
      </c>
      <c r="T124" s="13">
        <v>1.79</v>
      </c>
      <c r="U124" s="13">
        <v>134.54</v>
      </c>
      <c r="V124" s="13">
        <v>162.72</v>
      </c>
      <c r="W124" s="13">
        <v>56.56</v>
      </c>
      <c r="X124" s="13">
        <v>16.579999999999998</v>
      </c>
      <c r="Y124" s="13">
        <v>154.65</v>
      </c>
      <c r="Z124" s="13">
        <v>0.78</v>
      </c>
      <c r="AA124" s="13">
        <v>64.16</v>
      </c>
      <c r="AB124" s="13">
        <v>17.05</v>
      </c>
      <c r="AC124" s="13">
        <v>77.290000000000006</v>
      </c>
      <c r="AD124" s="13">
        <v>1.5</v>
      </c>
      <c r="AE124" s="13">
        <v>0.11</v>
      </c>
      <c r="AF124" s="13">
        <v>0.18</v>
      </c>
      <c r="AG124" s="13">
        <v>2.81</v>
      </c>
      <c r="AH124" s="13">
        <v>8.11</v>
      </c>
      <c r="AI124" s="13">
        <v>0.3</v>
      </c>
      <c r="AJ124" s="14">
        <v>0</v>
      </c>
      <c r="AK124" s="14">
        <v>1102.03</v>
      </c>
      <c r="AL124" s="14">
        <v>854.7</v>
      </c>
      <c r="AM124" s="14">
        <v>1555.56</v>
      </c>
      <c r="AN124" s="14">
        <v>1734.66</v>
      </c>
      <c r="AO124" s="14">
        <v>497.22</v>
      </c>
      <c r="AP124" s="14">
        <v>991.89</v>
      </c>
      <c r="AQ124" s="14">
        <v>206.68</v>
      </c>
      <c r="AR124" s="14">
        <v>137.74</v>
      </c>
      <c r="AS124" s="14">
        <v>94.91</v>
      </c>
      <c r="AT124" s="14">
        <v>105.92</v>
      </c>
      <c r="AU124" s="14">
        <v>157.28</v>
      </c>
      <c r="AV124" s="14">
        <v>721.93</v>
      </c>
      <c r="AW124" s="14">
        <v>60.33</v>
      </c>
      <c r="AX124" s="14">
        <v>305.29000000000002</v>
      </c>
      <c r="AY124" s="14">
        <v>1.66</v>
      </c>
      <c r="AZ124" s="14">
        <v>76.930000000000007</v>
      </c>
      <c r="BA124" s="14">
        <v>126.24</v>
      </c>
      <c r="BB124" s="14">
        <v>121.45</v>
      </c>
      <c r="BC124" s="14">
        <v>49.05</v>
      </c>
      <c r="BD124" s="14">
        <v>0.06</v>
      </c>
      <c r="BE124" s="14">
        <v>0.03</v>
      </c>
      <c r="BF124" s="14">
        <v>0.01</v>
      </c>
      <c r="BG124" s="14">
        <v>0.03</v>
      </c>
      <c r="BH124" s="14">
        <v>0.04</v>
      </c>
      <c r="BI124" s="14">
        <v>0.16</v>
      </c>
      <c r="BJ124" s="14">
        <v>0</v>
      </c>
      <c r="BK124" s="14">
        <v>0.46</v>
      </c>
      <c r="BL124" s="14">
        <v>0</v>
      </c>
      <c r="BM124" s="14">
        <v>0.14000000000000001</v>
      </c>
      <c r="BN124" s="14">
        <v>0</v>
      </c>
      <c r="BO124" s="14">
        <v>0</v>
      </c>
      <c r="BP124" s="14">
        <v>0</v>
      </c>
      <c r="BQ124" s="14">
        <v>0.03</v>
      </c>
      <c r="BR124" s="14">
        <v>0.05</v>
      </c>
      <c r="BS124" s="14">
        <v>0.37</v>
      </c>
      <c r="BT124" s="14">
        <v>0</v>
      </c>
      <c r="BU124" s="14">
        <v>0</v>
      </c>
      <c r="BV124" s="14">
        <v>0.03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104.8</v>
      </c>
      <c r="CC124" s="15"/>
      <c r="CD124" s="15"/>
      <c r="CE124" s="14">
        <v>67</v>
      </c>
      <c r="CF124" s="14"/>
      <c r="CG124" s="14">
        <v>153.02000000000001</v>
      </c>
      <c r="CH124" s="14">
        <v>27.13</v>
      </c>
      <c r="CI124" s="14">
        <v>90.07</v>
      </c>
      <c r="CJ124" s="14">
        <v>1886.55</v>
      </c>
      <c r="CK124" s="14">
        <v>760.96</v>
      </c>
      <c r="CL124" s="14">
        <v>1323.76</v>
      </c>
      <c r="CM124" s="14">
        <v>26.07</v>
      </c>
      <c r="CN124" s="14">
        <v>13.83</v>
      </c>
      <c r="CO124" s="14">
        <v>19.98</v>
      </c>
      <c r="CP124" s="14">
        <v>0</v>
      </c>
      <c r="CQ124" s="14">
        <v>0.3</v>
      </c>
    </row>
    <row r="125" spans="1:95" x14ac:dyDescent="0.3">
      <c r="A125" s="127"/>
      <c r="B125" s="142" t="s">
        <v>205</v>
      </c>
      <c r="C125" s="128"/>
      <c r="D125" s="244">
        <f>SUM(D119:D124)</f>
        <v>31.27</v>
      </c>
      <c r="E125" s="244">
        <f t="shared" ref="E125:I125" si="37">SUM(E119:E124)</f>
        <v>0</v>
      </c>
      <c r="F125" s="244">
        <f t="shared" si="37"/>
        <v>28.53</v>
      </c>
      <c r="G125" s="244">
        <f t="shared" si="37"/>
        <v>3.22</v>
      </c>
      <c r="H125" s="244">
        <f t="shared" si="37"/>
        <v>119.76</v>
      </c>
      <c r="I125" s="244">
        <f t="shared" si="37"/>
        <v>818.12706074999994</v>
      </c>
      <c r="J125" s="134">
        <v>2.2799999999999998</v>
      </c>
      <c r="K125" s="13">
        <v>0.08</v>
      </c>
      <c r="L125" s="13">
        <v>0</v>
      </c>
      <c r="M125" s="13">
        <v>0</v>
      </c>
      <c r="N125" s="13">
        <v>2.15</v>
      </c>
      <c r="O125" s="13">
        <v>18.23</v>
      </c>
      <c r="P125" s="13">
        <v>1.7</v>
      </c>
      <c r="Q125" s="13">
        <v>0</v>
      </c>
      <c r="R125" s="13">
        <v>0</v>
      </c>
      <c r="S125" s="13">
        <v>0.28999999999999998</v>
      </c>
      <c r="T125" s="13">
        <v>1.89</v>
      </c>
      <c r="U125" s="13">
        <v>77.84</v>
      </c>
      <c r="V125" s="13">
        <v>636.26</v>
      </c>
      <c r="W125" s="13">
        <v>33.96</v>
      </c>
      <c r="X125" s="13">
        <v>30.35</v>
      </c>
      <c r="Y125" s="13">
        <v>86.82</v>
      </c>
      <c r="Z125" s="13">
        <v>1.1200000000000001</v>
      </c>
      <c r="AA125" s="13">
        <v>18.75</v>
      </c>
      <c r="AB125" s="13">
        <v>34.11</v>
      </c>
      <c r="AC125" s="13">
        <v>25.05</v>
      </c>
      <c r="AD125" s="13">
        <v>0.17</v>
      </c>
      <c r="AE125" s="13">
        <v>0.12</v>
      </c>
      <c r="AF125" s="13">
        <v>0.1</v>
      </c>
      <c r="AG125" s="13">
        <v>1.33</v>
      </c>
      <c r="AH125" s="13">
        <v>2.59</v>
      </c>
      <c r="AI125" s="13">
        <v>5.45</v>
      </c>
      <c r="AJ125" s="14">
        <v>0</v>
      </c>
      <c r="AK125" s="14">
        <v>62.59</v>
      </c>
      <c r="AL125" s="14">
        <v>81.44</v>
      </c>
      <c r="AM125" s="14">
        <v>116</v>
      </c>
      <c r="AN125" s="14">
        <v>118.1</v>
      </c>
      <c r="AO125" s="14">
        <v>26.61</v>
      </c>
      <c r="AP125" s="14">
        <v>76.13</v>
      </c>
      <c r="AQ125" s="14">
        <v>34.840000000000003</v>
      </c>
      <c r="AR125" s="14">
        <v>80.09</v>
      </c>
      <c r="AS125" s="14">
        <v>75.67</v>
      </c>
      <c r="AT125" s="14">
        <v>206.13</v>
      </c>
      <c r="AU125" s="14">
        <v>91.81</v>
      </c>
      <c r="AV125" s="14">
        <v>19.2</v>
      </c>
      <c r="AW125" s="14">
        <v>53.44</v>
      </c>
      <c r="AX125" s="14">
        <v>287.20999999999998</v>
      </c>
      <c r="AY125" s="14">
        <v>0</v>
      </c>
      <c r="AZ125" s="14">
        <v>40.19</v>
      </c>
      <c r="BA125" s="14">
        <v>36.549999999999997</v>
      </c>
      <c r="BB125" s="14">
        <v>72.75</v>
      </c>
      <c r="BC125" s="14">
        <v>21.66</v>
      </c>
      <c r="BD125" s="14">
        <v>0.1</v>
      </c>
      <c r="BE125" s="14">
        <v>0.04</v>
      </c>
      <c r="BF125" s="14">
        <v>0.02</v>
      </c>
      <c r="BG125" s="14">
        <v>0.05</v>
      </c>
      <c r="BH125" s="14">
        <v>0.06</v>
      </c>
      <c r="BI125" s="14">
        <v>0.28999999999999998</v>
      </c>
      <c r="BJ125" s="14">
        <v>0</v>
      </c>
      <c r="BK125" s="14">
        <v>0.88</v>
      </c>
      <c r="BL125" s="14">
        <v>0</v>
      </c>
      <c r="BM125" s="14">
        <v>0.26</v>
      </c>
      <c r="BN125" s="14">
        <v>0</v>
      </c>
      <c r="BO125" s="14">
        <v>0</v>
      </c>
      <c r="BP125" s="14">
        <v>0</v>
      </c>
      <c r="BQ125" s="14">
        <v>0.05</v>
      </c>
      <c r="BR125" s="14">
        <v>0.09</v>
      </c>
      <c r="BS125" s="14">
        <v>0.85</v>
      </c>
      <c r="BT125" s="14">
        <v>0</v>
      </c>
      <c r="BU125" s="14">
        <v>0</v>
      </c>
      <c r="BV125" s="14">
        <v>0.14000000000000001</v>
      </c>
      <c r="BW125" s="14">
        <v>0</v>
      </c>
      <c r="BX125" s="14">
        <v>0</v>
      </c>
      <c r="BY125" s="14">
        <v>0</v>
      </c>
      <c r="BZ125" s="14">
        <v>0</v>
      </c>
      <c r="CA125" s="14">
        <v>0</v>
      </c>
      <c r="CB125" s="14">
        <v>123.62</v>
      </c>
      <c r="CC125" s="15"/>
      <c r="CD125" s="15"/>
      <c r="CE125" s="14">
        <v>24.43</v>
      </c>
      <c r="CF125" s="14"/>
      <c r="CG125" s="14">
        <v>17.59</v>
      </c>
      <c r="CH125" s="14">
        <v>11.66</v>
      </c>
      <c r="CI125" s="14">
        <v>14.63</v>
      </c>
      <c r="CJ125" s="14">
        <v>602.05999999999995</v>
      </c>
      <c r="CK125" s="14">
        <v>529.20000000000005</v>
      </c>
      <c r="CL125" s="14">
        <v>565.63</v>
      </c>
      <c r="CM125" s="14">
        <v>24.41</v>
      </c>
      <c r="CN125" s="14">
        <v>3.59</v>
      </c>
      <c r="CO125" s="14">
        <v>14</v>
      </c>
      <c r="CP125" s="14">
        <v>0</v>
      </c>
      <c r="CQ125" s="14">
        <v>0.23</v>
      </c>
    </row>
    <row r="126" spans="1:95" hidden="1" x14ac:dyDescent="0.3">
      <c r="A126" s="56"/>
      <c r="B126" s="16" t="s">
        <v>102</v>
      </c>
      <c r="C126" s="74"/>
      <c r="D126" s="74">
        <v>26.95</v>
      </c>
      <c r="E126" s="74">
        <v>0</v>
      </c>
      <c r="F126" s="74">
        <v>27.65</v>
      </c>
      <c r="G126" s="74">
        <v>0</v>
      </c>
      <c r="H126" s="74">
        <v>117.24999999999999</v>
      </c>
      <c r="I126" s="74">
        <v>822.5</v>
      </c>
      <c r="J126" s="134">
        <v>0</v>
      </c>
      <c r="K126" s="13">
        <v>0</v>
      </c>
      <c r="L126" s="13">
        <v>0</v>
      </c>
      <c r="M126" s="13">
        <v>0</v>
      </c>
      <c r="N126" s="13">
        <v>9.8000000000000007</v>
      </c>
      <c r="O126" s="13">
        <v>0</v>
      </c>
      <c r="P126" s="13">
        <v>0.04</v>
      </c>
      <c r="Q126" s="13">
        <v>0</v>
      </c>
      <c r="R126" s="13">
        <v>0</v>
      </c>
      <c r="S126" s="13">
        <v>0</v>
      </c>
      <c r="T126" s="13">
        <v>0.03</v>
      </c>
      <c r="U126" s="13">
        <v>0.1</v>
      </c>
      <c r="V126" s="13">
        <v>0.3</v>
      </c>
      <c r="W126" s="13">
        <v>0.28999999999999998</v>
      </c>
      <c r="X126" s="13">
        <v>0</v>
      </c>
      <c r="Y126" s="13">
        <v>0</v>
      </c>
      <c r="Z126" s="13">
        <v>0.03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200.04</v>
      </c>
      <c r="CC126" s="15"/>
      <c r="CD126" s="15"/>
      <c r="CE126" s="14">
        <v>0</v>
      </c>
      <c r="CF126" s="14"/>
      <c r="CG126" s="14">
        <v>4.21</v>
      </c>
      <c r="CH126" s="14">
        <v>4.21</v>
      </c>
      <c r="CI126" s="14">
        <v>4.21</v>
      </c>
      <c r="CJ126" s="14">
        <v>497.96</v>
      </c>
      <c r="CK126" s="14">
        <v>192.28</v>
      </c>
      <c r="CL126" s="14">
        <v>345.12</v>
      </c>
      <c r="CM126" s="14">
        <v>44.51</v>
      </c>
      <c r="CN126" s="14">
        <v>26.48</v>
      </c>
      <c r="CO126" s="14">
        <v>35.49</v>
      </c>
      <c r="CP126" s="14">
        <v>10</v>
      </c>
      <c r="CQ126" s="14">
        <v>0</v>
      </c>
    </row>
    <row r="127" spans="1:95" hidden="1" x14ac:dyDescent="0.3">
      <c r="A127" s="56"/>
      <c r="B127" s="16" t="s">
        <v>103</v>
      </c>
      <c r="C127" s="74"/>
      <c r="D127" s="74">
        <f t="shared" ref="D127:I127" si="38">D125-D126</f>
        <v>4.32</v>
      </c>
      <c r="E127" s="74">
        <f t="shared" si="38"/>
        <v>0</v>
      </c>
      <c r="F127" s="74">
        <f t="shared" si="38"/>
        <v>0.88000000000000256</v>
      </c>
      <c r="G127" s="74">
        <f t="shared" si="38"/>
        <v>3.22</v>
      </c>
      <c r="H127" s="74">
        <f t="shared" si="38"/>
        <v>2.5100000000000193</v>
      </c>
      <c r="I127" s="74">
        <f t="shared" si="38"/>
        <v>-4.3729392500000586</v>
      </c>
      <c r="J127" s="134">
        <v>0.05</v>
      </c>
      <c r="K127" s="13">
        <v>0</v>
      </c>
      <c r="L127" s="13">
        <v>0</v>
      </c>
      <c r="M127" s="13">
        <v>0</v>
      </c>
      <c r="N127" s="13">
        <v>0.3</v>
      </c>
      <c r="O127" s="13">
        <v>8.0500000000000007</v>
      </c>
      <c r="P127" s="13">
        <v>2.08</v>
      </c>
      <c r="Q127" s="13">
        <v>0</v>
      </c>
      <c r="R127" s="13">
        <v>0</v>
      </c>
      <c r="S127" s="13">
        <v>0.25</v>
      </c>
      <c r="T127" s="13">
        <v>0.63</v>
      </c>
      <c r="U127" s="13">
        <v>152.5</v>
      </c>
      <c r="V127" s="13">
        <v>61.25</v>
      </c>
      <c r="W127" s="13">
        <v>8.75</v>
      </c>
      <c r="X127" s="13">
        <v>11.75</v>
      </c>
      <c r="Y127" s="13">
        <v>39.5</v>
      </c>
      <c r="Z127" s="13">
        <v>0.98</v>
      </c>
      <c r="AA127" s="13">
        <v>0</v>
      </c>
      <c r="AB127" s="13">
        <v>1.25</v>
      </c>
      <c r="AC127" s="13">
        <v>0.25</v>
      </c>
      <c r="AD127" s="13">
        <v>0.35</v>
      </c>
      <c r="AE127" s="13">
        <v>0.05</v>
      </c>
      <c r="AF127" s="13">
        <v>0.02</v>
      </c>
      <c r="AG127" s="13">
        <v>0.18</v>
      </c>
      <c r="AH127" s="13">
        <v>0.5</v>
      </c>
      <c r="AI127" s="13">
        <v>0</v>
      </c>
      <c r="AJ127" s="14">
        <v>0</v>
      </c>
      <c r="AK127" s="14">
        <v>80.5</v>
      </c>
      <c r="AL127" s="14">
        <v>62</v>
      </c>
      <c r="AM127" s="14">
        <v>106.75</v>
      </c>
      <c r="AN127" s="14">
        <v>55.75</v>
      </c>
      <c r="AO127" s="14">
        <v>23.25</v>
      </c>
      <c r="AP127" s="14">
        <v>49.5</v>
      </c>
      <c r="AQ127" s="14">
        <v>20</v>
      </c>
      <c r="AR127" s="14">
        <v>92.75</v>
      </c>
      <c r="AS127" s="14">
        <v>74.25</v>
      </c>
      <c r="AT127" s="14">
        <v>72.75</v>
      </c>
      <c r="AU127" s="14">
        <v>116</v>
      </c>
      <c r="AV127" s="14">
        <v>31</v>
      </c>
      <c r="AW127" s="14">
        <v>77.5</v>
      </c>
      <c r="AX127" s="14">
        <v>389.75</v>
      </c>
      <c r="AY127" s="14">
        <v>0</v>
      </c>
      <c r="AZ127" s="14">
        <v>131.5</v>
      </c>
      <c r="BA127" s="14">
        <v>72.75</v>
      </c>
      <c r="BB127" s="14">
        <v>45</v>
      </c>
      <c r="BC127" s="14">
        <v>32.5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0</v>
      </c>
      <c r="BJ127" s="14">
        <v>0</v>
      </c>
      <c r="BK127" s="14">
        <v>0.04</v>
      </c>
      <c r="BL127" s="14">
        <v>0</v>
      </c>
      <c r="BM127" s="14">
        <v>0</v>
      </c>
      <c r="BN127" s="14">
        <v>0.01</v>
      </c>
      <c r="BO127" s="14">
        <v>0</v>
      </c>
      <c r="BP127" s="14">
        <v>0</v>
      </c>
      <c r="BQ127" s="14">
        <v>0</v>
      </c>
      <c r="BR127" s="14">
        <v>0</v>
      </c>
      <c r="BS127" s="14">
        <v>0.03</v>
      </c>
      <c r="BT127" s="14">
        <v>0</v>
      </c>
      <c r="BU127" s="14">
        <v>0</v>
      </c>
      <c r="BV127" s="14">
        <v>0.12</v>
      </c>
      <c r="BW127" s="14">
        <v>0.02</v>
      </c>
      <c r="BX127" s="14">
        <v>0</v>
      </c>
      <c r="BY127" s="14">
        <v>0</v>
      </c>
      <c r="BZ127" s="14">
        <v>0</v>
      </c>
      <c r="CA127" s="14">
        <v>0</v>
      </c>
      <c r="CB127" s="14">
        <v>11.75</v>
      </c>
      <c r="CC127" s="15"/>
      <c r="CD127" s="15"/>
      <c r="CE127" s="14">
        <v>0.21</v>
      </c>
      <c r="CF127" s="14"/>
      <c r="CG127" s="14">
        <v>2.5</v>
      </c>
      <c r="CH127" s="14">
        <v>2.5</v>
      </c>
      <c r="CI127" s="14">
        <v>2.5</v>
      </c>
      <c r="CJ127" s="14">
        <v>475</v>
      </c>
      <c r="CK127" s="14">
        <v>183</v>
      </c>
      <c r="CL127" s="14">
        <v>329</v>
      </c>
      <c r="CM127" s="14">
        <v>4.75</v>
      </c>
      <c r="CN127" s="14">
        <v>3.95</v>
      </c>
      <c r="CO127" s="14">
        <v>4.3499999999999996</v>
      </c>
      <c r="CP127" s="14">
        <v>0</v>
      </c>
      <c r="CQ127" s="14">
        <v>0</v>
      </c>
    </row>
    <row r="128" spans="1:95" hidden="1" x14ac:dyDescent="0.3">
      <c r="A128" s="56"/>
      <c r="B128" s="16" t="s">
        <v>104</v>
      </c>
      <c r="C128" s="74"/>
      <c r="D128" s="74">
        <v>13</v>
      </c>
      <c r="E128" s="74"/>
      <c r="F128" s="74">
        <v>40</v>
      </c>
      <c r="G128" s="74"/>
      <c r="H128" s="74">
        <v>47</v>
      </c>
      <c r="I128" s="74"/>
      <c r="J128" s="135">
        <v>0</v>
      </c>
      <c r="K128" s="17">
        <v>0</v>
      </c>
      <c r="L128" s="17">
        <v>0</v>
      </c>
      <c r="M128" s="17">
        <v>0</v>
      </c>
      <c r="N128" s="17">
        <v>0.33</v>
      </c>
      <c r="O128" s="17">
        <v>13.68</v>
      </c>
      <c r="P128" s="17">
        <v>0.06</v>
      </c>
      <c r="Q128" s="17">
        <v>0</v>
      </c>
      <c r="R128" s="17">
        <v>0</v>
      </c>
      <c r="S128" s="17">
        <v>0</v>
      </c>
      <c r="T128" s="17">
        <v>0.54</v>
      </c>
      <c r="U128" s="17">
        <v>0</v>
      </c>
      <c r="V128" s="17">
        <v>0</v>
      </c>
      <c r="W128" s="17">
        <v>0</v>
      </c>
      <c r="X128" s="17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8">
        <v>0</v>
      </c>
      <c r="AK128" s="8">
        <v>95.79</v>
      </c>
      <c r="AL128" s="8">
        <v>99.7</v>
      </c>
      <c r="AM128" s="8">
        <v>152.69</v>
      </c>
      <c r="AN128" s="8">
        <v>50.63</v>
      </c>
      <c r="AO128" s="8">
        <v>30.02</v>
      </c>
      <c r="AP128" s="8">
        <v>60.03</v>
      </c>
      <c r="AQ128" s="8">
        <v>22.71</v>
      </c>
      <c r="AR128" s="8">
        <v>108.58</v>
      </c>
      <c r="AS128" s="8">
        <v>67.34</v>
      </c>
      <c r="AT128" s="8">
        <v>93.96</v>
      </c>
      <c r="AU128" s="8">
        <v>77.52</v>
      </c>
      <c r="AV128" s="8">
        <v>40.72</v>
      </c>
      <c r="AW128" s="8">
        <v>72.040000000000006</v>
      </c>
      <c r="AX128" s="8">
        <v>602.39</v>
      </c>
      <c r="AY128" s="8">
        <v>0</v>
      </c>
      <c r="AZ128" s="8">
        <v>196.27</v>
      </c>
      <c r="BA128" s="8">
        <v>85.35</v>
      </c>
      <c r="BB128" s="8">
        <v>56.64</v>
      </c>
      <c r="BC128" s="8">
        <v>44.89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0.02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0.02</v>
      </c>
      <c r="BT128" s="8">
        <v>0</v>
      </c>
      <c r="BU128" s="8">
        <v>0</v>
      </c>
      <c r="BV128" s="8">
        <v>0.08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11.73</v>
      </c>
      <c r="CC128" s="18"/>
      <c r="CD128" s="18"/>
      <c r="CE128" s="8">
        <v>0</v>
      </c>
      <c r="CF128" s="8"/>
      <c r="CG128" s="8">
        <v>0</v>
      </c>
      <c r="CH128" s="8">
        <v>0</v>
      </c>
      <c r="CI128" s="8">
        <v>0</v>
      </c>
      <c r="CJ128" s="8">
        <v>570</v>
      </c>
      <c r="CK128" s="8">
        <v>219.6</v>
      </c>
      <c r="CL128" s="8">
        <v>394.8</v>
      </c>
      <c r="CM128" s="8">
        <v>4.5599999999999996</v>
      </c>
      <c r="CN128" s="8">
        <v>4.5599999999999996</v>
      </c>
      <c r="CO128" s="8">
        <v>4.5599999999999996</v>
      </c>
      <c r="CP128" s="8">
        <v>0</v>
      </c>
      <c r="CQ128" s="8">
        <v>0</v>
      </c>
    </row>
    <row r="129" spans="1:95" x14ac:dyDescent="0.3">
      <c r="A129" s="56"/>
      <c r="B129" s="143" t="s">
        <v>287</v>
      </c>
      <c r="C129" s="74"/>
      <c r="D129" s="75">
        <f t="shared" ref="D129:I129" si="39">D114+D125</f>
        <v>51.449999999999996</v>
      </c>
      <c r="E129" s="75">
        <f t="shared" si="39"/>
        <v>7.82</v>
      </c>
      <c r="F129" s="75">
        <f t="shared" si="39"/>
        <v>52.42</v>
      </c>
      <c r="G129" s="75">
        <f t="shared" si="39"/>
        <v>4.49</v>
      </c>
      <c r="H129" s="75">
        <f t="shared" si="39"/>
        <v>196.59</v>
      </c>
      <c r="I129" s="75">
        <f t="shared" si="39"/>
        <v>1378.29459275</v>
      </c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147"/>
      <c r="CD129" s="147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</row>
    <row r="130" spans="1:95" x14ac:dyDescent="0.3">
      <c r="A130" s="56"/>
      <c r="B130" s="143"/>
      <c r="C130" s="74"/>
      <c r="D130" s="75"/>
      <c r="E130" s="75"/>
      <c r="F130" s="75"/>
      <c r="G130" s="75"/>
      <c r="H130" s="75"/>
      <c r="I130" s="75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147"/>
      <c r="CD130" s="147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</row>
    <row r="131" spans="1:95" x14ac:dyDescent="0.3">
      <c r="A131" s="56"/>
      <c r="B131" s="16"/>
      <c r="C131" s="74"/>
      <c r="D131" s="74"/>
      <c r="E131" s="74"/>
      <c r="F131" s="74"/>
      <c r="G131" s="74"/>
      <c r="H131" s="74"/>
      <c r="I131" s="242"/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175</v>
      </c>
      <c r="AD131" s="9">
        <v>0</v>
      </c>
      <c r="AE131" s="9">
        <v>0.3</v>
      </c>
      <c r="AF131" s="9">
        <v>0.35</v>
      </c>
      <c r="AI131" s="9">
        <v>15</v>
      </c>
      <c r="CI131" s="10">
        <v>0</v>
      </c>
      <c r="CL131" s="10">
        <v>0</v>
      </c>
      <c r="CO131" s="10">
        <v>0</v>
      </c>
    </row>
    <row r="132" spans="1:95" x14ac:dyDescent="0.3">
      <c r="A132" s="56"/>
      <c r="B132" s="23" t="s">
        <v>146</v>
      </c>
      <c r="C132" s="24" t="s">
        <v>156</v>
      </c>
      <c r="D132" s="253" t="s">
        <v>157</v>
      </c>
      <c r="E132" s="253"/>
      <c r="F132" s="267" t="s">
        <v>158</v>
      </c>
      <c r="G132" s="267"/>
      <c r="H132" s="25" t="s">
        <v>159</v>
      </c>
      <c r="I132" s="25" t="s">
        <v>160</v>
      </c>
      <c r="V132" s="9" t="e">
        <f>#REF!-V131</f>
        <v>#REF!</v>
      </c>
      <c r="W132" s="9" t="e">
        <f>#REF!-W131</f>
        <v>#REF!</v>
      </c>
      <c r="X132" s="9" t="e">
        <f>#REF!-X131</f>
        <v>#REF!</v>
      </c>
      <c r="Y132" s="9" t="e">
        <f>#REF!-Y131</f>
        <v>#REF!</v>
      </c>
      <c r="Z132" s="9" t="e">
        <f>#REF!-Z131</f>
        <v>#REF!</v>
      </c>
      <c r="AA132" s="9" t="e">
        <f>#REF!-AA131</f>
        <v>#REF!</v>
      </c>
      <c r="AB132" s="9" t="e">
        <f>#REF!-AB131</f>
        <v>#REF!</v>
      </c>
      <c r="AC132" s="9" t="e">
        <f>#REF!-AC131</f>
        <v>#REF!</v>
      </c>
      <c r="AD132" s="9" t="e">
        <f>#REF!-AD131</f>
        <v>#REF!</v>
      </c>
      <c r="AE132" s="9" t="e">
        <f>#REF!-AE131</f>
        <v>#REF!</v>
      </c>
      <c r="AF132" s="9" t="e">
        <f>#REF!-AF131</f>
        <v>#REF!</v>
      </c>
      <c r="AI132" s="9" t="e">
        <f>#REF!-AI131</f>
        <v>#REF!</v>
      </c>
      <c r="CI132" s="10" t="e">
        <f>#REF!-CI131</f>
        <v>#REF!</v>
      </c>
      <c r="CL132" s="10" t="e">
        <f>#REF!-CL131</f>
        <v>#REF!</v>
      </c>
      <c r="CO132" s="10" t="e">
        <f>#REF!-CO131</f>
        <v>#REF!</v>
      </c>
    </row>
    <row r="133" spans="1:95" x14ac:dyDescent="0.3">
      <c r="A133" s="121"/>
      <c r="B133" s="122" t="s">
        <v>92</v>
      </c>
      <c r="C133" s="123"/>
      <c r="D133" s="123"/>
      <c r="E133" s="123"/>
      <c r="F133" s="123"/>
      <c r="G133" s="123"/>
      <c r="H133" s="123"/>
      <c r="I133" s="243"/>
    </row>
    <row r="134" spans="1:95" x14ac:dyDescent="0.3">
      <c r="A134" s="137" t="s">
        <v>93</v>
      </c>
      <c r="B134" s="126" t="s">
        <v>94</v>
      </c>
      <c r="C134" s="138" t="s">
        <v>95</v>
      </c>
      <c r="D134" s="123">
        <v>7.46</v>
      </c>
      <c r="E134" s="123">
        <v>4.68</v>
      </c>
      <c r="F134" s="123">
        <v>12.23</v>
      </c>
      <c r="G134" s="123">
        <v>0.33</v>
      </c>
      <c r="H134" s="123">
        <v>17.329999999999998</v>
      </c>
      <c r="I134" s="243">
        <v>211.69688000000008</v>
      </c>
    </row>
    <row r="135" spans="1:95" x14ac:dyDescent="0.3">
      <c r="A135" s="121" t="s">
        <v>123</v>
      </c>
      <c r="B135" s="126" t="s">
        <v>124</v>
      </c>
      <c r="C135" s="123" t="s">
        <v>225</v>
      </c>
      <c r="D135" s="123">
        <v>8.61</v>
      </c>
      <c r="E135" s="123">
        <v>2.41</v>
      </c>
      <c r="F135" s="123">
        <v>6.7</v>
      </c>
      <c r="G135" s="123">
        <v>0.53</v>
      </c>
      <c r="H135" s="123">
        <v>42.94</v>
      </c>
      <c r="I135" s="243">
        <v>256.41000000000003</v>
      </c>
      <c r="J135" s="19" t="e">
        <f>$J$14+$J$26+$J$40+$J$56+$J$68+#REF!+$J$92+$J$107+$J$118+#REF!</f>
        <v>#REF!</v>
      </c>
      <c r="K135" s="19" t="e">
        <f>$K$14+$K$26+$K$40+$K$56+$K$68+#REF!+$K$92+$K$107+$K$118+#REF!</f>
        <v>#REF!</v>
      </c>
      <c r="L135" s="19" t="e">
        <f>$L$14+$L$26+$L$40+$L$56+$L$68+#REF!+$L$92+$L$107+$L$118+#REF!</f>
        <v>#REF!</v>
      </c>
      <c r="M135" s="19" t="e">
        <f>$M$14+$M$26+$M$40+$M$56+$M$68+#REF!+$M$92+$M$107+$M$118+#REF!</f>
        <v>#REF!</v>
      </c>
      <c r="N135" s="19" t="e">
        <f>$N$14+$N$26+$N$40+$N$56+$N$68+#REF!+$N$92+$N$107+$N$118+#REF!</f>
        <v>#REF!</v>
      </c>
      <c r="O135" s="19" t="e">
        <f>$O$14+$O$26+$O$40+$O$56+$O$68+#REF!+$O$92+$O$107+$O$118+#REF!</f>
        <v>#REF!</v>
      </c>
      <c r="P135" s="19" t="e">
        <f>$P$14+$P$26+$P$40+$P$56+$P$68+#REF!+$P$92+$P$107+$P$118+#REF!</f>
        <v>#REF!</v>
      </c>
      <c r="Q135" s="19" t="e">
        <f>$Q$14+$Q$26+$Q$40+$Q$56+$Q$68+#REF!+$Q$92+$Q$107+$Q$118+#REF!</f>
        <v>#REF!</v>
      </c>
      <c r="R135" s="19" t="e">
        <f>$R$14+$R$26+$R$40+$R$56+$R$68+#REF!+$R$92+$R$107+$R$118+#REF!</f>
        <v>#REF!</v>
      </c>
      <c r="S135" s="19" t="e">
        <f>$S$14+$S$26+$S$40+$S$56+$S$68+#REF!+$S$92+$S$107+$S$118+#REF!</f>
        <v>#REF!</v>
      </c>
      <c r="T135" s="19" t="e">
        <f>$T$14+$T$26+$T$40+$T$56+$T$68+#REF!+$T$92+$T$107+$T$118+#REF!</f>
        <v>#REF!</v>
      </c>
      <c r="U135" s="19" t="e">
        <f>$U$14+$U$26+$U$40+$U$56+$U$68+#REF!+$U$92+$U$107+$U$118+#REF!</f>
        <v>#REF!</v>
      </c>
      <c r="V135" s="19" t="e">
        <f>$V$14+$V$26+$V$40+$V$56+$V$68+#REF!+$V$92+$V$107+$V$118+#REF!</f>
        <v>#REF!</v>
      </c>
      <c r="W135" s="19" t="e">
        <f>$W$14+$W$26+$W$40+$W$56+$W$68+#REF!+$W$92+$W$107+$W$118+#REF!</f>
        <v>#REF!</v>
      </c>
      <c r="X135" s="19" t="e">
        <f>$X$14+$X$26+$X$40+$X$56+$X$68+#REF!+$X$92+$X$107+$X$118+#REF!</f>
        <v>#REF!</v>
      </c>
      <c r="Y135" s="19" t="e">
        <f>$Y$14+$Y$26+$Y$40+$Y$56+$Y$68+#REF!+$Y$92+$Y$107+$Y$118+#REF!</f>
        <v>#REF!</v>
      </c>
      <c r="Z135" s="19" t="e">
        <f>$Z$14+$Z$26+$Z$40+$Z$56+$Z$68+#REF!+$Z$92+$Z$107+$Z$118+#REF!</f>
        <v>#REF!</v>
      </c>
      <c r="AA135" s="19" t="e">
        <f>$AA$14+$AA$26+$AA$40+$AA$56+$AA$68+#REF!+$AA$92+$AA$107+$AA$118+#REF!</f>
        <v>#REF!</v>
      </c>
      <c r="AB135" s="19" t="e">
        <f>$AB$14+$AB$26+$AB$40+$AB$56+$AB$68+#REF!+$AB$92+$AB$107+$AB$118+#REF!</f>
        <v>#REF!</v>
      </c>
      <c r="AC135" s="19" t="e">
        <f>$AC$14+$AC$26+$AC$40+$AC$56+$AC$68+#REF!+$AC$92+$AC$107+$AC$118+#REF!</f>
        <v>#REF!</v>
      </c>
      <c r="AD135" s="19" t="e">
        <f>$AD$14+$AD$26+$AD$40+$AD$56+$AD$68+#REF!+$AD$92+$AD$107+$AD$118+#REF!</f>
        <v>#REF!</v>
      </c>
      <c r="AE135" s="19" t="e">
        <f>$AE$14+$AE$26+$AE$40+$AE$56+$AE$68+#REF!+$AE$92+$AE$107+$AE$118+#REF!</f>
        <v>#REF!</v>
      </c>
      <c r="AF135" s="19" t="e">
        <f>$AF$14+$AF$26+$AF$40+$AF$56+$AF$68+#REF!+$AF$92+$AF$107+$AF$118+#REF!</f>
        <v>#REF!</v>
      </c>
      <c r="AG135" s="19" t="e">
        <f>$AG$14+$AG$26+$AG$40+$AG$56+$AG$68+#REF!+$AG$92+$AG$107+$AG$118+#REF!</f>
        <v>#REF!</v>
      </c>
      <c r="AH135" s="19" t="e">
        <f>$AH$14+$AH$26+$AH$40+$AH$56+$AH$68+#REF!+$AH$92+$AH$107+$AH$118+#REF!</f>
        <v>#REF!</v>
      </c>
      <c r="AI135" s="19" t="e">
        <f>$AI$14+$AI$26+$AI$40+$AI$56+$AI$68+#REF!+$AI$92+$AI$107+$AI$118+#REF!</f>
        <v>#REF!</v>
      </c>
      <c r="AJ135" s="5" t="e">
        <f>$AJ$14+$AJ$26+$AJ$40+$AJ$56+$AJ$68+#REF!+$AJ$92+$AJ$107+$AJ$118+#REF!</f>
        <v>#REF!</v>
      </c>
      <c r="AK135" s="5" t="e">
        <f>$AK$14+$AK$26+$AK$40+$AK$56+$AK$68+#REF!+$AK$92+$AK$107+$AK$118+#REF!</f>
        <v>#REF!</v>
      </c>
      <c r="AL135" s="5" t="e">
        <f>$AL$14+$AL$26+$AL$40+$AL$56+$AL$68+#REF!+$AL$92+$AL$107+$AL$118+#REF!</f>
        <v>#REF!</v>
      </c>
      <c r="AM135" s="5" t="e">
        <f>$AM$14+$AM$26+$AM$40+$AM$56+$AM$68+#REF!+$AM$92+$AM$107+$AM$118+#REF!</f>
        <v>#REF!</v>
      </c>
      <c r="AN135" s="5" t="e">
        <f>$AN$14+$AN$26+$AN$40+$AN$56+$AN$68+#REF!+$AN$92+$AN$107+$AN$118+#REF!</f>
        <v>#REF!</v>
      </c>
      <c r="AO135" s="5" t="e">
        <f>$AO$14+$AO$26+$AO$40+$AO$56+$AO$68+#REF!+$AO$92+$AO$107+$AO$118+#REF!</f>
        <v>#REF!</v>
      </c>
      <c r="AP135" s="5" t="e">
        <f>$AP$14+$AP$26+$AP$40+$AP$56+$AP$68+#REF!+$AP$92+$AP$107+$AP$118+#REF!</f>
        <v>#REF!</v>
      </c>
      <c r="AQ135" s="5" t="e">
        <f>$AQ$14+$AQ$26+$AQ$40+$AQ$56+$AQ$68+#REF!+$AQ$92+$AQ$107+$AQ$118+#REF!</f>
        <v>#REF!</v>
      </c>
      <c r="AR135" s="5" t="e">
        <f>$AR$14+$AR$26+$AR$40+$AR$56+$AR$68+#REF!+$AR$92+$AR$107+$AR$118+#REF!</f>
        <v>#REF!</v>
      </c>
      <c r="AS135" s="5" t="e">
        <f>$AS$14+$AS$26+$AS$40+$AS$56+$AS$68+#REF!+$AS$92+$AS$107+$AS$118+#REF!</f>
        <v>#REF!</v>
      </c>
      <c r="AT135" s="5" t="e">
        <f>$AT$14+$AT$26+$AT$40+$AT$56+$AT$68+#REF!+$AT$92+$AT$107+$AT$118+#REF!</f>
        <v>#REF!</v>
      </c>
      <c r="AU135" s="5" t="e">
        <f>$AU$14+$AU$26+$AU$40+$AU$56+$AU$68+#REF!+$AU$92+$AU$107+$AU$118+#REF!</f>
        <v>#REF!</v>
      </c>
      <c r="AV135" s="5" t="e">
        <f>$AV$14+$AV$26+$AV$40+$AV$56+$AV$68+#REF!+$AV$92+$AV$107+$AV$118+#REF!</f>
        <v>#REF!</v>
      </c>
      <c r="AW135" s="5" t="e">
        <f>$AW$14+$AW$26+$AW$40+$AW$56+$AW$68+#REF!+$AW$92+$AW$107+$AW$118+#REF!</f>
        <v>#REF!</v>
      </c>
      <c r="AX135" s="5" t="e">
        <f>$AX$14+$AX$26+$AX$40+$AX$56+$AX$68+#REF!+$AX$92+$AX$107+$AX$118+#REF!</f>
        <v>#REF!</v>
      </c>
      <c r="AY135" s="5" t="e">
        <f>$AY$14+$AY$26+$AY$40+$AY$56+$AY$68+#REF!+$AY$92+$AY$107+$AY$118+#REF!</f>
        <v>#REF!</v>
      </c>
      <c r="AZ135" s="5" t="e">
        <f>$AZ$14+$AZ$26+$AZ$40+$AZ$56+$AZ$68+#REF!+$AZ$92+$AZ$107+$AZ$118+#REF!</f>
        <v>#REF!</v>
      </c>
      <c r="BA135" s="5" t="e">
        <f>$BA$14+$BA$26+$BA$40+$BA$56+$BA$68+#REF!+$BA$92+$BA$107+$BA$118+#REF!</f>
        <v>#REF!</v>
      </c>
      <c r="BB135" s="5" t="e">
        <f>$BB$14+$BB$26+$BB$40+$BB$56+$BB$68+#REF!+$BB$92+$BB$107+$BB$118+#REF!</f>
        <v>#REF!</v>
      </c>
      <c r="BC135" s="5" t="e">
        <f>$BC$14+$BC$26+$BC$40+$BC$56+$BC$68+#REF!+$BC$92+$BC$107+$BC$118+#REF!</f>
        <v>#REF!</v>
      </c>
      <c r="BD135" s="5" t="e">
        <f>$BD$14+$BD$26+$BD$40+$BD$56+$BD$68+#REF!+$BD$92+$BD$107+$BD$118+#REF!</f>
        <v>#REF!</v>
      </c>
      <c r="BE135" s="5" t="e">
        <f>$BE$14+$BE$26+$BE$40+$BE$56+$BE$68+#REF!+$BE$92+$BE$107+$BE$118+#REF!</f>
        <v>#REF!</v>
      </c>
      <c r="BF135" s="5" t="e">
        <f>$BF$14+$BF$26+$BF$40+$BF$56+$BF$68+#REF!+$BF$92+$BF$107+$BF$118+#REF!</f>
        <v>#REF!</v>
      </c>
      <c r="BG135" s="5" t="e">
        <f>$BG$14+$BG$26+$BG$40+$BG$56+$BG$68+#REF!+$BG$92+$BG$107+$BG$118+#REF!</f>
        <v>#REF!</v>
      </c>
      <c r="BH135" s="5" t="e">
        <f>$BH$14+$BH$26+$BH$40+$BH$56+$BH$68+#REF!+$BH$92+$BH$107+$BH$118+#REF!</f>
        <v>#REF!</v>
      </c>
      <c r="BI135" s="5" t="e">
        <f>$BI$14+$BI$26+$BI$40+$BI$56+$BI$68+#REF!+$BI$92+$BI$107+$BI$118+#REF!</f>
        <v>#REF!</v>
      </c>
      <c r="BJ135" s="5" t="e">
        <f>$BJ$14+$BJ$26+$BJ$40+$BJ$56+$BJ$68+#REF!+$BJ$92+$BJ$107+$BJ$118+#REF!</f>
        <v>#REF!</v>
      </c>
      <c r="BK135" s="5" t="e">
        <f>$BK$14+$BK$26+$BK$40+$BK$56+$BK$68+#REF!+$BK$92+$BK$107+$BK$118+#REF!</f>
        <v>#REF!</v>
      </c>
      <c r="BL135" s="5" t="e">
        <f>$BL$14+$BL$26+$BL$40+$BL$56+$BL$68+#REF!+$BL$92+$BL$107+$BL$118+#REF!</f>
        <v>#REF!</v>
      </c>
      <c r="BM135" s="5" t="e">
        <f>$BM$14+$BM$26+$BM$40+$BM$56+$BM$68+#REF!+$BM$92+$BM$107+$BM$118+#REF!</f>
        <v>#REF!</v>
      </c>
      <c r="BN135" s="5" t="e">
        <f>$BN$14+$BN$26+$BN$40+$BN$56+$BN$68+#REF!+$BN$92+$BN$107+$BN$118+#REF!</f>
        <v>#REF!</v>
      </c>
      <c r="BO135" s="5" t="e">
        <f>$BO$14+$BO$26+$BO$40+$BO$56+$BO$68+#REF!+$BO$92+$BO$107+$BO$118+#REF!</f>
        <v>#REF!</v>
      </c>
      <c r="BP135" s="5" t="e">
        <f>$BP$14+$BP$26+$BP$40+$BP$56+$BP$68+#REF!+$BP$92+$BP$107+$BP$118+#REF!</f>
        <v>#REF!</v>
      </c>
      <c r="BQ135" s="5" t="e">
        <f>$BQ$14+$BQ$26+$BQ$40+$BQ$56+$BQ$68+#REF!+$BQ$92+$BQ$107+$BQ$118+#REF!</f>
        <v>#REF!</v>
      </c>
      <c r="BR135" s="5" t="e">
        <f>$BR$14+$BR$26+$BR$40+$BR$56+$BR$68+#REF!+$BR$92+$BR$107+$BR$118+#REF!</f>
        <v>#REF!</v>
      </c>
      <c r="BS135" s="5" t="e">
        <f>$BS$14+$BS$26+$BS$40+$BS$56+$BS$68+#REF!+$BS$92+$BS$107+$BS$118+#REF!</f>
        <v>#REF!</v>
      </c>
      <c r="BT135" s="5" t="e">
        <f>$BT$14+$BT$26+$BT$40+$BT$56+$BT$68+#REF!+$BT$92+$BT$107+$BT$118+#REF!</f>
        <v>#REF!</v>
      </c>
      <c r="BU135" s="5" t="e">
        <f>$BU$14+$BU$26+$BU$40+$BU$56+$BU$68+#REF!+$BU$92+$BU$107+$BU$118+#REF!</f>
        <v>#REF!</v>
      </c>
      <c r="BV135" s="5" t="e">
        <f>$BV$14+$BV$26+$BV$40+$BV$56+$BV$68+#REF!+$BV$92+$BV$107+$BV$118+#REF!</f>
        <v>#REF!</v>
      </c>
      <c r="BW135" s="5" t="e">
        <f>$BW$14+$BW$26+$BW$40+$BW$56+$BW$68+#REF!+$BW$92+$BW$107+$BW$118+#REF!</f>
        <v>#REF!</v>
      </c>
      <c r="BX135" s="5" t="e">
        <f>$BX$14+$BX$26+$BX$40+$BX$56+$BX$68+#REF!+$BX$92+$BX$107+$BX$118+#REF!</f>
        <v>#REF!</v>
      </c>
      <c r="BY135" s="5" t="e">
        <f>$BY$14+$BY$26+$BY$40+$BY$56+$BY$68+#REF!+$BY$92+$BY$107+$BY$118+#REF!</f>
        <v>#REF!</v>
      </c>
      <c r="BZ135" s="5" t="e">
        <f>$BZ$14+$BZ$26+$BZ$40+$BZ$56+$BZ$68+#REF!+$BZ$92+$BZ$107+$BZ$118+#REF!</f>
        <v>#REF!</v>
      </c>
      <c r="CA135" s="5" t="e">
        <f>$CA$14+$CA$26+$CA$40+$CA$56+$CA$68+#REF!+$CA$92+$CA$107+$CA$118+#REF!</f>
        <v>#REF!</v>
      </c>
      <c r="CB135" s="5" t="e">
        <f>$CB$14+$CB$26+$CB$40+$CB$56+$CB$68+#REF!+$CB$92+$CB$107+$CB$118+#REF!</f>
        <v>#REF!</v>
      </c>
      <c r="CC135" s="12"/>
      <c r="CD135" s="12"/>
      <c r="CE135" s="5" t="e">
        <f>$CE$14+$CE$26+$CE$40+$CE$56+$CE$68+#REF!+$CE$92+$CE$107+$CE$118+#REF!</f>
        <v>#REF!</v>
      </c>
      <c r="CF135" s="5"/>
      <c r="CG135" s="5" t="e">
        <f>$CG$14+$CG$26+$CG$40+$CG$56+$CG$68+#REF!+$CG$92+$CG$107+$CG$118+#REF!</f>
        <v>#REF!</v>
      </c>
      <c r="CH135" s="5" t="e">
        <f>$CH$14+$CH$26+$CH$40+$CH$56+$CH$68+#REF!+$CH$92+$CH$107+$CH$118+#REF!</f>
        <v>#REF!</v>
      </c>
      <c r="CI135" s="5" t="e">
        <f>$CI$14+$CI$26+$CI$40+$CI$56+$CI$68+#REF!+$CI$92+$CI$107+$CI$118+#REF!</f>
        <v>#REF!</v>
      </c>
      <c r="CJ135" s="5" t="e">
        <f>$CJ$14+$CJ$26+$CJ$40+$CJ$56+$CJ$68+#REF!+$CJ$92+$CJ$107+$CJ$118+#REF!</f>
        <v>#REF!</v>
      </c>
      <c r="CK135" s="5" t="e">
        <f>$CK$14+$CK$26+$CK$40+$CK$56+$CK$68+#REF!+$CK$92+$CK$107+$CK$118+#REF!</f>
        <v>#REF!</v>
      </c>
      <c r="CL135" s="5" t="e">
        <f>$CL$14+$CL$26+$CL$40+$CL$56+$CL$68+#REF!+$CL$92+$CL$107+$CL$118+#REF!</f>
        <v>#REF!</v>
      </c>
      <c r="CM135" s="5" t="e">
        <f>$CM$14+$CM$26+$CM$40+$CM$56+$CM$68+#REF!+$CM$92+$CM$107+$CM$118+#REF!</f>
        <v>#REF!</v>
      </c>
      <c r="CN135" s="5" t="e">
        <f>$CN$14+$CN$26+$CN$40+$CN$56+$CN$68+#REF!+$CN$92+$CN$107+$CN$118+#REF!</f>
        <v>#REF!</v>
      </c>
      <c r="CO135" s="5" t="e">
        <f>$CO$14+$CO$26+$CO$40+$CO$56+$CO$68+#REF!+$CO$92+$CO$107+$CO$118+#REF!</f>
        <v>#REF!</v>
      </c>
      <c r="CP135" s="5" t="e">
        <f>$CP$14+$CP$26+$CP$40+$CP$56+$CP$68+#REF!+$CP$92+$CP$107+$CP$118+#REF!</f>
        <v>#REF!</v>
      </c>
      <c r="CQ135" s="5" t="e">
        <f>$CQ$14+$CQ$26+$CQ$40+$CQ$56+$CQ$68+#REF!+$CQ$92+$CQ$107+$CQ$118+#REF!</f>
        <v>#REF!</v>
      </c>
    </row>
    <row r="136" spans="1:95" x14ac:dyDescent="0.3">
      <c r="A136" s="121" t="s">
        <v>125</v>
      </c>
      <c r="B136" s="126" t="s">
        <v>126</v>
      </c>
      <c r="C136" s="123" t="str">
        <f>"200"</f>
        <v>200</v>
      </c>
      <c r="D136" s="123">
        <v>0.12</v>
      </c>
      <c r="E136" s="123">
        <v>0</v>
      </c>
      <c r="F136" s="123">
        <v>0.02</v>
      </c>
      <c r="G136" s="123">
        <v>0.02</v>
      </c>
      <c r="H136" s="123">
        <v>9.83</v>
      </c>
      <c r="I136" s="243">
        <v>38.659836097560984</v>
      </c>
    </row>
    <row r="137" spans="1:95" x14ac:dyDescent="0.3">
      <c r="A137" s="121" t="str">
        <f>"-"</f>
        <v>-</v>
      </c>
      <c r="B137" s="126" t="s">
        <v>100</v>
      </c>
      <c r="C137" s="123" t="str">
        <f>"25"</f>
        <v>25</v>
      </c>
      <c r="D137" s="123">
        <v>1.65</v>
      </c>
      <c r="E137" s="123">
        <v>0</v>
      </c>
      <c r="F137" s="123">
        <v>0.3</v>
      </c>
      <c r="G137" s="123">
        <v>0.3</v>
      </c>
      <c r="H137" s="123">
        <v>10.43</v>
      </c>
      <c r="I137" s="123">
        <v>48.344999999999999</v>
      </c>
    </row>
    <row r="138" spans="1:95" x14ac:dyDescent="0.3">
      <c r="A138" s="121" t="str">
        <f>"-"</f>
        <v>-</v>
      </c>
      <c r="B138" s="126" t="s">
        <v>155</v>
      </c>
      <c r="C138" s="123" t="str">
        <f>"100"</f>
        <v>100</v>
      </c>
      <c r="D138" s="123">
        <v>0.4</v>
      </c>
      <c r="E138" s="123">
        <v>0</v>
      </c>
      <c r="F138" s="123">
        <v>0.4</v>
      </c>
      <c r="G138" s="123">
        <v>0.4</v>
      </c>
      <c r="H138" s="123">
        <v>11.6</v>
      </c>
      <c r="I138" s="243">
        <v>48.68</v>
      </c>
    </row>
    <row r="139" spans="1:95" x14ac:dyDescent="0.3">
      <c r="A139" s="127"/>
      <c r="B139" s="142" t="s">
        <v>101</v>
      </c>
      <c r="C139" s="128"/>
      <c r="D139" s="128">
        <f>SUM(D134:D138)</f>
        <v>18.239999999999998</v>
      </c>
      <c r="E139" s="128">
        <f t="shared" ref="E139:I139" si="40">SUM(E134:E138)</f>
        <v>7.09</v>
      </c>
      <c r="F139" s="128">
        <f t="shared" si="40"/>
        <v>19.649999999999999</v>
      </c>
      <c r="G139" s="128">
        <f t="shared" si="40"/>
        <v>1.58</v>
      </c>
      <c r="H139" s="128">
        <f t="shared" si="40"/>
        <v>92.13</v>
      </c>
      <c r="I139" s="244">
        <f t="shared" si="40"/>
        <v>603.79171609756099</v>
      </c>
    </row>
    <row r="140" spans="1:95" hidden="1" x14ac:dyDescent="0.3">
      <c r="A140" s="121"/>
      <c r="B140" s="126" t="s">
        <v>102</v>
      </c>
      <c r="C140" s="123"/>
      <c r="D140" s="123">
        <v>19.25</v>
      </c>
      <c r="E140" s="123">
        <v>0</v>
      </c>
      <c r="F140" s="123">
        <v>19.75</v>
      </c>
      <c r="G140" s="123">
        <v>0</v>
      </c>
      <c r="H140" s="123">
        <v>83.75</v>
      </c>
      <c r="I140" s="243">
        <v>587.5</v>
      </c>
    </row>
    <row r="141" spans="1:95" hidden="1" x14ac:dyDescent="0.3">
      <c r="A141" s="121"/>
      <c r="B141" s="126" t="s">
        <v>103</v>
      </c>
      <c r="C141" s="123"/>
      <c r="D141" s="123">
        <f t="shared" ref="D141:I141" si="41">D139-D140</f>
        <v>-1.0100000000000016</v>
      </c>
      <c r="E141" s="123">
        <f t="shared" si="41"/>
        <v>7.09</v>
      </c>
      <c r="F141" s="123">
        <f t="shared" si="41"/>
        <v>-0.10000000000000142</v>
      </c>
      <c r="G141" s="123">
        <f t="shared" si="41"/>
        <v>1.58</v>
      </c>
      <c r="H141" s="123">
        <f t="shared" si="41"/>
        <v>8.3799999999999955</v>
      </c>
      <c r="I141" s="243">
        <f t="shared" si="41"/>
        <v>16.291716097560993</v>
      </c>
    </row>
    <row r="142" spans="1:95" hidden="1" x14ac:dyDescent="0.3">
      <c r="A142" s="121"/>
      <c r="B142" s="126" t="s">
        <v>104</v>
      </c>
      <c r="C142" s="123"/>
      <c r="D142" s="123">
        <v>12</v>
      </c>
      <c r="E142" s="123"/>
      <c r="F142" s="123">
        <v>31</v>
      </c>
      <c r="G142" s="123"/>
      <c r="H142" s="123">
        <v>57</v>
      </c>
      <c r="I142" s="243"/>
    </row>
    <row r="143" spans="1:95" x14ac:dyDescent="0.3">
      <c r="A143" s="121"/>
      <c r="B143" s="122" t="s">
        <v>199</v>
      </c>
      <c r="C143" s="123"/>
      <c r="D143" s="123"/>
      <c r="E143" s="123"/>
      <c r="F143" s="123"/>
      <c r="G143" s="123"/>
      <c r="H143" s="123"/>
      <c r="I143" s="123"/>
    </row>
    <row r="144" spans="1:95" x14ac:dyDescent="0.3">
      <c r="A144" s="121" t="s">
        <v>226</v>
      </c>
      <c r="B144" s="126" t="s">
        <v>200</v>
      </c>
      <c r="C144" s="123" t="str">
        <f>"250"</f>
        <v>250</v>
      </c>
      <c r="D144" s="123">
        <v>5.54</v>
      </c>
      <c r="E144" s="123">
        <v>0</v>
      </c>
      <c r="F144" s="123">
        <v>5.56</v>
      </c>
      <c r="G144" s="123">
        <v>5.56</v>
      </c>
      <c r="H144" s="123">
        <v>24.31</v>
      </c>
      <c r="I144" s="243">
        <v>164.05552</v>
      </c>
    </row>
    <row r="145" spans="1:95" ht="13.8" customHeight="1" x14ac:dyDescent="0.3">
      <c r="A145" s="121" t="s">
        <v>355</v>
      </c>
      <c r="B145" s="126" t="s">
        <v>245</v>
      </c>
      <c r="C145" s="123">
        <v>250</v>
      </c>
      <c r="D145" s="123">
        <v>18.5</v>
      </c>
      <c r="E145" s="123">
        <v>11.9</v>
      </c>
      <c r="F145" s="123">
        <v>20.63</v>
      </c>
      <c r="G145" s="123">
        <v>8.52</v>
      </c>
      <c r="H145" s="123">
        <v>45.89</v>
      </c>
      <c r="I145" s="243">
        <v>441.56</v>
      </c>
    </row>
    <row r="146" spans="1:95" x14ac:dyDescent="0.3">
      <c r="A146" s="121" t="s">
        <v>223</v>
      </c>
      <c r="B146" s="126" t="s">
        <v>224</v>
      </c>
      <c r="C146" s="123" t="str">
        <f>"200"</f>
        <v>200</v>
      </c>
      <c r="D146" s="123">
        <v>0.19</v>
      </c>
      <c r="E146" s="123">
        <v>0</v>
      </c>
      <c r="F146" s="123">
        <v>7.0000000000000007E-2</v>
      </c>
      <c r="G146" s="123">
        <v>0.03</v>
      </c>
      <c r="H146" s="123">
        <v>11.58</v>
      </c>
      <c r="I146" s="243">
        <v>45.638252500000007</v>
      </c>
    </row>
    <row r="147" spans="1:95" x14ac:dyDescent="0.3">
      <c r="A147" s="121" t="str">
        <f>"-"</f>
        <v>-</v>
      </c>
      <c r="B147" s="126" t="s">
        <v>254</v>
      </c>
      <c r="C147" s="123" t="str">
        <f>"30"</f>
        <v>30</v>
      </c>
      <c r="D147" s="123">
        <v>1.98</v>
      </c>
      <c r="E147" s="123">
        <v>0</v>
      </c>
      <c r="F147" s="123">
        <v>0.2</v>
      </c>
      <c r="G147" s="123">
        <v>0.2</v>
      </c>
      <c r="H147" s="123">
        <v>14.07</v>
      </c>
      <c r="I147" s="243">
        <v>67.170299999999997</v>
      </c>
    </row>
    <row r="148" spans="1:95" x14ac:dyDescent="0.3">
      <c r="A148" s="121" t="str">
        <f>"-"</f>
        <v>-</v>
      </c>
      <c r="B148" s="126" t="s">
        <v>100</v>
      </c>
      <c r="C148" s="123" t="str">
        <f>"30"</f>
        <v>30</v>
      </c>
      <c r="D148" s="123">
        <v>1.98</v>
      </c>
      <c r="E148" s="123">
        <v>0</v>
      </c>
      <c r="F148" s="123">
        <v>0.36</v>
      </c>
      <c r="G148" s="123">
        <v>0.36</v>
      </c>
      <c r="H148" s="123">
        <v>12.51</v>
      </c>
      <c r="I148" s="243">
        <v>58.013999999999996</v>
      </c>
    </row>
    <row r="149" spans="1:95" x14ac:dyDescent="0.3">
      <c r="A149" s="121" t="str">
        <f>"-"</f>
        <v>-</v>
      </c>
      <c r="B149" s="126" t="s">
        <v>204</v>
      </c>
      <c r="C149" s="123" t="str">
        <f>"100"</f>
        <v>100</v>
      </c>
      <c r="D149" s="123">
        <v>0.4</v>
      </c>
      <c r="E149" s="123">
        <v>0</v>
      </c>
      <c r="F149" s="123">
        <v>0.4</v>
      </c>
      <c r="G149" s="123">
        <v>0.4</v>
      </c>
      <c r="H149" s="123">
        <v>11.6</v>
      </c>
      <c r="I149" s="243">
        <v>48.68</v>
      </c>
    </row>
    <row r="150" spans="1:95" x14ac:dyDescent="0.3">
      <c r="A150" s="127"/>
      <c r="B150" s="142" t="s">
        <v>205</v>
      </c>
      <c r="C150" s="128"/>
      <c r="D150" s="244">
        <f t="shared" ref="D150:I150" si="42">SUM(D144:D149)</f>
        <v>28.59</v>
      </c>
      <c r="E150" s="244">
        <f t="shared" si="42"/>
        <v>11.9</v>
      </c>
      <c r="F150" s="244">
        <f t="shared" si="42"/>
        <v>27.219999999999995</v>
      </c>
      <c r="G150" s="244">
        <f t="shared" si="42"/>
        <v>15.069999999999997</v>
      </c>
      <c r="H150" s="244">
        <f t="shared" si="42"/>
        <v>119.96</v>
      </c>
      <c r="I150" s="244">
        <f t="shared" si="42"/>
        <v>825.11807250000004</v>
      </c>
    </row>
    <row r="151" spans="1:95" hidden="1" x14ac:dyDescent="0.3">
      <c r="A151" s="56"/>
      <c r="B151" s="16" t="s">
        <v>102</v>
      </c>
      <c r="C151" s="74"/>
      <c r="D151" s="74">
        <v>26.95</v>
      </c>
      <c r="E151" s="74">
        <v>0</v>
      </c>
      <c r="F151" s="74">
        <v>27.65</v>
      </c>
      <c r="G151" s="74">
        <v>0</v>
      </c>
      <c r="H151" s="74">
        <v>117.24999999999999</v>
      </c>
      <c r="I151" s="74">
        <v>822.5</v>
      </c>
    </row>
    <row r="152" spans="1:95" hidden="1" x14ac:dyDescent="0.3">
      <c r="A152" s="56"/>
      <c r="B152" s="16" t="s">
        <v>103</v>
      </c>
      <c r="C152" s="74"/>
      <c r="D152" s="74">
        <f t="shared" ref="D152:I152" si="43">D150-D151</f>
        <v>1.6400000000000006</v>
      </c>
      <c r="E152" s="74">
        <f t="shared" si="43"/>
        <v>11.9</v>
      </c>
      <c r="F152" s="74">
        <f t="shared" si="43"/>
        <v>-0.43000000000000327</v>
      </c>
      <c r="G152" s="74">
        <f t="shared" si="43"/>
        <v>15.069999999999997</v>
      </c>
      <c r="H152" s="74">
        <f t="shared" si="43"/>
        <v>2.710000000000008</v>
      </c>
      <c r="I152" s="74">
        <f t="shared" si="43"/>
        <v>2.6180725000000393</v>
      </c>
    </row>
    <row r="153" spans="1:95" hidden="1" x14ac:dyDescent="0.3">
      <c r="A153" s="56"/>
      <c r="B153" s="16" t="s">
        <v>104</v>
      </c>
      <c r="C153" s="74"/>
      <c r="D153" s="74">
        <v>11</v>
      </c>
      <c r="E153" s="74"/>
      <c r="F153" s="74">
        <v>37</v>
      </c>
      <c r="G153" s="74"/>
      <c r="H153" s="74">
        <v>51</v>
      </c>
      <c r="I153" s="74"/>
    </row>
    <row r="154" spans="1:95" x14ac:dyDescent="0.3">
      <c r="A154" s="56"/>
      <c r="B154" s="143" t="s">
        <v>287</v>
      </c>
      <c r="C154" s="74"/>
      <c r="D154" s="245">
        <f t="shared" ref="D154:AI154" si="44">D139+D150</f>
        <v>46.83</v>
      </c>
      <c r="E154" s="75">
        <f t="shared" si="44"/>
        <v>18.990000000000002</v>
      </c>
      <c r="F154" s="75">
        <f t="shared" si="44"/>
        <v>46.86999999999999</v>
      </c>
      <c r="G154" s="75">
        <f t="shared" si="44"/>
        <v>16.649999999999999</v>
      </c>
      <c r="H154" s="75">
        <f t="shared" si="44"/>
        <v>212.08999999999997</v>
      </c>
      <c r="I154" s="75">
        <f t="shared" si="44"/>
        <v>1428.9097885975611</v>
      </c>
      <c r="J154" s="67">
        <f t="shared" si="44"/>
        <v>0</v>
      </c>
      <c r="K154" s="67">
        <f t="shared" si="44"/>
        <v>0</v>
      </c>
      <c r="L154" s="67">
        <f t="shared" si="44"/>
        <v>0</v>
      </c>
      <c r="M154" s="67">
        <f t="shared" si="44"/>
        <v>0</v>
      </c>
      <c r="N154" s="67">
        <f t="shared" si="44"/>
        <v>0</v>
      </c>
      <c r="O154" s="67">
        <f t="shared" si="44"/>
        <v>0</v>
      </c>
      <c r="P154" s="67">
        <f t="shared" si="44"/>
        <v>0</v>
      </c>
      <c r="Q154" s="67">
        <f t="shared" si="44"/>
        <v>0</v>
      </c>
      <c r="R154" s="67">
        <f t="shared" si="44"/>
        <v>0</v>
      </c>
      <c r="S154" s="67">
        <f t="shared" si="44"/>
        <v>0</v>
      </c>
      <c r="T154" s="67">
        <f t="shared" si="44"/>
        <v>0</v>
      </c>
      <c r="U154" s="67">
        <f t="shared" si="44"/>
        <v>0</v>
      </c>
      <c r="V154" s="67">
        <f t="shared" si="44"/>
        <v>0</v>
      </c>
      <c r="W154" s="67">
        <f t="shared" si="44"/>
        <v>0</v>
      </c>
      <c r="X154" s="67">
        <f t="shared" si="44"/>
        <v>0</v>
      </c>
      <c r="Y154" s="67">
        <f t="shared" si="44"/>
        <v>0</v>
      </c>
      <c r="Z154" s="67">
        <f t="shared" si="44"/>
        <v>0</v>
      </c>
      <c r="AA154" s="67">
        <f t="shared" si="44"/>
        <v>0</v>
      </c>
      <c r="AB154" s="67">
        <f t="shared" si="44"/>
        <v>0</v>
      </c>
      <c r="AC154" s="67">
        <f t="shared" si="44"/>
        <v>0</v>
      </c>
      <c r="AD154" s="67">
        <f t="shared" si="44"/>
        <v>0</v>
      </c>
      <c r="AE154" s="67">
        <f t="shared" si="44"/>
        <v>0</v>
      </c>
      <c r="AF154" s="67">
        <f t="shared" si="44"/>
        <v>0</v>
      </c>
      <c r="AG154" s="67">
        <f t="shared" si="44"/>
        <v>0</v>
      </c>
      <c r="AH154" s="67">
        <f t="shared" si="44"/>
        <v>0</v>
      </c>
      <c r="AI154" s="67">
        <f t="shared" si="44"/>
        <v>0</v>
      </c>
      <c r="AJ154" s="67">
        <f t="shared" ref="AJ154:BO154" si="45">AJ139+AJ150</f>
        <v>0</v>
      </c>
      <c r="AK154" s="67">
        <f t="shared" si="45"/>
        <v>0</v>
      </c>
      <c r="AL154" s="67">
        <f t="shared" si="45"/>
        <v>0</v>
      </c>
      <c r="AM154" s="67">
        <f t="shared" si="45"/>
        <v>0</v>
      </c>
      <c r="AN154" s="67">
        <f t="shared" si="45"/>
        <v>0</v>
      </c>
      <c r="AO154" s="67">
        <f t="shared" si="45"/>
        <v>0</v>
      </c>
      <c r="AP154" s="67">
        <f t="shared" si="45"/>
        <v>0</v>
      </c>
      <c r="AQ154" s="67">
        <f t="shared" si="45"/>
        <v>0</v>
      </c>
      <c r="AR154" s="67">
        <f t="shared" si="45"/>
        <v>0</v>
      </c>
      <c r="AS154" s="67">
        <f t="shared" si="45"/>
        <v>0</v>
      </c>
      <c r="AT154" s="67">
        <f t="shared" si="45"/>
        <v>0</v>
      </c>
      <c r="AU154" s="67">
        <f t="shared" si="45"/>
        <v>0</v>
      </c>
      <c r="AV154" s="67">
        <f t="shared" si="45"/>
        <v>0</v>
      </c>
      <c r="AW154" s="67">
        <f t="shared" si="45"/>
        <v>0</v>
      </c>
      <c r="AX154" s="67">
        <f t="shared" si="45"/>
        <v>0</v>
      </c>
      <c r="AY154" s="67">
        <f t="shared" si="45"/>
        <v>0</v>
      </c>
      <c r="AZ154" s="67">
        <f t="shared" si="45"/>
        <v>0</v>
      </c>
      <c r="BA154" s="67">
        <f t="shared" si="45"/>
        <v>0</v>
      </c>
      <c r="BB154" s="67">
        <f t="shared" si="45"/>
        <v>0</v>
      </c>
      <c r="BC154" s="67">
        <f t="shared" si="45"/>
        <v>0</v>
      </c>
      <c r="BD154" s="67">
        <f t="shared" si="45"/>
        <v>0</v>
      </c>
      <c r="BE154" s="67">
        <f t="shared" si="45"/>
        <v>0</v>
      </c>
      <c r="BF154" s="67">
        <f t="shared" si="45"/>
        <v>0</v>
      </c>
      <c r="BG154" s="67">
        <f t="shared" si="45"/>
        <v>0</v>
      </c>
      <c r="BH154" s="67">
        <f t="shared" si="45"/>
        <v>0</v>
      </c>
      <c r="BI154" s="67">
        <f t="shared" si="45"/>
        <v>0</v>
      </c>
      <c r="BJ154" s="67">
        <f t="shared" si="45"/>
        <v>0</v>
      </c>
      <c r="BK154" s="67">
        <f t="shared" si="45"/>
        <v>0</v>
      </c>
      <c r="BL154" s="67">
        <f t="shared" si="45"/>
        <v>0</v>
      </c>
      <c r="BM154" s="67">
        <f t="shared" si="45"/>
        <v>0</v>
      </c>
      <c r="BN154" s="67">
        <f t="shared" si="45"/>
        <v>0</v>
      </c>
      <c r="BO154" s="67">
        <f t="shared" si="45"/>
        <v>0</v>
      </c>
      <c r="BP154" s="67">
        <f t="shared" ref="BP154:CQ154" si="46">BP139+BP150</f>
        <v>0</v>
      </c>
      <c r="BQ154" s="67">
        <f t="shared" si="46"/>
        <v>0</v>
      </c>
      <c r="BR154" s="67">
        <f t="shared" si="46"/>
        <v>0</v>
      </c>
      <c r="BS154" s="67">
        <f t="shared" si="46"/>
        <v>0</v>
      </c>
      <c r="BT154" s="67">
        <f t="shared" si="46"/>
        <v>0</v>
      </c>
      <c r="BU154" s="67">
        <f t="shared" si="46"/>
        <v>0</v>
      </c>
      <c r="BV154" s="67">
        <f t="shared" si="46"/>
        <v>0</v>
      </c>
      <c r="BW154" s="67">
        <f t="shared" si="46"/>
        <v>0</v>
      </c>
      <c r="BX154" s="67">
        <f t="shared" si="46"/>
        <v>0</v>
      </c>
      <c r="BY154" s="67">
        <f t="shared" si="46"/>
        <v>0</v>
      </c>
      <c r="BZ154" s="67">
        <f t="shared" si="46"/>
        <v>0</v>
      </c>
      <c r="CA154" s="67">
        <f t="shared" si="46"/>
        <v>0</v>
      </c>
      <c r="CB154" s="67">
        <f t="shared" si="46"/>
        <v>0</v>
      </c>
      <c r="CC154" s="67">
        <f t="shared" si="46"/>
        <v>0</v>
      </c>
      <c r="CD154" s="67">
        <f t="shared" si="46"/>
        <v>0</v>
      </c>
      <c r="CE154" s="67">
        <f t="shared" si="46"/>
        <v>0</v>
      </c>
      <c r="CF154" s="67">
        <f t="shared" si="46"/>
        <v>0</v>
      </c>
      <c r="CG154" s="67">
        <f t="shared" si="46"/>
        <v>0</v>
      </c>
      <c r="CH154" s="67">
        <f t="shared" si="46"/>
        <v>0</v>
      </c>
      <c r="CI154" s="67">
        <f t="shared" si="46"/>
        <v>0</v>
      </c>
      <c r="CJ154" s="67">
        <f t="shared" si="46"/>
        <v>0</v>
      </c>
      <c r="CK154" s="67">
        <f t="shared" si="46"/>
        <v>0</v>
      </c>
      <c r="CL154" s="67">
        <f t="shared" si="46"/>
        <v>0</v>
      </c>
      <c r="CM154" s="67">
        <f t="shared" si="46"/>
        <v>0</v>
      </c>
      <c r="CN154" s="67">
        <f t="shared" si="46"/>
        <v>0</v>
      </c>
      <c r="CO154" s="67">
        <f t="shared" si="46"/>
        <v>0</v>
      </c>
      <c r="CP154" s="67">
        <f t="shared" si="46"/>
        <v>0</v>
      </c>
      <c r="CQ154" s="67">
        <f t="shared" si="46"/>
        <v>0</v>
      </c>
    </row>
    <row r="155" spans="1:95" x14ac:dyDescent="0.3">
      <c r="A155" s="56"/>
      <c r="B155" s="16"/>
      <c r="C155" s="74"/>
      <c r="D155" s="74"/>
      <c r="E155" s="74"/>
      <c r="F155" s="74"/>
      <c r="G155" s="74"/>
      <c r="H155" s="74"/>
      <c r="I155" s="242"/>
    </row>
    <row r="156" spans="1:95" x14ac:dyDescent="0.3">
      <c r="A156" s="56"/>
      <c r="B156" s="23" t="s">
        <v>148</v>
      </c>
      <c r="C156" s="24" t="s">
        <v>156</v>
      </c>
      <c r="D156" s="253" t="s">
        <v>157</v>
      </c>
      <c r="E156" s="253"/>
      <c r="F156" s="267" t="s">
        <v>158</v>
      </c>
      <c r="G156" s="267"/>
      <c r="H156" s="25" t="s">
        <v>159</v>
      </c>
      <c r="I156" s="25" t="s">
        <v>160</v>
      </c>
    </row>
    <row r="157" spans="1:95" x14ac:dyDescent="0.3">
      <c r="A157" s="121"/>
      <c r="B157" s="122" t="s">
        <v>92</v>
      </c>
      <c r="C157" s="123"/>
      <c r="D157" s="123"/>
      <c r="E157" s="123"/>
      <c r="F157" s="123"/>
      <c r="G157" s="123"/>
      <c r="H157" s="123"/>
      <c r="I157" s="243"/>
    </row>
    <row r="158" spans="1:95" x14ac:dyDescent="0.3">
      <c r="A158" s="121" t="str">
        <f>" 245/1"</f>
        <v xml:space="preserve"> 245/1</v>
      </c>
      <c r="B158" s="126" t="s">
        <v>344</v>
      </c>
      <c r="C158" s="123" t="str">
        <f>"30"</f>
        <v>30</v>
      </c>
      <c r="D158" s="123">
        <v>0.32</v>
      </c>
      <c r="E158" s="123">
        <v>0</v>
      </c>
      <c r="F158" s="123">
        <v>0.27</v>
      </c>
      <c r="G158" s="123">
        <v>0.31</v>
      </c>
      <c r="H158" s="123">
        <v>1.44</v>
      </c>
      <c r="I158" s="243">
        <v>9.2465317499999991</v>
      </c>
    </row>
    <row r="159" spans="1:95" x14ac:dyDescent="0.3">
      <c r="A159" s="121" t="s">
        <v>127</v>
      </c>
      <c r="B159" s="126" t="s">
        <v>128</v>
      </c>
      <c r="C159" s="123" t="str">
        <f>"100"</f>
        <v>100</v>
      </c>
      <c r="D159" s="123">
        <v>6.48</v>
      </c>
      <c r="E159" s="123">
        <v>11.35</v>
      </c>
      <c r="F159" s="123">
        <v>13.27</v>
      </c>
      <c r="G159" s="123">
        <v>0.09</v>
      </c>
      <c r="H159" s="123">
        <v>12.12</v>
      </c>
      <c r="I159" s="243">
        <v>188.03127966881308</v>
      </c>
    </row>
    <row r="160" spans="1:95" s="9" customFormat="1" ht="13.8" x14ac:dyDescent="0.25">
      <c r="A160" s="121" t="s">
        <v>129</v>
      </c>
      <c r="B160" s="126" t="s">
        <v>130</v>
      </c>
      <c r="C160" s="123">
        <v>180</v>
      </c>
      <c r="D160" s="123">
        <v>7.9</v>
      </c>
      <c r="E160" s="123">
        <v>0</v>
      </c>
      <c r="F160" s="123">
        <v>4.0599999999999996</v>
      </c>
      <c r="G160" s="123">
        <v>1.72</v>
      </c>
      <c r="H160" s="123">
        <v>41.36</v>
      </c>
      <c r="I160" s="243">
        <v>207.09</v>
      </c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1"/>
      <c r="CD160" s="11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</row>
    <row r="161" spans="1:95" s="9" customFormat="1" ht="13.8" x14ac:dyDescent="0.25">
      <c r="A161" s="121" t="s">
        <v>115</v>
      </c>
      <c r="B161" s="126" t="s">
        <v>116</v>
      </c>
      <c r="C161" s="123" t="str">
        <f>"200"</f>
        <v>200</v>
      </c>
      <c r="D161" s="123">
        <v>0.08</v>
      </c>
      <c r="E161" s="123">
        <v>0</v>
      </c>
      <c r="F161" s="123">
        <v>0.02</v>
      </c>
      <c r="G161" s="123">
        <v>0.02</v>
      </c>
      <c r="H161" s="123">
        <v>9.84</v>
      </c>
      <c r="I161" s="243">
        <v>37.802231999999989</v>
      </c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1"/>
      <c r="CD161" s="11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</row>
    <row r="162" spans="1:95" s="9" customFormat="1" ht="13.8" x14ac:dyDescent="0.25">
      <c r="A162" s="121" t="str">
        <f>""</f>
        <v/>
      </c>
      <c r="B162" s="126" t="s">
        <v>112</v>
      </c>
      <c r="C162" s="123" t="str">
        <f>"20"</f>
        <v>20</v>
      </c>
      <c r="D162" s="123">
        <v>1.8</v>
      </c>
      <c r="E162" s="123">
        <v>0</v>
      </c>
      <c r="F162" s="123">
        <v>0.6</v>
      </c>
      <c r="G162" s="123">
        <v>0</v>
      </c>
      <c r="H162" s="123">
        <v>10.76</v>
      </c>
      <c r="I162" s="243">
        <v>53.529999999999994</v>
      </c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1"/>
      <c r="CD162" s="11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</row>
    <row r="163" spans="1:95" s="9" customFormat="1" ht="13.8" x14ac:dyDescent="0.25">
      <c r="A163" s="121" t="str">
        <f>"-"</f>
        <v>-</v>
      </c>
      <c r="B163" s="126" t="s">
        <v>100</v>
      </c>
      <c r="C163" s="123" t="str">
        <f>"25"</f>
        <v>25</v>
      </c>
      <c r="D163" s="123">
        <v>1.65</v>
      </c>
      <c r="E163" s="123">
        <v>0</v>
      </c>
      <c r="F163" s="123">
        <v>0.3</v>
      </c>
      <c r="G163" s="123">
        <v>0.3</v>
      </c>
      <c r="H163" s="123">
        <v>10.43</v>
      </c>
      <c r="I163" s="243">
        <v>48.344999999999999</v>
      </c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1"/>
      <c r="CD163" s="11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</row>
    <row r="164" spans="1:95" s="9" customFormat="1" ht="13.8" x14ac:dyDescent="0.25">
      <c r="A164" s="127"/>
      <c r="B164" s="142" t="s">
        <v>101</v>
      </c>
      <c r="C164" s="128"/>
      <c r="D164" s="128">
        <f>SUM(D158:D163)</f>
        <v>18.23</v>
      </c>
      <c r="E164" s="128">
        <f t="shared" ref="E164:I164" si="47">SUM(E158:E163)</f>
        <v>11.35</v>
      </c>
      <c r="F164" s="128">
        <f t="shared" si="47"/>
        <v>18.52</v>
      </c>
      <c r="G164" s="128">
        <f t="shared" si="47"/>
        <v>2.44</v>
      </c>
      <c r="H164" s="128">
        <f t="shared" si="47"/>
        <v>85.950000000000017</v>
      </c>
      <c r="I164" s="244">
        <f t="shared" si="47"/>
        <v>544.04504341881307</v>
      </c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1"/>
      <c r="CD164" s="11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</row>
    <row r="165" spans="1:95" s="9" customFormat="1" ht="13.8" hidden="1" x14ac:dyDescent="0.25">
      <c r="A165" s="121"/>
      <c r="B165" s="126" t="s">
        <v>102</v>
      </c>
      <c r="C165" s="123"/>
      <c r="D165" s="123">
        <v>19.25</v>
      </c>
      <c r="E165" s="123">
        <v>0</v>
      </c>
      <c r="F165" s="123">
        <v>19.75</v>
      </c>
      <c r="G165" s="123">
        <v>0</v>
      </c>
      <c r="H165" s="123">
        <v>83.75</v>
      </c>
      <c r="I165" s="243">
        <v>587.5</v>
      </c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1"/>
      <c r="CD165" s="11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</row>
    <row r="166" spans="1:95" s="9" customFormat="1" ht="13.8" hidden="1" x14ac:dyDescent="0.25">
      <c r="A166" s="121"/>
      <c r="B166" s="126" t="s">
        <v>103</v>
      </c>
      <c r="C166" s="123"/>
      <c r="D166" s="123">
        <f t="shared" ref="D166:I166" si="48">D164-D165</f>
        <v>-1.0199999999999996</v>
      </c>
      <c r="E166" s="123">
        <f t="shared" si="48"/>
        <v>11.35</v>
      </c>
      <c r="F166" s="123">
        <f t="shared" si="48"/>
        <v>-1.2300000000000004</v>
      </c>
      <c r="G166" s="123">
        <f t="shared" si="48"/>
        <v>2.44</v>
      </c>
      <c r="H166" s="123">
        <f t="shared" si="48"/>
        <v>2.2000000000000171</v>
      </c>
      <c r="I166" s="243">
        <f t="shared" si="48"/>
        <v>-43.454956581186934</v>
      </c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1"/>
      <c r="CD166" s="11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</row>
    <row r="167" spans="1:95" s="9" customFormat="1" ht="13.8" hidden="1" x14ac:dyDescent="0.25">
      <c r="A167" s="121"/>
      <c r="B167" s="126" t="s">
        <v>104</v>
      </c>
      <c r="C167" s="123"/>
      <c r="D167" s="123">
        <v>19</v>
      </c>
      <c r="E167" s="123"/>
      <c r="F167" s="123">
        <v>30</v>
      </c>
      <c r="G167" s="123"/>
      <c r="H167" s="123">
        <v>51</v>
      </c>
      <c r="I167" s="243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1"/>
      <c r="CD167" s="11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</row>
    <row r="168" spans="1:95" s="9" customFormat="1" x14ac:dyDescent="0.25">
      <c r="A168" s="121"/>
      <c r="B168" s="122" t="s">
        <v>199</v>
      </c>
      <c r="C168" s="123"/>
      <c r="D168" s="123"/>
      <c r="E168" s="123"/>
      <c r="F168" s="123"/>
      <c r="G168" s="123"/>
      <c r="H168" s="123"/>
      <c r="I168" s="123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1"/>
      <c r="CD168" s="11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</row>
    <row r="169" spans="1:95" s="9" customFormat="1" ht="13.8" x14ac:dyDescent="0.25">
      <c r="A169" s="121" t="str">
        <f>" 245/1"</f>
        <v xml:space="preserve"> 245/1</v>
      </c>
      <c r="B169" s="126" t="s">
        <v>344</v>
      </c>
      <c r="C169" s="123" t="str">
        <f>"40"</f>
        <v>40</v>
      </c>
      <c r="D169" s="123">
        <v>0.31</v>
      </c>
      <c r="E169" s="123">
        <v>0</v>
      </c>
      <c r="F169" s="123">
        <v>0.33</v>
      </c>
      <c r="G169" s="123">
        <v>0.37</v>
      </c>
      <c r="H169" s="123">
        <v>1.3</v>
      </c>
      <c r="I169" s="243">
        <v>8.6095089999999992</v>
      </c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1"/>
      <c r="CD169" s="11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</row>
    <row r="170" spans="1:95" s="9" customFormat="1" ht="13.8" x14ac:dyDescent="0.25">
      <c r="A170" s="121" t="s">
        <v>230</v>
      </c>
      <c r="B170" s="126" t="s">
        <v>206</v>
      </c>
      <c r="C170" s="123" t="s">
        <v>225</v>
      </c>
      <c r="D170" s="123">
        <v>4.18</v>
      </c>
      <c r="E170" s="123">
        <v>0</v>
      </c>
      <c r="F170" s="123">
        <v>5.47</v>
      </c>
      <c r="G170" s="123">
        <v>5.27</v>
      </c>
      <c r="H170" s="123">
        <v>17.260000000000002</v>
      </c>
      <c r="I170" s="243">
        <v>131.4</v>
      </c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1"/>
      <c r="CD170" s="11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</row>
    <row r="171" spans="1:95" s="9" customFormat="1" ht="13.8" x14ac:dyDescent="0.25">
      <c r="A171" s="121" t="s">
        <v>243</v>
      </c>
      <c r="B171" s="126" t="s">
        <v>121</v>
      </c>
      <c r="C171" s="123" t="str">
        <f>"250"</f>
        <v>250</v>
      </c>
      <c r="D171" s="123">
        <v>17.75</v>
      </c>
      <c r="E171" s="123">
        <v>13.04</v>
      </c>
      <c r="F171" s="123">
        <v>22.05</v>
      </c>
      <c r="G171" s="123">
        <v>0.57999999999999996</v>
      </c>
      <c r="H171" s="123">
        <v>43.79</v>
      </c>
      <c r="I171" s="243">
        <v>442.73646625000003</v>
      </c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1"/>
      <c r="CD171" s="11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</row>
    <row r="172" spans="1:95" s="9" customFormat="1" ht="13.8" x14ac:dyDescent="0.25">
      <c r="A172" s="121" t="s">
        <v>235</v>
      </c>
      <c r="B172" s="126" t="s">
        <v>234</v>
      </c>
      <c r="C172" s="123" t="str">
        <f>"200"</f>
        <v>200</v>
      </c>
      <c r="D172" s="123">
        <v>0.41</v>
      </c>
      <c r="E172" s="123">
        <v>0</v>
      </c>
      <c r="F172" s="123">
        <v>0.17</v>
      </c>
      <c r="G172" s="123">
        <v>0.17</v>
      </c>
      <c r="H172" s="123">
        <v>27.43</v>
      </c>
      <c r="I172" s="243">
        <v>105.95859</v>
      </c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1"/>
      <c r="CD172" s="11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</row>
    <row r="173" spans="1:95" s="9" customFormat="1" ht="13.8" x14ac:dyDescent="0.25">
      <c r="A173" s="121" t="str">
        <f>"-"</f>
        <v>-</v>
      </c>
      <c r="B173" s="126" t="s">
        <v>254</v>
      </c>
      <c r="C173" s="123" t="str">
        <f>"50"</f>
        <v>50</v>
      </c>
      <c r="D173" s="123">
        <v>3.31</v>
      </c>
      <c r="E173" s="123">
        <v>0</v>
      </c>
      <c r="F173" s="123">
        <v>0.33</v>
      </c>
      <c r="G173" s="123">
        <v>0.33</v>
      </c>
      <c r="H173" s="123">
        <v>23.45</v>
      </c>
      <c r="I173" s="243">
        <v>111.95049999999999</v>
      </c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1"/>
      <c r="CD173" s="11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</row>
    <row r="174" spans="1:95" s="9" customFormat="1" ht="13.8" x14ac:dyDescent="0.25">
      <c r="A174" s="121" t="str">
        <f>"-"</f>
        <v>-</v>
      </c>
      <c r="B174" s="126" t="s">
        <v>100</v>
      </c>
      <c r="C174" s="123" t="str">
        <f>"30"</f>
        <v>30</v>
      </c>
      <c r="D174" s="123">
        <v>1.98</v>
      </c>
      <c r="E174" s="123">
        <v>0</v>
      </c>
      <c r="F174" s="123">
        <v>0.36</v>
      </c>
      <c r="G174" s="123">
        <v>0.36</v>
      </c>
      <c r="H174" s="123">
        <v>12.51</v>
      </c>
      <c r="I174" s="243">
        <v>58.013999999999996</v>
      </c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1"/>
      <c r="CD174" s="11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</row>
    <row r="175" spans="1:95" s="9" customFormat="1" ht="13.8" x14ac:dyDescent="0.25">
      <c r="A175" s="127"/>
      <c r="B175" s="142" t="s">
        <v>205</v>
      </c>
      <c r="C175" s="128"/>
      <c r="D175" s="244">
        <f>SUM(D169:D174)</f>
        <v>27.939999999999998</v>
      </c>
      <c r="E175" s="244">
        <f t="shared" ref="E175:I175" si="49">SUM(E169:E174)</f>
        <v>13.04</v>
      </c>
      <c r="F175" s="244">
        <f t="shared" si="49"/>
        <v>28.71</v>
      </c>
      <c r="G175" s="244">
        <f t="shared" si="49"/>
        <v>7.08</v>
      </c>
      <c r="H175" s="244">
        <f t="shared" si="49"/>
        <v>125.74000000000001</v>
      </c>
      <c r="I175" s="244">
        <f t="shared" si="49"/>
        <v>858.66906525000002</v>
      </c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1"/>
      <c r="CD175" s="11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</row>
    <row r="176" spans="1:95" s="9" customFormat="1" ht="13.8" hidden="1" x14ac:dyDescent="0.25">
      <c r="A176" s="56"/>
      <c r="B176" s="16" t="s">
        <v>102</v>
      </c>
      <c r="C176" s="74"/>
      <c r="D176" s="74">
        <v>26.95</v>
      </c>
      <c r="E176" s="74">
        <v>0</v>
      </c>
      <c r="F176" s="74">
        <v>27.65</v>
      </c>
      <c r="G176" s="74">
        <v>0</v>
      </c>
      <c r="H176" s="74">
        <v>117.24999999999999</v>
      </c>
      <c r="I176" s="74">
        <v>822.5</v>
      </c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1"/>
      <c r="CD176" s="11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</row>
    <row r="177" spans="1:95" s="9" customFormat="1" ht="13.8" hidden="1" x14ac:dyDescent="0.25">
      <c r="A177" s="56"/>
      <c r="B177" s="16" t="s">
        <v>103</v>
      </c>
      <c r="C177" s="74"/>
      <c r="D177" s="74">
        <f t="shared" ref="D177:I177" si="50">D175-D176</f>
        <v>0.98999999999999844</v>
      </c>
      <c r="E177" s="74">
        <f t="shared" si="50"/>
        <v>13.04</v>
      </c>
      <c r="F177" s="74">
        <f t="shared" si="50"/>
        <v>1.0600000000000023</v>
      </c>
      <c r="G177" s="74">
        <f t="shared" si="50"/>
        <v>7.08</v>
      </c>
      <c r="H177" s="74">
        <f t="shared" si="50"/>
        <v>8.4900000000000233</v>
      </c>
      <c r="I177" s="74">
        <f t="shared" si="50"/>
        <v>36.169065250000017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1"/>
      <c r="CD177" s="11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</row>
    <row r="178" spans="1:95" s="9" customFormat="1" ht="13.8" hidden="1" x14ac:dyDescent="0.25">
      <c r="A178" s="56"/>
      <c r="B178" s="16" t="s">
        <v>104</v>
      </c>
      <c r="C178" s="74"/>
      <c r="D178" s="74">
        <v>12</v>
      </c>
      <c r="E178" s="74"/>
      <c r="F178" s="74">
        <v>42</v>
      </c>
      <c r="G178" s="74"/>
      <c r="H178" s="74">
        <v>46</v>
      </c>
      <c r="I178" s="74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1"/>
      <c r="CD178" s="11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</row>
    <row r="179" spans="1:95" s="9" customFormat="1" ht="13.8" x14ac:dyDescent="0.25">
      <c r="A179" s="56"/>
      <c r="B179" s="143" t="s">
        <v>287</v>
      </c>
      <c r="C179" s="74"/>
      <c r="D179" s="75">
        <f>D164+D175</f>
        <v>46.17</v>
      </c>
      <c r="E179" s="75">
        <f t="shared" ref="E179:I179" si="51">E164+E175</f>
        <v>24.39</v>
      </c>
      <c r="F179" s="75">
        <f t="shared" si="51"/>
        <v>47.230000000000004</v>
      </c>
      <c r="G179" s="75">
        <f t="shared" si="51"/>
        <v>9.52</v>
      </c>
      <c r="H179" s="75">
        <f t="shared" si="51"/>
        <v>211.69000000000003</v>
      </c>
      <c r="I179" s="75">
        <f t="shared" si="51"/>
        <v>1402.714108668813</v>
      </c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1"/>
      <c r="CD179" s="11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</row>
    <row r="180" spans="1:95" s="9" customFormat="1" ht="13.8" x14ac:dyDescent="0.25">
      <c r="A180" s="56"/>
      <c r="B180" s="16"/>
      <c r="C180" s="74"/>
      <c r="D180" s="74"/>
      <c r="E180" s="74"/>
      <c r="F180" s="74"/>
      <c r="G180" s="74"/>
      <c r="H180" s="74"/>
      <c r="I180" s="242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1"/>
      <c r="CD180" s="11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</row>
    <row r="181" spans="1:95" s="9" customFormat="1" ht="13.8" x14ac:dyDescent="0.25">
      <c r="A181" s="56"/>
      <c r="B181" s="23" t="s">
        <v>149</v>
      </c>
      <c r="C181" s="24" t="s">
        <v>156</v>
      </c>
      <c r="D181" s="253" t="s">
        <v>157</v>
      </c>
      <c r="E181" s="253"/>
      <c r="F181" s="267" t="s">
        <v>158</v>
      </c>
      <c r="G181" s="267"/>
      <c r="H181" s="25" t="s">
        <v>159</v>
      </c>
      <c r="I181" s="25" t="s">
        <v>160</v>
      </c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1"/>
      <c r="CD181" s="11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</row>
    <row r="182" spans="1:95" s="9" customFormat="1" x14ac:dyDescent="0.25">
      <c r="A182" s="121"/>
      <c r="B182" s="122" t="s">
        <v>92</v>
      </c>
      <c r="C182" s="123"/>
      <c r="D182" s="123"/>
      <c r="E182" s="123"/>
      <c r="F182" s="123"/>
      <c r="G182" s="123"/>
      <c r="H182" s="123"/>
      <c r="I182" s="243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1"/>
      <c r="CD182" s="11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</row>
    <row r="183" spans="1:95" s="9" customFormat="1" ht="13.8" x14ac:dyDescent="0.25">
      <c r="A183" s="121" t="s">
        <v>227</v>
      </c>
      <c r="B183" s="126" t="s">
        <v>344</v>
      </c>
      <c r="C183" s="123" t="str">
        <f>"30"</f>
        <v>30</v>
      </c>
      <c r="D183" s="123">
        <v>0.23</v>
      </c>
      <c r="E183" s="123">
        <v>0</v>
      </c>
      <c r="F183" s="123">
        <v>0.25</v>
      </c>
      <c r="G183" s="123">
        <v>0.28000000000000003</v>
      </c>
      <c r="H183" s="123">
        <v>0.98</v>
      </c>
      <c r="I183" s="243">
        <v>6.4571317499999994</v>
      </c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1"/>
      <c r="CD183" s="11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</row>
    <row r="184" spans="1:95" s="9" customFormat="1" ht="13.8" x14ac:dyDescent="0.25">
      <c r="A184" s="121" t="s">
        <v>131</v>
      </c>
      <c r="B184" s="126" t="s">
        <v>132</v>
      </c>
      <c r="C184" s="123" t="str">
        <f>"100"</f>
        <v>100</v>
      </c>
      <c r="D184" s="123">
        <v>10.029999999999999</v>
      </c>
      <c r="E184" s="123">
        <v>8.68</v>
      </c>
      <c r="F184" s="123">
        <v>12.6</v>
      </c>
      <c r="G184" s="123">
        <v>1.63</v>
      </c>
      <c r="H184" s="123">
        <v>11.29</v>
      </c>
      <c r="I184" s="243">
        <v>194.97</v>
      </c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1"/>
      <c r="CD184" s="11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</row>
    <row r="185" spans="1:95" s="9" customFormat="1" ht="13.8" x14ac:dyDescent="0.25">
      <c r="A185" s="121" t="s">
        <v>108</v>
      </c>
      <c r="B185" s="126" t="s">
        <v>109</v>
      </c>
      <c r="C185" s="123" t="str">
        <f>"180"</f>
        <v>180</v>
      </c>
      <c r="D185" s="123">
        <v>6.36</v>
      </c>
      <c r="E185" s="123">
        <v>0.04</v>
      </c>
      <c r="F185" s="123">
        <v>5.57</v>
      </c>
      <c r="G185" s="123">
        <v>0.8</v>
      </c>
      <c r="H185" s="123">
        <v>40.93</v>
      </c>
      <c r="I185" s="243">
        <v>220.7282094</v>
      </c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1"/>
      <c r="CD185" s="11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</row>
    <row r="186" spans="1:95" s="9" customFormat="1" ht="13.8" x14ac:dyDescent="0.25">
      <c r="A186" s="121" t="s">
        <v>115</v>
      </c>
      <c r="B186" s="126" t="s">
        <v>116</v>
      </c>
      <c r="C186" s="123" t="str">
        <f>"200"</f>
        <v>200</v>
      </c>
      <c r="D186" s="123">
        <v>0.08</v>
      </c>
      <c r="E186" s="123">
        <v>0</v>
      </c>
      <c r="F186" s="123">
        <v>0.02</v>
      </c>
      <c r="G186" s="123">
        <v>0.02</v>
      </c>
      <c r="H186" s="123">
        <v>9.84</v>
      </c>
      <c r="I186" s="243">
        <v>37.802231999999989</v>
      </c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1"/>
      <c r="CD186" s="11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</row>
    <row r="187" spans="1:95" s="9" customFormat="1" ht="13.8" x14ac:dyDescent="0.25">
      <c r="A187" s="121" t="str">
        <f>"-"</f>
        <v>-</v>
      </c>
      <c r="B187" s="126" t="s">
        <v>254</v>
      </c>
      <c r="C187" s="123">
        <v>25</v>
      </c>
      <c r="D187" s="123">
        <v>1.65</v>
      </c>
      <c r="E187" s="123">
        <v>0</v>
      </c>
      <c r="F187" s="123">
        <v>0.16</v>
      </c>
      <c r="G187" s="123">
        <v>0.2</v>
      </c>
      <c r="H187" s="123">
        <v>11.72</v>
      </c>
      <c r="I187" s="243">
        <v>55.97</v>
      </c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1"/>
      <c r="CD187" s="11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</row>
    <row r="188" spans="1:95" s="9" customFormat="1" ht="13.8" x14ac:dyDescent="0.25">
      <c r="A188" s="121" t="str">
        <f>"-"</f>
        <v>-</v>
      </c>
      <c r="B188" s="126" t="s">
        <v>100</v>
      </c>
      <c r="C188" s="123" t="str">
        <f>"25"</f>
        <v>25</v>
      </c>
      <c r="D188" s="123">
        <v>1.65</v>
      </c>
      <c r="E188" s="123">
        <v>0</v>
      </c>
      <c r="F188" s="123">
        <v>0.3</v>
      </c>
      <c r="G188" s="123">
        <v>0.3</v>
      </c>
      <c r="H188" s="123">
        <v>10.43</v>
      </c>
      <c r="I188" s="243">
        <v>48.344999999999999</v>
      </c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1"/>
      <c r="CD188" s="11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</row>
    <row r="189" spans="1:95" s="9" customFormat="1" ht="13.8" x14ac:dyDescent="0.25">
      <c r="A189" s="127"/>
      <c r="B189" s="142" t="s">
        <v>101</v>
      </c>
      <c r="C189" s="128"/>
      <c r="D189" s="244">
        <f>SUM(D183:D188)</f>
        <v>19.999999999999996</v>
      </c>
      <c r="E189" s="244">
        <f t="shared" ref="E189:I189" si="52">SUM(E183:E188)</f>
        <v>8.7199999999999989</v>
      </c>
      <c r="F189" s="244">
        <f t="shared" si="52"/>
        <v>18.900000000000002</v>
      </c>
      <c r="G189" s="244">
        <f t="shared" si="52"/>
        <v>3.23</v>
      </c>
      <c r="H189" s="244">
        <f t="shared" si="52"/>
        <v>85.19</v>
      </c>
      <c r="I189" s="244">
        <f t="shared" si="52"/>
        <v>564.27257315000008</v>
      </c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1"/>
      <c r="CD189" s="11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</row>
    <row r="190" spans="1:95" s="9" customFormat="1" ht="13.8" hidden="1" x14ac:dyDescent="0.25">
      <c r="A190" s="121"/>
      <c r="B190" s="126" t="s">
        <v>102</v>
      </c>
      <c r="C190" s="123"/>
      <c r="D190" s="123">
        <v>19.25</v>
      </c>
      <c r="E190" s="123">
        <v>0</v>
      </c>
      <c r="F190" s="123">
        <v>19.75</v>
      </c>
      <c r="G190" s="123">
        <v>0</v>
      </c>
      <c r="H190" s="123">
        <v>83.75</v>
      </c>
      <c r="I190" s="243">
        <v>587.5</v>
      </c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1"/>
      <c r="CD190" s="11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</row>
    <row r="191" spans="1:95" s="9" customFormat="1" ht="13.8" hidden="1" x14ac:dyDescent="0.25">
      <c r="A191" s="121"/>
      <c r="B191" s="126" t="s">
        <v>103</v>
      </c>
      <c r="C191" s="123"/>
      <c r="D191" s="123">
        <f t="shared" ref="D191:I191" si="53">D189-D190</f>
        <v>0.74999999999999645</v>
      </c>
      <c r="E191" s="123">
        <f t="shared" si="53"/>
        <v>8.7199999999999989</v>
      </c>
      <c r="F191" s="123">
        <f t="shared" si="53"/>
        <v>-0.84999999999999787</v>
      </c>
      <c r="G191" s="123">
        <f t="shared" si="53"/>
        <v>3.23</v>
      </c>
      <c r="H191" s="123">
        <f t="shared" si="53"/>
        <v>1.4399999999999977</v>
      </c>
      <c r="I191" s="243">
        <f t="shared" si="53"/>
        <v>-23.227426849999915</v>
      </c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1"/>
      <c r="CD191" s="11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</row>
    <row r="192" spans="1:95" s="9" customFormat="1" ht="13.8" hidden="1" x14ac:dyDescent="0.25">
      <c r="A192" s="121"/>
      <c r="B192" s="126" t="s">
        <v>104</v>
      </c>
      <c r="C192" s="123"/>
      <c r="D192" s="123">
        <v>15</v>
      </c>
      <c r="E192" s="123"/>
      <c r="F192" s="123">
        <v>30</v>
      </c>
      <c r="G192" s="123"/>
      <c r="H192" s="123">
        <v>55</v>
      </c>
      <c r="I192" s="243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1"/>
      <c r="CD192" s="11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</row>
    <row r="193" spans="1:95" s="9" customFormat="1" x14ac:dyDescent="0.25">
      <c r="A193" s="121"/>
      <c r="B193" s="122" t="s">
        <v>199</v>
      </c>
      <c r="C193" s="123"/>
      <c r="D193" s="123"/>
      <c r="E193" s="123"/>
      <c r="F193" s="123"/>
      <c r="G193" s="123"/>
      <c r="H193" s="123"/>
      <c r="I193" s="123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1"/>
      <c r="CD193" s="11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</row>
    <row r="194" spans="1:95" s="9" customFormat="1" ht="13.8" x14ac:dyDescent="0.25">
      <c r="A194" s="121" t="s">
        <v>227</v>
      </c>
      <c r="B194" s="126" t="s">
        <v>344</v>
      </c>
      <c r="C194" s="123" t="str">
        <f>"40"</f>
        <v>40</v>
      </c>
      <c r="D194" s="123">
        <v>0.42</v>
      </c>
      <c r="E194" s="123">
        <v>0</v>
      </c>
      <c r="F194" s="123">
        <v>0.36</v>
      </c>
      <c r="G194" s="123">
        <v>0.41</v>
      </c>
      <c r="H194" s="123">
        <v>1.92</v>
      </c>
      <c r="I194" s="243">
        <v>12.328709</v>
      </c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1"/>
      <c r="CD194" s="11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</row>
    <row r="195" spans="1:95" s="9" customFormat="1" ht="13.8" x14ac:dyDescent="0.25">
      <c r="A195" s="121" t="s">
        <v>244</v>
      </c>
      <c r="B195" s="126" t="s">
        <v>352</v>
      </c>
      <c r="C195" s="123" t="s">
        <v>225</v>
      </c>
      <c r="D195" s="123">
        <v>3.15</v>
      </c>
      <c r="E195" s="123">
        <v>0</v>
      </c>
      <c r="F195" s="123">
        <v>7.53</v>
      </c>
      <c r="G195" s="123">
        <v>6.14</v>
      </c>
      <c r="H195" s="123">
        <v>13.15</v>
      </c>
      <c r="I195" s="243">
        <v>125.9</v>
      </c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1"/>
      <c r="CD195" s="11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</row>
    <row r="196" spans="1:95" s="9" customFormat="1" ht="13.8" x14ac:dyDescent="0.25">
      <c r="A196" s="121" t="s">
        <v>306</v>
      </c>
      <c r="B196" s="126" t="s">
        <v>362</v>
      </c>
      <c r="C196" s="123" t="str">
        <f>"100"</f>
        <v>100</v>
      </c>
      <c r="D196" s="123">
        <v>12.89</v>
      </c>
      <c r="E196" s="123">
        <v>14.17</v>
      </c>
      <c r="F196" s="123">
        <v>12.69</v>
      </c>
      <c r="G196" s="123">
        <v>0.09</v>
      </c>
      <c r="H196" s="123">
        <v>5.12</v>
      </c>
      <c r="I196" s="243">
        <v>194.27</v>
      </c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1"/>
      <c r="CD196" s="11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</row>
    <row r="197" spans="1:95" s="9" customFormat="1" ht="13.8" x14ac:dyDescent="0.25">
      <c r="A197" s="121" t="s">
        <v>221</v>
      </c>
      <c r="B197" s="126" t="s">
        <v>222</v>
      </c>
      <c r="C197" s="123" t="str">
        <f>"180"</f>
        <v>180</v>
      </c>
      <c r="D197" s="123">
        <v>6.54</v>
      </c>
      <c r="E197" s="123">
        <v>0.03</v>
      </c>
      <c r="F197" s="123">
        <v>7.32</v>
      </c>
      <c r="G197" s="123">
        <v>1.59</v>
      </c>
      <c r="H197" s="123">
        <v>45.19</v>
      </c>
      <c r="I197" s="243">
        <v>247.64661899999999</v>
      </c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1"/>
      <c r="CD197" s="11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</row>
    <row r="198" spans="1:95" s="9" customFormat="1" ht="13.8" x14ac:dyDescent="0.25">
      <c r="A198" s="121" t="s">
        <v>229</v>
      </c>
      <c r="B198" s="126" t="s">
        <v>203</v>
      </c>
      <c r="C198" s="123" t="str">
        <f>"200"</f>
        <v>200</v>
      </c>
      <c r="D198" s="123">
        <v>0.72</v>
      </c>
      <c r="E198" s="123">
        <v>0</v>
      </c>
      <c r="F198" s="123">
        <v>0.03</v>
      </c>
      <c r="G198" s="123">
        <v>0.03</v>
      </c>
      <c r="H198" s="123">
        <v>23.24</v>
      </c>
      <c r="I198" s="243">
        <v>88.18959000000001</v>
      </c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1"/>
      <c r="CD198" s="11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</row>
    <row r="199" spans="1:95" s="9" customFormat="1" ht="13.8" x14ac:dyDescent="0.25">
      <c r="A199" s="121" t="str">
        <f>"-"</f>
        <v>-</v>
      </c>
      <c r="B199" s="126" t="s">
        <v>254</v>
      </c>
      <c r="C199" s="123" t="str">
        <f>"50"</f>
        <v>50</v>
      </c>
      <c r="D199" s="123">
        <v>3.31</v>
      </c>
      <c r="E199" s="123">
        <v>0</v>
      </c>
      <c r="F199" s="123">
        <v>0.33</v>
      </c>
      <c r="G199" s="123">
        <v>0.33</v>
      </c>
      <c r="H199" s="123">
        <v>23.45</v>
      </c>
      <c r="I199" s="243">
        <v>111.95049999999999</v>
      </c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1"/>
      <c r="CD199" s="11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</row>
    <row r="200" spans="1:95" s="9" customFormat="1" ht="13.8" x14ac:dyDescent="0.25">
      <c r="A200" s="121" t="str">
        <f>"-"</f>
        <v>-</v>
      </c>
      <c r="B200" s="126" t="s">
        <v>100</v>
      </c>
      <c r="C200" s="123" t="str">
        <f>"25"</f>
        <v>25</v>
      </c>
      <c r="D200" s="123">
        <v>1.65</v>
      </c>
      <c r="E200" s="123">
        <v>0</v>
      </c>
      <c r="F200" s="123">
        <v>0.3</v>
      </c>
      <c r="G200" s="123">
        <v>0.3</v>
      </c>
      <c r="H200" s="123">
        <v>10.43</v>
      </c>
      <c r="I200" s="243">
        <v>48.344999999999999</v>
      </c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1"/>
      <c r="CD200" s="11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</row>
    <row r="201" spans="1:95" s="9" customFormat="1" ht="13.8" x14ac:dyDescent="0.25">
      <c r="A201" s="127"/>
      <c r="B201" s="142" t="s">
        <v>205</v>
      </c>
      <c r="C201" s="128"/>
      <c r="D201" s="244">
        <f t="shared" ref="D201:I201" si="54">SUM(D194:D200)</f>
        <v>28.679999999999996</v>
      </c>
      <c r="E201" s="244">
        <f t="shared" si="54"/>
        <v>14.2</v>
      </c>
      <c r="F201" s="244">
        <f t="shared" si="54"/>
        <v>28.56</v>
      </c>
      <c r="G201" s="244">
        <f t="shared" si="54"/>
        <v>8.89</v>
      </c>
      <c r="H201" s="244">
        <f t="shared" si="54"/>
        <v>122.5</v>
      </c>
      <c r="I201" s="244">
        <f t="shared" si="54"/>
        <v>828.63041800000008</v>
      </c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1"/>
      <c r="CD201" s="11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</row>
    <row r="202" spans="1:95" s="9" customFormat="1" ht="13.8" hidden="1" x14ac:dyDescent="0.25">
      <c r="A202" s="56"/>
      <c r="B202" s="16" t="s">
        <v>102</v>
      </c>
      <c r="C202" s="74"/>
      <c r="D202" s="74">
        <v>26.95</v>
      </c>
      <c r="E202" s="74">
        <v>0</v>
      </c>
      <c r="F202" s="74">
        <v>27.65</v>
      </c>
      <c r="G202" s="74">
        <v>0</v>
      </c>
      <c r="H202" s="74">
        <v>117.24999999999999</v>
      </c>
      <c r="I202" s="74">
        <v>822.5</v>
      </c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1"/>
      <c r="CD202" s="11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</row>
    <row r="203" spans="1:95" s="9" customFormat="1" ht="13.8" hidden="1" x14ac:dyDescent="0.25">
      <c r="A203" s="56"/>
      <c r="B203" s="16" t="s">
        <v>103</v>
      </c>
      <c r="C203" s="74"/>
      <c r="D203" s="74">
        <f t="shared" ref="D203:I203" si="55">D201-D202</f>
        <v>1.7299999999999969</v>
      </c>
      <c r="E203" s="74">
        <f t="shared" si="55"/>
        <v>14.2</v>
      </c>
      <c r="F203" s="74">
        <f t="shared" si="55"/>
        <v>0.91000000000000014</v>
      </c>
      <c r="G203" s="74">
        <f t="shared" si="55"/>
        <v>8.89</v>
      </c>
      <c r="H203" s="74">
        <f t="shared" si="55"/>
        <v>5.2500000000000142</v>
      </c>
      <c r="I203" s="74">
        <f t="shared" si="55"/>
        <v>6.130418000000077</v>
      </c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1"/>
      <c r="CD203" s="11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</row>
    <row r="204" spans="1:95" s="9" customFormat="1" ht="13.8" hidden="1" x14ac:dyDescent="0.25">
      <c r="A204" s="56"/>
      <c r="B204" s="16" t="s">
        <v>104</v>
      </c>
      <c r="C204" s="74"/>
      <c r="D204" s="74">
        <v>13</v>
      </c>
      <c r="E204" s="74"/>
      <c r="F204" s="74">
        <v>32</v>
      </c>
      <c r="G204" s="74"/>
      <c r="H204" s="74">
        <v>56</v>
      </c>
      <c r="I204" s="74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1"/>
      <c r="CD204" s="11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</row>
    <row r="205" spans="1:95" s="9" customFormat="1" ht="13.8" x14ac:dyDescent="0.25">
      <c r="A205" s="56"/>
      <c r="B205" s="143" t="s">
        <v>287</v>
      </c>
      <c r="C205" s="74"/>
      <c r="D205" s="245">
        <f t="shared" ref="D205:I205" si="56">D189+D201</f>
        <v>48.679999999999993</v>
      </c>
      <c r="E205" s="245">
        <f t="shared" si="56"/>
        <v>22.919999999999998</v>
      </c>
      <c r="F205" s="245">
        <f t="shared" si="56"/>
        <v>47.46</v>
      </c>
      <c r="G205" s="245">
        <f t="shared" si="56"/>
        <v>12.120000000000001</v>
      </c>
      <c r="H205" s="245">
        <f t="shared" si="56"/>
        <v>207.69</v>
      </c>
      <c r="I205" s="245">
        <f t="shared" si="56"/>
        <v>1392.9029911500002</v>
      </c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1"/>
      <c r="CD205" s="11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</row>
    <row r="206" spans="1:95" s="9" customFormat="1" ht="13.8" x14ac:dyDescent="0.25">
      <c r="A206" s="56"/>
      <c r="B206" s="16"/>
      <c r="C206" s="74"/>
      <c r="D206" s="74"/>
      <c r="E206" s="74"/>
      <c r="F206" s="74"/>
      <c r="G206" s="74"/>
      <c r="H206" s="74"/>
      <c r="I206" s="242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1"/>
      <c r="CD206" s="11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</row>
    <row r="207" spans="1:95" s="9" customFormat="1" ht="13.8" x14ac:dyDescent="0.25">
      <c r="A207" s="56"/>
      <c r="B207" s="23" t="s">
        <v>150</v>
      </c>
      <c r="C207" s="24" t="s">
        <v>156</v>
      </c>
      <c r="D207" s="253" t="s">
        <v>157</v>
      </c>
      <c r="E207" s="253"/>
      <c r="F207" s="267" t="s">
        <v>158</v>
      </c>
      <c r="G207" s="267"/>
      <c r="H207" s="25" t="s">
        <v>159</v>
      </c>
      <c r="I207" s="25" t="s">
        <v>160</v>
      </c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1"/>
      <c r="CD207" s="11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</row>
    <row r="208" spans="1:95" s="9" customFormat="1" x14ac:dyDescent="0.25">
      <c r="A208" s="121"/>
      <c r="B208" s="122" t="s">
        <v>92</v>
      </c>
      <c r="C208" s="123"/>
      <c r="D208" s="123"/>
      <c r="E208" s="123"/>
      <c r="F208" s="123"/>
      <c r="G208" s="123"/>
      <c r="H208" s="123"/>
      <c r="I208" s="243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1"/>
      <c r="CD208" s="11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</row>
    <row r="209" spans="1:95" s="9" customFormat="1" ht="13.8" x14ac:dyDescent="0.25">
      <c r="A209" s="137" t="s">
        <v>133</v>
      </c>
      <c r="B209" s="126" t="s">
        <v>134</v>
      </c>
      <c r="C209" s="123">
        <v>200</v>
      </c>
      <c r="D209" s="123">
        <v>15.52</v>
      </c>
      <c r="E209" s="123">
        <v>15.58</v>
      </c>
      <c r="F209" s="123">
        <v>20.97</v>
      </c>
      <c r="G209" s="123">
        <v>0</v>
      </c>
      <c r="H209" s="123">
        <v>16.16</v>
      </c>
      <c r="I209" s="243">
        <v>329.56</v>
      </c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1"/>
      <c r="CD209" s="11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</row>
    <row r="210" spans="1:95" s="9" customFormat="1" ht="13.8" x14ac:dyDescent="0.25">
      <c r="A210" s="121" t="str">
        <f>"-"</f>
        <v>-</v>
      </c>
      <c r="B210" s="126" t="s">
        <v>135</v>
      </c>
      <c r="C210" s="123" t="str">
        <f>"125"</f>
        <v>125</v>
      </c>
      <c r="D210" s="123">
        <v>4.13</v>
      </c>
      <c r="E210" s="123">
        <v>5.13</v>
      </c>
      <c r="F210" s="123">
        <v>1.88</v>
      </c>
      <c r="G210" s="123">
        <v>0</v>
      </c>
      <c r="H210" s="123">
        <v>28.55</v>
      </c>
      <c r="I210" s="243">
        <v>138.12</v>
      </c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1"/>
      <c r="CD210" s="11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</row>
    <row r="211" spans="1:95" s="9" customFormat="1" ht="13.8" x14ac:dyDescent="0.25">
      <c r="A211" s="121" t="s">
        <v>125</v>
      </c>
      <c r="B211" s="126" t="s">
        <v>126</v>
      </c>
      <c r="C211" s="123" t="str">
        <f>"200"</f>
        <v>200</v>
      </c>
      <c r="D211" s="123">
        <v>0.12</v>
      </c>
      <c r="E211" s="123">
        <v>0</v>
      </c>
      <c r="F211" s="123">
        <v>0.02</v>
      </c>
      <c r="G211" s="123">
        <v>0.02</v>
      </c>
      <c r="H211" s="123">
        <v>9.83</v>
      </c>
      <c r="I211" s="243">
        <v>38.659836097560984</v>
      </c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1"/>
      <c r="CD211" s="11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</row>
    <row r="212" spans="1:95" s="9" customFormat="1" ht="13.8" x14ac:dyDescent="0.25">
      <c r="A212" s="121" t="str">
        <f>"-"</f>
        <v>-</v>
      </c>
      <c r="B212" s="126" t="s">
        <v>254</v>
      </c>
      <c r="C212" s="123">
        <v>25</v>
      </c>
      <c r="D212" s="123">
        <v>1.65</v>
      </c>
      <c r="E212" s="123">
        <v>0</v>
      </c>
      <c r="F212" s="123">
        <v>0.17</v>
      </c>
      <c r="G212" s="123">
        <v>0.2</v>
      </c>
      <c r="H212" s="123">
        <v>11.72</v>
      </c>
      <c r="I212" s="243">
        <v>55.97</v>
      </c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1"/>
      <c r="CD212" s="11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</row>
    <row r="213" spans="1:95" s="9" customFormat="1" ht="13.8" x14ac:dyDescent="0.25">
      <c r="A213" s="121" t="str">
        <f>"-"</f>
        <v>-</v>
      </c>
      <c r="B213" s="126" t="s">
        <v>100</v>
      </c>
      <c r="C213" s="123" t="str">
        <f>"25"</f>
        <v>25</v>
      </c>
      <c r="D213" s="123">
        <v>1.65</v>
      </c>
      <c r="E213" s="123">
        <v>0</v>
      </c>
      <c r="F213" s="123">
        <v>0.3</v>
      </c>
      <c r="G213" s="123">
        <v>0.3</v>
      </c>
      <c r="H213" s="123">
        <v>10.43</v>
      </c>
      <c r="I213" s="123">
        <v>48.344999999999999</v>
      </c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1"/>
      <c r="CD213" s="11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</row>
    <row r="214" spans="1:95" s="9" customFormat="1" ht="13.8" x14ac:dyDescent="0.25">
      <c r="A214" s="127"/>
      <c r="B214" s="142" t="s">
        <v>101</v>
      </c>
      <c r="C214" s="128"/>
      <c r="D214" s="128">
        <f t="shared" ref="D214:I214" si="57">SUM(D209:D213)</f>
        <v>23.069999999999997</v>
      </c>
      <c r="E214" s="128">
        <f t="shared" si="57"/>
        <v>20.71</v>
      </c>
      <c r="F214" s="128">
        <f t="shared" si="57"/>
        <v>23.34</v>
      </c>
      <c r="G214" s="128">
        <f t="shared" si="57"/>
        <v>0.52</v>
      </c>
      <c r="H214" s="128">
        <f t="shared" si="57"/>
        <v>76.69</v>
      </c>
      <c r="I214" s="244">
        <f t="shared" si="57"/>
        <v>610.65483609756097</v>
      </c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1"/>
      <c r="CD214" s="11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</row>
    <row r="215" spans="1:95" s="9" customFormat="1" ht="13.8" hidden="1" x14ac:dyDescent="0.25">
      <c r="A215" s="121"/>
      <c r="B215" s="126" t="s">
        <v>102</v>
      </c>
      <c r="C215" s="123"/>
      <c r="D215" s="123">
        <v>19.25</v>
      </c>
      <c r="E215" s="123">
        <v>0</v>
      </c>
      <c r="F215" s="123">
        <v>19.75</v>
      </c>
      <c r="G215" s="123">
        <v>0</v>
      </c>
      <c r="H215" s="123">
        <v>83.75</v>
      </c>
      <c r="I215" s="243">
        <v>587.5</v>
      </c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1"/>
      <c r="CD215" s="11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</row>
    <row r="216" spans="1:95" s="9" customFormat="1" ht="13.8" hidden="1" x14ac:dyDescent="0.25">
      <c r="A216" s="121"/>
      <c r="B216" s="126" t="s">
        <v>103</v>
      </c>
      <c r="C216" s="123"/>
      <c r="D216" s="123">
        <f t="shared" ref="D216:I216" si="58">D214-D215</f>
        <v>3.8199999999999967</v>
      </c>
      <c r="E216" s="123">
        <f t="shared" si="58"/>
        <v>20.71</v>
      </c>
      <c r="F216" s="123">
        <f t="shared" si="58"/>
        <v>3.59</v>
      </c>
      <c r="G216" s="123">
        <f t="shared" si="58"/>
        <v>0.52</v>
      </c>
      <c r="H216" s="123">
        <f t="shared" si="58"/>
        <v>-7.0600000000000023</v>
      </c>
      <c r="I216" s="243">
        <f t="shared" si="58"/>
        <v>23.154836097560974</v>
      </c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1"/>
      <c r="CD216" s="11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</row>
    <row r="217" spans="1:95" s="9" customFormat="1" ht="13.8" hidden="1" x14ac:dyDescent="0.25">
      <c r="A217" s="121"/>
      <c r="B217" s="126" t="s">
        <v>104</v>
      </c>
      <c r="C217" s="123"/>
      <c r="D217" s="123">
        <v>20</v>
      </c>
      <c r="E217" s="123"/>
      <c r="F217" s="123">
        <v>45</v>
      </c>
      <c r="G217" s="123"/>
      <c r="H217" s="123">
        <v>35</v>
      </c>
      <c r="I217" s="243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1"/>
      <c r="CD217" s="11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</row>
    <row r="218" spans="1:95" s="9" customFormat="1" x14ac:dyDescent="0.25">
      <c r="A218" s="121"/>
      <c r="B218" s="122" t="s">
        <v>199</v>
      </c>
      <c r="C218" s="123"/>
      <c r="D218" s="123"/>
      <c r="E218" s="123"/>
      <c r="F218" s="123"/>
      <c r="G218" s="123"/>
      <c r="H218" s="123"/>
      <c r="I218" s="123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1"/>
      <c r="CD218" s="11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</row>
    <row r="219" spans="1:95" s="9" customFormat="1" ht="13.8" x14ac:dyDescent="0.25">
      <c r="A219" s="121" t="s">
        <v>246</v>
      </c>
      <c r="B219" s="126" t="s">
        <v>278</v>
      </c>
      <c r="C219" s="123" t="s">
        <v>277</v>
      </c>
      <c r="D219" s="123">
        <v>4.92</v>
      </c>
      <c r="E219" s="123">
        <v>1.1000000000000001</v>
      </c>
      <c r="F219" s="123">
        <v>6.15</v>
      </c>
      <c r="G219" s="123">
        <v>0.24</v>
      </c>
      <c r="H219" s="123">
        <v>24.65</v>
      </c>
      <c r="I219" s="243">
        <v>161.51</v>
      </c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1"/>
      <c r="CD219" s="11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</row>
    <row r="220" spans="1:95" s="9" customFormat="1" ht="15.6" customHeight="1" x14ac:dyDescent="0.25">
      <c r="A220" s="121" t="s">
        <v>291</v>
      </c>
      <c r="B220" s="126" t="s">
        <v>292</v>
      </c>
      <c r="C220" s="123" t="str">
        <f>"100"</f>
        <v>100</v>
      </c>
      <c r="D220" s="123">
        <v>11.64</v>
      </c>
      <c r="E220" s="123">
        <v>11.32</v>
      </c>
      <c r="F220" s="123">
        <v>14.42</v>
      </c>
      <c r="G220" s="123">
        <v>0.03</v>
      </c>
      <c r="H220" s="123">
        <v>7.44</v>
      </c>
      <c r="I220" s="123">
        <v>172.8</v>
      </c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1"/>
      <c r="CD220" s="11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</row>
    <row r="221" spans="1:95" s="9" customFormat="1" ht="13.8" x14ac:dyDescent="0.25">
      <c r="A221" s="121" t="s">
        <v>345</v>
      </c>
      <c r="B221" s="126" t="s">
        <v>211</v>
      </c>
      <c r="C221" s="123" t="str">
        <f>"180"</f>
        <v>180</v>
      </c>
      <c r="D221" s="123">
        <v>6.01</v>
      </c>
      <c r="E221" s="123">
        <v>2.4</v>
      </c>
      <c r="F221" s="123">
        <v>5.61</v>
      </c>
      <c r="G221" s="123">
        <v>0.72</v>
      </c>
      <c r="H221" s="123">
        <v>35.11</v>
      </c>
      <c r="I221" s="243">
        <v>223.05496454999997</v>
      </c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1"/>
      <c r="CD221" s="11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</row>
    <row r="222" spans="1:95" s="9" customFormat="1" ht="13.8" x14ac:dyDescent="0.25">
      <c r="A222" s="121" t="s">
        <v>232</v>
      </c>
      <c r="B222" s="126" t="s">
        <v>231</v>
      </c>
      <c r="C222" s="123" t="str">
        <f>"200"</f>
        <v>200</v>
      </c>
      <c r="D222" s="123">
        <v>0.16</v>
      </c>
      <c r="E222" s="123">
        <v>0</v>
      </c>
      <c r="F222" s="123">
        <v>0.04</v>
      </c>
      <c r="G222" s="123">
        <v>0.04</v>
      </c>
      <c r="H222" s="123">
        <v>12.2</v>
      </c>
      <c r="I222" s="243">
        <v>47.687819999999995</v>
      </c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1"/>
      <c r="CD222" s="11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</row>
    <row r="223" spans="1:95" s="9" customFormat="1" ht="13.8" x14ac:dyDescent="0.25">
      <c r="A223" s="121" t="str">
        <f>""</f>
        <v/>
      </c>
      <c r="B223" s="126" t="s">
        <v>112</v>
      </c>
      <c r="C223" s="123" t="str">
        <f>"30"</f>
        <v>30</v>
      </c>
      <c r="D223" s="123">
        <v>2.7</v>
      </c>
      <c r="E223" s="123">
        <v>0</v>
      </c>
      <c r="F223" s="123">
        <v>0.9</v>
      </c>
      <c r="G223" s="123">
        <v>0</v>
      </c>
      <c r="H223" s="123">
        <v>16.14</v>
      </c>
      <c r="I223" s="243">
        <v>80.295000000000002</v>
      </c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1"/>
      <c r="CD223" s="11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</row>
    <row r="224" spans="1:95" s="9" customFormat="1" ht="13.8" x14ac:dyDescent="0.25">
      <c r="A224" s="121"/>
      <c r="B224" s="126" t="s">
        <v>100</v>
      </c>
      <c r="C224" s="123" t="str">
        <f>"30"</f>
        <v>30</v>
      </c>
      <c r="D224" s="123">
        <v>1.98</v>
      </c>
      <c r="E224" s="123">
        <v>0</v>
      </c>
      <c r="F224" s="123">
        <v>0.36</v>
      </c>
      <c r="G224" s="123">
        <v>0.36</v>
      </c>
      <c r="H224" s="123">
        <v>12.51</v>
      </c>
      <c r="I224" s="243">
        <v>58.013999999999996</v>
      </c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1"/>
      <c r="CD224" s="11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</row>
    <row r="225" spans="1:95" s="9" customFormat="1" ht="13.8" x14ac:dyDescent="0.25">
      <c r="A225" s="121" t="str">
        <f>"-"</f>
        <v>-</v>
      </c>
      <c r="B225" s="126" t="s">
        <v>204</v>
      </c>
      <c r="C225" s="123" t="str">
        <f>"100"</f>
        <v>100</v>
      </c>
      <c r="D225" s="123">
        <v>0.4</v>
      </c>
      <c r="E225" s="123">
        <v>0</v>
      </c>
      <c r="F225" s="123">
        <v>0.4</v>
      </c>
      <c r="G225" s="123">
        <v>0.4</v>
      </c>
      <c r="H225" s="123">
        <v>11.6</v>
      </c>
      <c r="I225" s="123">
        <v>74.680000000000007</v>
      </c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1"/>
      <c r="CD225" s="11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</row>
    <row r="226" spans="1:95" s="9" customFormat="1" ht="13.8" x14ac:dyDescent="0.25">
      <c r="A226" s="127"/>
      <c r="B226" s="142" t="s">
        <v>205</v>
      </c>
      <c r="C226" s="128"/>
      <c r="D226" s="244">
        <f>SUM(D219:D225)</f>
        <v>27.81</v>
      </c>
      <c r="E226" s="244">
        <f t="shared" ref="E226:I226" si="59">SUM(E219:E225)</f>
        <v>14.82</v>
      </c>
      <c r="F226" s="244">
        <f t="shared" si="59"/>
        <v>27.879999999999995</v>
      </c>
      <c r="G226" s="244">
        <f t="shared" si="59"/>
        <v>1.79</v>
      </c>
      <c r="H226" s="244">
        <f t="shared" si="59"/>
        <v>119.64999999999999</v>
      </c>
      <c r="I226" s="244">
        <f t="shared" si="59"/>
        <v>818.04178454999987</v>
      </c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1"/>
      <c r="CD226" s="11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</row>
    <row r="227" spans="1:95" s="9" customFormat="1" ht="13.8" hidden="1" x14ac:dyDescent="0.25">
      <c r="A227" s="56"/>
      <c r="B227" s="16" t="s">
        <v>102</v>
      </c>
      <c r="C227" s="74"/>
      <c r="D227" s="74">
        <v>26.95</v>
      </c>
      <c r="E227" s="74">
        <v>0</v>
      </c>
      <c r="F227" s="74">
        <v>27.65</v>
      </c>
      <c r="G227" s="74">
        <v>0</v>
      </c>
      <c r="H227" s="74">
        <v>117.24999999999999</v>
      </c>
      <c r="I227" s="74">
        <v>822.5</v>
      </c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1"/>
      <c r="CD227" s="11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</row>
    <row r="228" spans="1:95" s="9" customFormat="1" ht="13.8" hidden="1" x14ac:dyDescent="0.25">
      <c r="A228" s="56"/>
      <c r="B228" s="16" t="s">
        <v>103</v>
      </c>
      <c r="C228" s="74"/>
      <c r="D228" s="74">
        <f t="shared" ref="D228:I228" si="60">D226-D227</f>
        <v>0.85999999999999943</v>
      </c>
      <c r="E228" s="74">
        <f t="shared" si="60"/>
        <v>14.82</v>
      </c>
      <c r="F228" s="74">
        <f t="shared" si="60"/>
        <v>0.22999999999999687</v>
      </c>
      <c r="G228" s="74">
        <f t="shared" si="60"/>
        <v>1.79</v>
      </c>
      <c r="H228" s="74">
        <f t="shared" si="60"/>
        <v>2.4000000000000057</v>
      </c>
      <c r="I228" s="74">
        <f t="shared" si="60"/>
        <v>-4.4582154500001252</v>
      </c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1"/>
      <c r="CD228" s="11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</row>
    <row r="229" spans="1:95" s="9" customFormat="1" ht="13.8" hidden="1" x14ac:dyDescent="0.25">
      <c r="A229" s="56"/>
      <c r="B229" s="16" t="s">
        <v>104</v>
      </c>
      <c r="C229" s="74"/>
      <c r="D229" s="74">
        <v>15</v>
      </c>
      <c r="E229" s="74"/>
      <c r="F229" s="74">
        <v>31</v>
      </c>
      <c r="G229" s="74"/>
      <c r="H229" s="74">
        <v>54</v>
      </c>
      <c r="I229" s="74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1"/>
      <c r="CD229" s="11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</row>
    <row r="230" spans="1:95" s="9" customFormat="1" ht="13.8" x14ac:dyDescent="0.25">
      <c r="A230" s="56"/>
      <c r="B230" s="143" t="s">
        <v>287</v>
      </c>
      <c r="C230" s="74"/>
      <c r="D230" s="75">
        <f>D214+D226</f>
        <v>50.879999999999995</v>
      </c>
      <c r="E230" s="75">
        <f t="shared" ref="E230:I230" si="61">E214+E226</f>
        <v>35.53</v>
      </c>
      <c r="F230" s="75">
        <f t="shared" si="61"/>
        <v>51.22</v>
      </c>
      <c r="G230" s="75">
        <f t="shared" si="61"/>
        <v>2.31</v>
      </c>
      <c r="H230" s="75">
        <f t="shared" si="61"/>
        <v>196.33999999999997</v>
      </c>
      <c r="I230" s="75">
        <f t="shared" si="61"/>
        <v>1428.6966206475608</v>
      </c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1"/>
      <c r="CD230" s="11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</row>
    <row r="231" spans="1:95" s="9" customFormat="1" ht="13.8" x14ac:dyDescent="0.25">
      <c r="A231" s="56"/>
      <c r="B231" s="16"/>
      <c r="C231" s="74"/>
      <c r="D231" s="74"/>
      <c r="E231" s="74"/>
      <c r="F231" s="74"/>
      <c r="G231" s="74"/>
      <c r="H231" s="74"/>
      <c r="I231" s="242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1"/>
      <c r="CD231" s="11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</row>
    <row r="232" spans="1:95" s="9" customFormat="1" ht="13.8" x14ac:dyDescent="0.25">
      <c r="A232" s="56"/>
      <c r="B232" s="23" t="s">
        <v>151</v>
      </c>
      <c r="C232" s="24" t="s">
        <v>156</v>
      </c>
      <c r="D232" s="253" t="s">
        <v>157</v>
      </c>
      <c r="E232" s="253"/>
      <c r="F232" s="267" t="s">
        <v>158</v>
      </c>
      <c r="G232" s="267"/>
      <c r="H232" s="25" t="s">
        <v>159</v>
      </c>
      <c r="I232" s="25" t="s">
        <v>160</v>
      </c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1"/>
      <c r="CD232" s="11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</row>
    <row r="233" spans="1:95" s="9" customFormat="1" x14ac:dyDescent="0.25">
      <c r="A233" s="121"/>
      <c r="B233" s="122" t="s">
        <v>92</v>
      </c>
      <c r="C233" s="123"/>
      <c r="D233" s="123"/>
      <c r="E233" s="123"/>
      <c r="F233" s="123"/>
      <c r="G233" s="123"/>
      <c r="H233" s="123"/>
      <c r="I233" s="243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1"/>
      <c r="CD233" s="11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</row>
    <row r="234" spans="1:95" s="9" customFormat="1" ht="13.8" x14ac:dyDescent="0.25">
      <c r="A234" s="121" t="s">
        <v>347</v>
      </c>
      <c r="B234" s="126" t="s">
        <v>346</v>
      </c>
      <c r="C234" s="138" t="s">
        <v>136</v>
      </c>
      <c r="D234" s="123">
        <v>12.51</v>
      </c>
      <c r="E234" s="123">
        <v>18.18</v>
      </c>
      <c r="F234" s="123">
        <v>12.27</v>
      </c>
      <c r="G234" s="123">
        <v>0.04</v>
      </c>
      <c r="H234" s="123">
        <v>11.97</v>
      </c>
      <c r="I234" s="243">
        <v>200.13</v>
      </c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1"/>
      <c r="CD234" s="11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</row>
    <row r="235" spans="1:95" s="9" customFormat="1" ht="13.8" x14ac:dyDescent="0.25">
      <c r="A235" s="121" t="s">
        <v>137</v>
      </c>
      <c r="B235" s="126" t="s">
        <v>138</v>
      </c>
      <c r="C235" s="123" t="str">
        <f>"180"</f>
        <v>180</v>
      </c>
      <c r="D235" s="123">
        <v>3.73</v>
      </c>
      <c r="E235" s="123">
        <v>0.65</v>
      </c>
      <c r="F235" s="123">
        <v>4.4000000000000004</v>
      </c>
      <c r="G235" s="123">
        <v>0.62</v>
      </c>
      <c r="H235" s="123">
        <v>26.49</v>
      </c>
      <c r="I235" s="243">
        <v>159.10285500000001</v>
      </c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1"/>
      <c r="CD235" s="11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</row>
    <row r="236" spans="1:95" s="9" customFormat="1" ht="13.8" x14ac:dyDescent="0.25">
      <c r="A236" s="121" t="s">
        <v>115</v>
      </c>
      <c r="B236" s="126" t="s">
        <v>116</v>
      </c>
      <c r="C236" s="123" t="str">
        <f>"200"</f>
        <v>200</v>
      </c>
      <c r="D236" s="123">
        <v>0.08</v>
      </c>
      <c r="E236" s="123">
        <v>0</v>
      </c>
      <c r="F236" s="123">
        <v>0.02</v>
      </c>
      <c r="G236" s="123">
        <v>0.02</v>
      </c>
      <c r="H236" s="123">
        <v>9.84</v>
      </c>
      <c r="I236" s="243">
        <v>37.802231999999989</v>
      </c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1"/>
      <c r="CD236" s="11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</row>
    <row r="237" spans="1:95" s="9" customFormat="1" ht="13.8" x14ac:dyDescent="0.25">
      <c r="A237" s="121" t="str">
        <f>"-"</f>
        <v>-</v>
      </c>
      <c r="B237" s="126" t="s">
        <v>100</v>
      </c>
      <c r="C237" s="123" t="str">
        <f>"25"</f>
        <v>25</v>
      </c>
      <c r="D237" s="123">
        <v>1.65</v>
      </c>
      <c r="E237" s="123">
        <v>0</v>
      </c>
      <c r="F237" s="123">
        <v>0.3</v>
      </c>
      <c r="G237" s="123">
        <v>0.3</v>
      </c>
      <c r="H237" s="123">
        <v>10.43</v>
      </c>
      <c r="I237" s="243">
        <v>48.344999999999999</v>
      </c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1"/>
      <c r="CD237" s="11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</row>
    <row r="238" spans="1:95" s="9" customFormat="1" ht="13.8" x14ac:dyDescent="0.25">
      <c r="A238" s="121" t="str">
        <f>"-"</f>
        <v>-</v>
      </c>
      <c r="B238" s="126" t="s">
        <v>254</v>
      </c>
      <c r="C238" s="123" t="str">
        <f>"30"</f>
        <v>30</v>
      </c>
      <c r="D238" s="123">
        <v>1.98</v>
      </c>
      <c r="E238" s="123">
        <v>0</v>
      </c>
      <c r="F238" s="123">
        <v>0.2</v>
      </c>
      <c r="G238" s="123">
        <v>0.2</v>
      </c>
      <c r="H238" s="123">
        <v>14.07</v>
      </c>
      <c r="I238" s="243">
        <v>67.170299999999997</v>
      </c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1"/>
      <c r="CD238" s="11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</row>
    <row r="239" spans="1:95" s="9" customFormat="1" ht="13.8" x14ac:dyDescent="0.25">
      <c r="A239" s="127"/>
      <c r="B239" s="142" t="s">
        <v>101</v>
      </c>
      <c r="C239" s="128"/>
      <c r="D239" s="128">
        <f>SUM(D234:D238)</f>
        <v>19.949999999999996</v>
      </c>
      <c r="E239" s="128">
        <f t="shared" ref="E239:I239" si="62">SUM(E234:E238)</f>
        <v>18.829999999999998</v>
      </c>
      <c r="F239" s="128">
        <f t="shared" si="62"/>
        <v>17.190000000000001</v>
      </c>
      <c r="G239" s="128">
        <f t="shared" si="62"/>
        <v>1.18</v>
      </c>
      <c r="H239" s="128">
        <f t="shared" si="62"/>
        <v>72.8</v>
      </c>
      <c r="I239" s="244">
        <f t="shared" si="62"/>
        <v>512.550387</v>
      </c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1"/>
      <c r="CD239" s="11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</row>
    <row r="240" spans="1:95" s="9" customFormat="1" ht="13.8" hidden="1" x14ac:dyDescent="0.25">
      <c r="A240" s="121"/>
      <c r="B240" s="126" t="s">
        <v>102</v>
      </c>
      <c r="C240" s="123"/>
      <c r="D240" s="123">
        <v>19.25</v>
      </c>
      <c r="E240" s="123">
        <v>0</v>
      </c>
      <c r="F240" s="123">
        <v>19.75</v>
      </c>
      <c r="G240" s="123">
        <v>0</v>
      </c>
      <c r="H240" s="123">
        <v>83.75</v>
      </c>
      <c r="I240" s="243">
        <v>587.5</v>
      </c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1"/>
      <c r="CD240" s="11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</row>
    <row r="241" spans="1:95" s="9" customFormat="1" ht="13.8" hidden="1" x14ac:dyDescent="0.25">
      <c r="A241" s="121"/>
      <c r="B241" s="126" t="s">
        <v>103</v>
      </c>
      <c r="C241" s="123"/>
      <c r="D241" s="123">
        <f t="shared" ref="D241:I241" si="63">D239-D240</f>
        <v>0.69999999999999574</v>
      </c>
      <c r="E241" s="123">
        <f t="shared" si="63"/>
        <v>18.829999999999998</v>
      </c>
      <c r="F241" s="123">
        <f t="shared" si="63"/>
        <v>-2.5599999999999987</v>
      </c>
      <c r="G241" s="123">
        <f t="shared" si="63"/>
        <v>1.18</v>
      </c>
      <c r="H241" s="123">
        <f t="shared" si="63"/>
        <v>-10.950000000000003</v>
      </c>
      <c r="I241" s="243">
        <f t="shared" si="63"/>
        <v>-74.949612999999999</v>
      </c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1"/>
      <c r="CD241" s="11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</row>
    <row r="242" spans="1:95" s="9" customFormat="1" ht="13.8" hidden="1" x14ac:dyDescent="0.25">
      <c r="A242" s="121"/>
      <c r="B242" s="126" t="s">
        <v>104</v>
      </c>
      <c r="C242" s="123"/>
      <c r="D242" s="123">
        <v>21</v>
      </c>
      <c r="E242" s="123"/>
      <c r="F242" s="123">
        <v>31</v>
      </c>
      <c r="G242" s="123"/>
      <c r="H242" s="123">
        <v>48</v>
      </c>
      <c r="I242" s="243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1"/>
      <c r="CD242" s="11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</row>
    <row r="243" spans="1:95" s="9" customFormat="1" x14ac:dyDescent="0.25">
      <c r="A243" s="121"/>
      <c r="B243" s="122" t="s">
        <v>199</v>
      </c>
      <c r="C243" s="123"/>
      <c r="D243" s="123"/>
      <c r="E243" s="123"/>
      <c r="F243" s="123"/>
      <c r="G243" s="123"/>
      <c r="H243" s="123"/>
      <c r="I243" s="123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1"/>
      <c r="CD243" s="11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</row>
    <row r="244" spans="1:95" s="9" customFormat="1" ht="13.8" x14ac:dyDescent="0.25">
      <c r="A244" s="121" t="s">
        <v>340</v>
      </c>
      <c r="B244" s="126" t="s">
        <v>341</v>
      </c>
      <c r="C244" s="123" t="s">
        <v>343</v>
      </c>
      <c r="D244" s="123">
        <v>8.59</v>
      </c>
      <c r="E244" s="123">
        <v>8.32</v>
      </c>
      <c r="F244" s="123">
        <v>6.86</v>
      </c>
      <c r="G244" s="123">
        <v>0.27</v>
      </c>
      <c r="H244" s="123">
        <v>35.94</v>
      </c>
      <c r="I244" s="243">
        <v>237.13</v>
      </c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1"/>
      <c r="CD244" s="11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</row>
    <row r="245" spans="1:95" s="9" customFormat="1" ht="13.8" x14ac:dyDescent="0.25">
      <c r="A245" s="121" t="s">
        <v>127</v>
      </c>
      <c r="B245" s="126" t="s">
        <v>128</v>
      </c>
      <c r="C245" s="123" t="str">
        <f>"100"</f>
        <v>100</v>
      </c>
      <c r="D245" s="123">
        <v>14.89</v>
      </c>
      <c r="E245" s="123">
        <v>14.17</v>
      </c>
      <c r="F245" s="123">
        <v>15.69</v>
      </c>
      <c r="G245" s="123">
        <v>0.09</v>
      </c>
      <c r="H245" s="123">
        <v>12.12</v>
      </c>
      <c r="I245" s="243">
        <v>221.16700000000003</v>
      </c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1"/>
      <c r="CD245" s="11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</row>
    <row r="246" spans="1:95" s="9" customFormat="1" ht="13.8" x14ac:dyDescent="0.25">
      <c r="A246" s="152" t="s">
        <v>288</v>
      </c>
      <c r="B246" s="153" t="s">
        <v>289</v>
      </c>
      <c r="C246" s="154" t="s">
        <v>290</v>
      </c>
      <c r="D246" s="132">
        <v>3.78</v>
      </c>
      <c r="E246" s="132">
        <v>0</v>
      </c>
      <c r="F246" s="132">
        <v>6.67</v>
      </c>
      <c r="G246" s="132">
        <v>3.24</v>
      </c>
      <c r="H246" s="132">
        <v>36.67</v>
      </c>
      <c r="I246" s="132">
        <v>234.14</v>
      </c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1"/>
      <c r="CD246" s="11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</row>
    <row r="247" spans="1:95" s="9" customFormat="1" ht="13.8" x14ac:dyDescent="0.25">
      <c r="A247" s="121" t="s">
        <v>242</v>
      </c>
      <c r="B247" s="126" t="s">
        <v>218</v>
      </c>
      <c r="C247" s="123" t="str">
        <f>"200"</f>
        <v>200</v>
      </c>
      <c r="D247" s="123">
        <v>0</v>
      </c>
      <c r="E247" s="123">
        <v>0</v>
      </c>
      <c r="F247" s="123">
        <v>0</v>
      </c>
      <c r="G247" s="123">
        <v>0</v>
      </c>
      <c r="H247" s="123">
        <v>18.95</v>
      </c>
      <c r="I247" s="243">
        <v>70.710400000000007</v>
      </c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1"/>
      <c r="CD247" s="11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</row>
    <row r="248" spans="1:95" s="9" customFormat="1" ht="13.8" x14ac:dyDescent="0.25">
      <c r="A248" s="121" t="str">
        <f>""</f>
        <v/>
      </c>
      <c r="B248" s="126" t="s">
        <v>112</v>
      </c>
      <c r="C248" s="123" t="str">
        <f>"30"</f>
        <v>30</v>
      </c>
      <c r="D248" s="123">
        <v>2.7</v>
      </c>
      <c r="E248" s="123">
        <v>0</v>
      </c>
      <c r="F248" s="123">
        <v>0.9</v>
      </c>
      <c r="G248" s="123">
        <v>0</v>
      </c>
      <c r="H248" s="123">
        <v>16.14</v>
      </c>
      <c r="I248" s="243">
        <v>80.295000000000002</v>
      </c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1"/>
      <c r="CD248" s="11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</row>
    <row r="249" spans="1:95" s="9" customFormat="1" ht="13.8" x14ac:dyDescent="0.25">
      <c r="A249" s="121" t="str">
        <f>"-"</f>
        <v>-</v>
      </c>
      <c r="B249" s="126" t="s">
        <v>100</v>
      </c>
      <c r="C249" s="123" t="str">
        <f>"30"</f>
        <v>30</v>
      </c>
      <c r="D249" s="123">
        <v>1.98</v>
      </c>
      <c r="E249" s="123">
        <v>0</v>
      </c>
      <c r="F249" s="123">
        <v>0.36</v>
      </c>
      <c r="G249" s="123">
        <v>0.36</v>
      </c>
      <c r="H249" s="123">
        <v>12.51</v>
      </c>
      <c r="I249" s="243">
        <v>58.013999999999996</v>
      </c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1"/>
      <c r="CD249" s="11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</row>
    <row r="250" spans="1:95" s="9" customFormat="1" ht="13.8" x14ac:dyDescent="0.25">
      <c r="A250" s="127"/>
      <c r="B250" s="142" t="s">
        <v>205</v>
      </c>
      <c r="C250" s="128"/>
      <c r="D250" s="128">
        <f t="shared" ref="D250:I250" si="64">SUM(D244:D249)</f>
        <v>31.94</v>
      </c>
      <c r="E250" s="128">
        <f t="shared" si="64"/>
        <v>22.490000000000002</v>
      </c>
      <c r="F250" s="128">
        <f t="shared" si="64"/>
        <v>30.479999999999997</v>
      </c>
      <c r="G250" s="128">
        <f t="shared" si="64"/>
        <v>3.96</v>
      </c>
      <c r="H250" s="128">
        <f t="shared" si="64"/>
        <v>132.32999999999998</v>
      </c>
      <c r="I250" s="244">
        <f t="shared" si="64"/>
        <v>901.45640000000003</v>
      </c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1"/>
      <c r="CD250" s="11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</row>
    <row r="251" spans="1:95" s="9" customFormat="1" ht="13.8" hidden="1" x14ac:dyDescent="0.25">
      <c r="A251" s="56"/>
      <c r="B251" s="16" t="s">
        <v>102</v>
      </c>
      <c r="C251" s="74"/>
      <c r="D251" s="74">
        <v>26.95</v>
      </c>
      <c r="E251" s="74">
        <v>0</v>
      </c>
      <c r="F251" s="74">
        <v>27.65</v>
      </c>
      <c r="G251" s="74">
        <v>0</v>
      </c>
      <c r="H251" s="74">
        <v>117.24999999999999</v>
      </c>
      <c r="I251" s="74">
        <v>822.5</v>
      </c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1"/>
      <c r="CD251" s="11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</row>
    <row r="252" spans="1:95" s="9" customFormat="1" ht="13.8" hidden="1" x14ac:dyDescent="0.25">
      <c r="A252" s="56"/>
      <c r="B252" s="16" t="s">
        <v>103</v>
      </c>
      <c r="C252" s="74"/>
      <c r="D252" s="74">
        <f t="shared" ref="D252:I252" si="65">D250-D251</f>
        <v>4.990000000000002</v>
      </c>
      <c r="E252" s="74">
        <f t="shared" si="65"/>
        <v>22.490000000000002</v>
      </c>
      <c r="F252" s="74">
        <f t="shared" si="65"/>
        <v>2.8299999999999983</v>
      </c>
      <c r="G252" s="74">
        <f t="shared" si="65"/>
        <v>3.96</v>
      </c>
      <c r="H252" s="74">
        <f t="shared" si="65"/>
        <v>15.079999999999998</v>
      </c>
      <c r="I252" s="74">
        <f t="shared" si="65"/>
        <v>78.956400000000031</v>
      </c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1"/>
      <c r="CD252" s="11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</row>
    <row r="253" spans="1:95" s="9" customFormat="1" ht="13.8" hidden="1" x14ac:dyDescent="0.25">
      <c r="A253" s="56"/>
      <c r="B253" s="16" t="s">
        <v>104</v>
      </c>
      <c r="C253" s="74"/>
      <c r="D253" s="74">
        <v>19</v>
      </c>
      <c r="E253" s="74"/>
      <c r="F253" s="74">
        <v>34</v>
      </c>
      <c r="G253" s="74"/>
      <c r="H253" s="74">
        <v>48</v>
      </c>
      <c r="I253" s="74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1"/>
      <c r="CD253" s="11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</row>
    <row r="254" spans="1:95" s="9" customFormat="1" ht="13.8" x14ac:dyDescent="0.25">
      <c r="A254" s="56"/>
      <c r="B254" s="143" t="s">
        <v>287</v>
      </c>
      <c r="C254" s="74"/>
      <c r="D254" s="75">
        <f t="shared" ref="D254:I254" si="66">D239+D250</f>
        <v>51.89</v>
      </c>
      <c r="E254" s="75">
        <f t="shared" si="66"/>
        <v>41.32</v>
      </c>
      <c r="F254" s="75">
        <f t="shared" si="66"/>
        <v>47.67</v>
      </c>
      <c r="G254" s="75">
        <f t="shared" si="66"/>
        <v>5.14</v>
      </c>
      <c r="H254" s="75">
        <f t="shared" si="66"/>
        <v>205.13</v>
      </c>
      <c r="I254" s="75">
        <f t="shared" si="66"/>
        <v>1414.006787</v>
      </c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1"/>
      <c r="CD254" s="11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</row>
    <row r="255" spans="1:95" s="9" customFormat="1" ht="13.8" x14ac:dyDescent="0.25">
      <c r="A255" s="56"/>
      <c r="B255" s="66" t="s">
        <v>286</v>
      </c>
      <c r="C255" s="75"/>
      <c r="D255" s="245">
        <f t="shared" ref="D255:I255" si="67">D29+D55+D80+D105+D129+D154+D179+D205+D230+D254</f>
        <v>494.28</v>
      </c>
      <c r="E255" s="245">
        <f t="shared" si="67"/>
        <v>239.21999999999997</v>
      </c>
      <c r="F255" s="245">
        <f t="shared" si="67"/>
        <v>484.82</v>
      </c>
      <c r="G255" s="245">
        <f t="shared" si="67"/>
        <v>91.070000000000007</v>
      </c>
      <c r="H255" s="245">
        <f t="shared" si="67"/>
        <v>2054.46</v>
      </c>
      <c r="I255" s="245">
        <f t="shared" si="67"/>
        <v>14132.311371984433</v>
      </c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1"/>
      <c r="CD255" s="11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</row>
    <row r="256" spans="1:95" s="9" customFormat="1" ht="13.8" x14ac:dyDescent="0.25">
      <c r="A256" s="56"/>
      <c r="B256" s="66" t="s">
        <v>285</v>
      </c>
      <c r="C256" s="75"/>
      <c r="D256" s="245">
        <f>D255/10</f>
        <v>49.427999999999997</v>
      </c>
      <c r="E256" s="245">
        <f t="shared" ref="E256:I256" si="68">E255/10</f>
        <v>23.921999999999997</v>
      </c>
      <c r="F256" s="245">
        <f t="shared" si="68"/>
        <v>48.481999999999999</v>
      </c>
      <c r="G256" s="245">
        <f t="shared" si="68"/>
        <v>9.1070000000000011</v>
      </c>
      <c r="H256" s="245">
        <f t="shared" si="68"/>
        <v>205.446</v>
      </c>
      <c r="I256" s="245">
        <f t="shared" si="68"/>
        <v>1413.2311371984433</v>
      </c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1"/>
      <c r="CD256" s="11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</row>
  </sheetData>
  <mergeCells count="40">
    <mergeCell ref="A5:A6"/>
    <mergeCell ref="B5:B6"/>
    <mergeCell ref="C5:C6"/>
    <mergeCell ref="D5:E5"/>
    <mergeCell ref="F5:G5"/>
    <mergeCell ref="A1:B1"/>
    <mergeCell ref="C1:I1"/>
    <mergeCell ref="A2:B2"/>
    <mergeCell ref="C2:I2"/>
    <mergeCell ref="A4:V4"/>
    <mergeCell ref="CH5:CH6"/>
    <mergeCell ref="CI5:CI6"/>
    <mergeCell ref="CJ5:CJ6"/>
    <mergeCell ref="H5:H6"/>
    <mergeCell ref="I5:I6"/>
    <mergeCell ref="W5:Z5"/>
    <mergeCell ref="AI5:AI6"/>
    <mergeCell ref="CC5:CC6"/>
    <mergeCell ref="CD5:CD6"/>
    <mergeCell ref="F232:G232"/>
    <mergeCell ref="CQ5:CQ6"/>
    <mergeCell ref="F31:G31"/>
    <mergeCell ref="F32:G32"/>
    <mergeCell ref="F57:G57"/>
    <mergeCell ref="F58:G58"/>
    <mergeCell ref="F82:G82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F107:G107"/>
    <mergeCell ref="F132:G132"/>
    <mergeCell ref="F156:G156"/>
    <mergeCell ref="F181:G181"/>
    <mergeCell ref="F207:G207"/>
  </mergeCells>
  <pageMargins left="0.31496062992125984" right="0.31496062992125984" top="0.55118110236220474" bottom="0.55118110236220474" header="0.31496062992125984" footer="0.31496062992125984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267"/>
  <sheetViews>
    <sheetView topLeftCell="A79" workbookViewId="0">
      <selection activeCell="C98" sqref="C98:I98"/>
    </sheetView>
  </sheetViews>
  <sheetFormatPr defaultRowHeight="14.4" x14ac:dyDescent="0.3"/>
  <cols>
    <col min="1" max="1" width="6.33203125" style="65" customWidth="1"/>
    <col min="2" max="2" width="45.109375" style="20" customWidth="1"/>
    <col min="3" max="3" width="8.5546875" style="76" customWidth="1"/>
    <col min="4" max="4" width="7.21875" style="246" customWidth="1"/>
    <col min="5" max="5" width="6.6640625" style="246" hidden="1" customWidth="1"/>
    <col min="6" max="6" width="8.6640625" style="246" customWidth="1"/>
    <col min="7" max="7" width="6.6640625" style="246" hidden="1" customWidth="1"/>
    <col min="8" max="8" width="8.109375" style="246" customWidth="1"/>
    <col min="9" max="9" width="8.5546875" style="246" customWidth="1"/>
    <col min="10" max="22" width="8.88671875" style="9" hidden="1" customWidth="1"/>
    <col min="23" max="23" width="7.109375" style="9" hidden="1" customWidth="1"/>
    <col min="24" max="25" width="5.6640625" style="9" hidden="1" customWidth="1"/>
    <col min="26" max="26" width="7.33203125" style="9" hidden="1" customWidth="1"/>
    <col min="27" max="28" width="5.6640625" style="9" hidden="1" customWidth="1"/>
    <col min="29" max="29" width="7" style="9" hidden="1" customWidth="1"/>
    <col min="30" max="31" width="5.6640625" style="9" hidden="1" customWidth="1"/>
    <col min="32" max="32" width="5" style="9" hidden="1" customWidth="1"/>
    <col min="33" max="33" width="5.6640625" style="9" hidden="1" customWidth="1"/>
    <col min="34" max="34" width="4" style="9" hidden="1" customWidth="1"/>
    <col min="35" max="35" width="8.109375" style="9" hidden="1" customWidth="1"/>
    <col min="36" max="80" width="8.88671875" style="10" hidden="1" customWidth="1"/>
    <col min="81" max="81" width="6.6640625" style="11" hidden="1" customWidth="1"/>
    <col min="82" max="82" width="7" style="11" hidden="1" customWidth="1"/>
    <col min="83" max="93" width="9.109375" style="10" hidden="1" customWidth="1"/>
    <col min="94" max="94" width="6.5546875" style="10" hidden="1" customWidth="1"/>
    <col min="95" max="95" width="7.21875" style="10" hidden="1" customWidth="1"/>
  </cols>
  <sheetData>
    <row r="1" spans="1:95" s="21" customFormat="1" ht="15.6" x14ac:dyDescent="0.3">
      <c r="A1" s="270" t="s">
        <v>139</v>
      </c>
      <c r="B1" s="270"/>
      <c r="C1" s="270" t="s">
        <v>250</v>
      </c>
      <c r="D1" s="270"/>
      <c r="E1" s="270"/>
      <c r="F1" s="270"/>
      <c r="G1" s="270"/>
      <c r="H1" s="270"/>
      <c r="I1" s="270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95" s="21" customFormat="1" ht="15.6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5" s="21" customFormat="1" ht="15.6" x14ac:dyDescent="0.3">
      <c r="A3" s="79"/>
      <c r="B3" s="1"/>
      <c r="C3" s="3"/>
      <c r="D3" s="241"/>
      <c r="E3" s="241"/>
      <c r="F3" s="241"/>
      <c r="G3" s="241"/>
      <c r="H3" s="241"/>
      <c r="I3" s="2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5" s="22" customFormat="1" ht="34.799999999999997" customHeight="1" x14ac:dyDescent="0.3">
      <c r="A4" s="279" t="s">
        <v>373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95" x14ac:dyDescent="0.3">
      <c r="A5" s="275" t="s">
        <v>0</v>
      </c>
      <c r="B5" s="267" t="s">
        <v>1</v>
      </c>
      <c r="C5" s="267" t="s">
        <v>161</v>
      </c>
      <c r="D5" s="268" t="s">
        <v>2</v>
      </c>
      <c r="E5" s="268"/>
      <c r="F5" s="268" t="s">
        <v>3</v>
      </c>
      <c r="G5" s="268"/>
      <c r="H5" s="268" t="s">
        <v>4</v>
      </c>
      <c r="I5" s="268" t="s">
        <v>5</v>
      </c>
      <c r="J5" s="6" t="s">
        <v>6</v>
      </c>
      <c r="K5" s="6" t="s">
        <v>7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  <c r="R5" s="6" t="s">
        <v>14</v>
      </c>
      <c r="S5" s="6" t="s">
        <v>15</v>
      </c>
      <c r="T5" s="6" t="s">
        <v>16</v>
      </c>
      <c r="U5" s="6" t="s">
        <v>17</v>
      </c>
      <c r="V5" s="6" t="s">
        <v>18</v>
      </c>
      <c r="W5" s="267" t="s">
        <v>19</v>
      </c>
      <c r="X5" s="267"/>
      <c r="Y5" s="267"/>
      <c r="Z5" s="267"/>
      <c r="AA5" s="7" t="s">
        <v>20</v>
      </c>
      <c r="AB5" s="7"/>
      <c r="AC5" s="7"/>
      <c r="AD5" s="7"/>
      <c r="AE5" s="7"/>
      <c r="AF5" s="7"/>
      <c r="AG5" s="7"/>
      <c r="AH5" s="7"/>
      <c r="AI5" s="267" t="s">
        <v>21</v>
      </c>
      <c r="AJ5" s="8" t="s">
        <v>22</v>
      </c>
      <c r="AK5" s="8" t="s">
        <v>23</v>
      </c>
      <c r="AL5" s="8" t="s">
        <v>24</v>
      </c>
      <c r="AM5" s="8" t="s">
        <v>25</v>
      </c>
      <c r="AN5" s="8" t="s">
        <v>26</v>
      </c>
      <c r="AO5" s="8" t="s">
        <v>27</v>
      </c>
      <c r="AP5" s="8" t="s">
        <v>28</v>
      </c>
      <c r="AQ5" s="8" t="s">
        <v>29</v>
      </c>
      <c r="AR5" s="8" t="s">
        <v>30</v>
      </c>
      <c r="AS5" s="8" t="s">
        <v>31</v>
      </c>
      <c r="AT5" s="8" t="s">
        <v>32</v>
      </c>
      <c r="AU5" s="8" t="s">
        <v>33</v>
      </c>
      <c r="AV5" s="8" t="s">
        <v>34</v>
      </c>
      <c r="AW5" s="8" t="s">
        <v>35</v>
      </c>
      <c r="AX5" s="8" t="s">
        <v>36</v>
      </c>
      <c r="AY5" s="8" t="s">
        <v>37</v>
      </c>
      <c r="AZ5" s="8" t="s">
        <v>38</v>
      </c>
      <c r="BA5" s="8" t="s">
        <v>39</v>
      </c>
      <c r="BB5" s="8" t="s">
        <v>40</v>
      </c>
      <c r="BC5" s="8" t="s">
        <v>41</v>
      </c>
      <c r="BD5" s="8" t="s">
        <v>42</v>
      </c>
      <c r="BE5" s="8" t="s">
        <v>43</v>
      </c>
      <c r="BF5" s="8" t="s">
        <v>44</v>
      </c>
      <c r="BG5" s="8" t="s">
        <v>45</v>
      </c>
      <c r="BH5" s="8" t="s">
        <v>46</v>
      </c>
      <c r="BI5" s="8" t="s">
        <v>47</v>
      </c>
      <c r="BJ5" s="8" t="s">
        <v>48</v>
      </c>
      <c r="BK5" s="8" t="s">
        <v>49</v>
      </c>
      <c r="BL5" s="8" t="s">
        <v>50</v>
      </c>
      <c r="BM5" s="8" t="s">
        <v>51</v>
      </c>
      <c r="BN5" s="8" t="s">
        <v>52</v>
      </c>
      <c r="BO5" s="8" t="s">
        <v>53</v>
      </c>
      <c r="BP5" s="8" t="s">
        <v>54</v>
      </c>
      <c r="BQ5" s="8" t="s">
        <v>55</v>
      </c>
      <c r="BR5" s="8" t="s">
        <v>56</v>
      </c>
      <c r="BS5" s="8" t="s">
        <v>57</v>
      </c>
      <c r="BT5" s="8" t="s">
        <v>58</v>
      </c>
      <c r="BU5" s="8" t="s">
        <v>59</v>
      </c>
      <c r="BV5" s="8" t="s">
        <v>60</v>
      </c>
      <c r="BW5" s="8" t="s">
        <v>61</v>
      </c>
      <c r="BX5" s="8" t="s">
        <v>62</v>
      </c>
      <c r="BY5" s="8" t="s">
        <v>63</v>
      </c>
      <c r="BZ5" s="8" t="s">
        <v>64</v>
      </c>
      <c r="CA5" s="8" t="s">
        <v>65</v>
      </c>
      <c r="CB5" s="8"/>
      <c r="CC5" s="267" t="s">
        <v>66</v>
      </c>
      <c r="CD5" s="267" t="s">
        <v>67</v>
      </c>
      <c r="CE5" s="267"/>
      <c r="CF5" s="267"/>
      <c r="CG5" s="267" t="s">
        <v>68</v>
      </c>
      <c r="CH5" s="267" t="s">
        <v>69</v>
      </c>
      <c r="CI5" s="267" t="s">
        <v>70</v>
      </c>
      <c r="CJ5" s="267" t="s">
        <v>71</v>
      </c>
      <c r="CK5" s="267" t="s">
        <v>72</v>
      </c>
      <c r="CL5" s="267" t="s">
        <v>73</v>
      </c>
      <c r="CM5" s="267" t="s">
        <v>74</v>
      </c>
      <c r="CN5" s="267" t="s">
        <v>75</v>
      </c>
      <c r="CO5" s="267" t="s">
        <v>76</v>
      </c>
      <c r="CP5" s="267" t="s">
        <v>77</v>
      </c>
      <c r="CQ5" s="267" t="s">
        <v>78</v>
      </c>
    </row>
    <row r="6" spans="1:95" ht="27.6" x14ac:dyDescent="0.3">
      <c r="A6" s="276"/>
      <c r="B6" s="267"/>
      <c r="C6" s="267"/>
      <c r="D6" s="254" t="s">
        <v>79</v>
      </c>
      <c r="E6" s="254" t="s">
        <v>80</v>
      </c>
      <c r="F6" s="254" t="s">
        <v>79</v>
      </c>
      <c r="G6" s="254" t="s">
        <v>81</v>
      </c>
      <c r="H6" s="268"/>
      <c r="I6" s="26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 t="s">
        <v>82</v>
      </c>
      <c r="X6" s="6" t="s">
        <v>83</v>
      </c>
      <c r="Y6" s="6" t="s">
        <v>84</v>
      </c>
      <c r="Z6" s="6" t="s">
        <v>85</v>
      </c>
      <c r="AA6" s="6" t="s">
        <v>86</v>
      </c>
      <c r="AB6" s="6" t="s">
        <v>87</v>
      </c>
      <c r="AC6" s="6" t="s">
        <v>88</v>
      </c>
      <c r="AD6" s="6" t="s">
        <v>89</v>
      </c>
      <c r="AE6" s="6" t="s">
        <v>153</v>
      </c>
      <c r="AF6" s="6" t="s">
        <v>154</v>
      </c>
      <c r="AG6" s="6" t="s">
        <v>90</v>
      </c>
      <c r="AH6" s="6" t="s">
        <v>91</v>
      </c>
      <c r="AI6" s="26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</row>
    <row r="7" spans="1:95" x14ac:dyDescent="0.3">
      <c r="A7" s="56"/>
      <c r="B7" s="23" t="s">
        <v>142</v>
      </c>
      <c r="C7" s="74"/>
      <c r="D7" s="242"/>
      <c r="E7" s="242"/>
      <c r="F7" s="242"/>
      <c r="G7" s="242"/>
      <c r="H7" s="242"/>
      <c r="I7" s="242"/>
      <c r="CD7" s="12"/>
    </row>
    <row r="8" spans="1:95" x14ac:dyDescent="0.3">
      <c r="A8" s="121"/>
      <c r="B8" s="122" t="s">
        <v>92</v>
      </c>
      <c r="C8" s="123"/>
      <c r="D8" s="243"/>
      <c r="E8" s="243"/>
      <c r="F8" s="243"/>
      <c r="G8" s="243"/>
      <c r="H8" s="243"/>
      <c r="I8" s="243"/>
    </row>
    <row r="9" spans="1:95" x14ac:dyDescent="0.3">
      <c r="A9" s="137" t="s">
        <v>93</v>
      </c>
      <c r="B9" s="126" t="s">
        <v>94</v>
      </c>
      <c r="C9" s="138" t="s">
        <v>95</v>
      </c>
      <c r="D9" s="243">
        <v>6.05</v>
      </c>
      <c r="E9" s="243">
        <v>3.26</v>
      </c>
      <c r="F9" s="243">
        <v>8.01</v>
      </c>
      <c r="G9" s="243">
        <v>0.33</v>
      </c>
      <c r="H9" s="243">
        <v>17.28</v>
      </c>
      <c r="I9" s="243">
        <v>167.57155555555559</v>
      </c>
      <c r="J9" s="134">
        <v>4.75</v>
      </c>
      <c r="K9" s="13">
        <v>0.13</v>
      </c>
      <c r="L9" s="13">
        <v>0</v>
      </c>
      <c r="M9" s="13">
        <v>0</v>
      </c>
      <c r="N9" s="13">
        <v>0.48</v>
      </c>
      <c r="O9" s="13">
        <v>16.72</v>
      </c>
      <c r="P9" s="13">
        <v>7.0000000000000007E-2</v>
      </c>
      <c r="Q9" s="13">
        <v>0</v>
      </c>
      <c r="R9" s="13">
        <v>0</v>
      </c>
      <c r="S9" s="13">
        <v>0.24</v>
      </c>
      <c r="T9" s="13">
        <v>1.27</v>
      </c>
      <c r="U9" s="13">
        <v>135.36000000000001</v>
      </c>
      <c r="V9" s="13">
        <v>14.06</v>
      </c>
      <c r="W9" s="13">
        <v>123.69</v>
      </c>
      <c r="X9" s="13">
        <v>6.72</v>
      </c>
      <c r="Y9" s="13">
        <v>75.17</v>
      </c>
      <c r="Z9" s="13">
        <v>0.1</v>
      </c>
      <c r="AA9" s="13">
        <v>50.11</v>
      </c>
      <c r="AB9" s="13">
        <v>39.11</v>
      </c>
      <c r="AC9" s="13">
        <v>56.59</v>
      </c>
      <c r="AD9" s="13">
        <v>0.11</v>
      </c>
      <c r="AE9" s="13">
        <v>0</v>
      </c>
      <c r="AF9" s="13">
        <v>0.05</v>
      </c>
      <c r="AG9" s="13">
        <v>0.03</v>
      </c>
      <c r="AH9" s="13">
        <v>0.84</v>
      </c>
      <c r="AI9" s="13">
        <v>0.09</v>
      </c>
      <c r="AJ9" s="14">
        <v>0</v>
      </c>
      <c r="AK9" s="14">
        <v>329.02</v>
      </c>
      <c r="AL9" s="14">
        <v>285.57</v>
      </c>
      <c r="AM9" s="14">
        <v>500.26</v>
      </c>
      <c r="AN9" s="14">
        <v>266.99</v>
      </c>
      <c r="AO9" s="14">
        <v>111.65</v>
      </c>
      <c r="AP9" s="14">
        <v>203.32</v>
      </c>
      <c r="AQ9" s="14">
        <v>120.08</v>
      </c>
      <c r="AR9" s="14">
        <v>318.88</v>
      </c>
      <c r="AS9" s="14">
        <v>189.69</v>
      </c>
      <c r="AT9" s="14">
        <v>239.92</v>
      </c>
      <c r="AU9" s="14">
        <v>303.05</v>
      </c>
      <c r="AV9" s="14">
        <v>144.88999999999999</v>
      </c>
      <c r="AW9" s="14">
        <v>165</v>
      </c>
      <c r="AX9" s="14">
        <v>1486.83</v>
      </c>
      <c r="AY9" s="14">
        <v>0</v>
      </c>
      <c r="AZ9" s="14">
        <v>612.33000000000004</v>
      </c>
      <c r="BA9" s="14">
        <v>280.87</v>
      </c>
      <c r="BB9" s="14">
        <v>252.02</v>
      </c>
      <c r="BC9" s="14">
        <v>89.96</v>
      </c>
      <c r="BD9" s="14">
        <v>0.16</v>
      </c>
      <c r="BE9" s="14">
        <v>0.09</v>
      </c>
      <c r="BF9" s="14">
        <v>0.09</v>
      </c>
      <c r="BG9" s="14">
        <v>0.22</v>
      </c>
      <c r="BH9" s="14">
        <v>0.26</v>
      </c>
      <c r="BI9" s="14">
        <v>0.89</v>
      </c>
      <c r="BJ9" s="14">
        <v>0.05</v>
      </c>
      <c r="BK9" s="14">
        <v>2.2400000000000002</v>
      </c>
      <c r="BL9" s="14">
        <v>0.01</v>
      </c>
      <c r="BM9" s="14">
        <v>0.61</v>
      </c>
      <c r="BN9" s="14">
        <v>0.01</v>
      </c>
      <c r="BO9" s="14">
        <v>0</v>
      </c>
      <c r="BP9" s="14">
        <v>0</v>
      </c>
      <c r="BQ9" s="14">
        <v>0.15</v>
      </c>
      <c r="BR9" s="14">
        <v>0.23</v>
      </c>
      <c r="BS9" s="14">
        <v>1.77</v>
      </c>
      <c r="BT9" s="14">
        <v>0</v>
      </c>
      <c r="BU9" s="14">
        <v>0</v>
      </c>
      <c r="BV9" s="14">
        <v>0.28000000000000003</v>
      </c>
      <c r="BW9" s="14">
        <v>0.01</v>
      </c>
      <c r="BX9" s="14">
        <v>0</v>
      </c>
      <c r="BY9" s="14">
        <v>0</v>
      </c>
      <c r="BZ9" s="14">
        <v>0</v>
      </c>
      <c r="CA9" s="14">
        <v>0</v>
      </c>
      <c r="CB9" s="14">
        <v>20.85</v>
      </c>
      <c r="CC9" s="15"/>
      <c r="CD9" s="15"/>
      <c r="CE9" s="14">
        <v>56.63</v>
      </c>
      <c r="CF9" s="14"/>
      <c r="CG9" s="14">
        <v>0.7</v>
      </c>
      <c r="CH9" s="14">
        <v>0.55000000000000004</v>
      </c>
      <c r="CI9" s="14">
        <v>0.63</v>
      </c>
      <c r="CJ9" s="14">
        <v>1080</v>
      </c>
      <c r="CK9" s="14">
        <v>593.70000000000005</v>
      </c>
      <c r="CL9" s="14">
        <v>836.85</v>
      </c>
      <c r="CM9" s="14">
        <v>6.95</v>
      </c>
      <c r="CN9" s="14">
        <v>5.97</v>
      </c>
      <c r="CO9" s="14">
        <v>6.46</v>
      </c>
      <c r="CP9" s="14">
        <v>0</v>
      </c>
      <c r="CQ9" s="14">
        <v>0</v>
      </c>
    </row>
    <row r="10" spans="1:95" x14ac:dyDescent="0.3">
      <c r="A10" s="121" t="s">
        <v>342</v>
      </c>
      <c r="B10" s="126" t="s">
        <v>97</v>
      </c>
      <c r="C10" s="123" t="s">
        <v>225</v>
      </c>
      <c r="D10" s="243">
        <v>7.37</v>
      </c>
      <c r="E10" s="243">
        <v>3.07</v>
      </c>
      <c r="F10" s="243">
        <v>8.31</v>
      </c>
      <c r="G10" s="243">
        <v>0.53</v>
      </c>
      <c r="H10" s="243">
        <v>28.59</v>
      </c>
      <c r="I10" s="243">
        <v>211.1</v>
      </c>
      <c r="J10" s="134">
        <v>4.58</v>
      </c>
      <c r="K10" s="13">
        <v>0.11</v>
      </c>
      <c r="L10" s="13">
        <v>0</v>
      </c>
      <c r="M10" s="13">
        <v>0</v>
      </c>
      <c r="N10" s="13">
        <v>9.4600000000000009</v>
      </c>
      <c r="O10" s="13">
        <v>16.829999999999998</v>
      </c>
      <c r="P10" s="13">
        <v>0.79</v>
      </c>
      <c r="Q10" s="13">
        <v>0</v>
      </c>
      <c r="R10" s="13">
        <v>0</v>
      </c>
      <c r="S10" s="13">
        <v>0.1</v>
      </c>
      <c r="T10" s="13">
        <v>1.55</v>
      </c>
      <c r="U10" s="13">
        <v>254.46</v>
      </c>
      <c r="V10" s="13">
        <v>170.32</v>
      </c>
      <c r="W10" s="13">
        <v>117.04</v>
      </c>
      <c r="X10" s="13">
        <v>27.66</v>
      </c>
      <c r="Y10" s="13">
        <v>126.45</v>
      </c>
      <c r="Z10" s="13">
        <v>0.52</v>
      </c>
      <c r="AA10" s="13">
        <v>24.85</v>
      </c>
      <c r="AB10" s="13">
        <v>22.47</v>
      </c>
      <c r="AC10" s="13">
        <v>46.4</v>
      </c>
      <c r="AD10" s="13">
        <v>0.15</v>
      </c>
      <c r="AE10" s="13">
        <v>7.0000000000000007E-2</v>
      </c>
      <c r="AF10" s="13">
        <v>0.14000000000000001</v>
      </c>
      <c r="AG10" s="13">
        <v>0.43</v>
      </c>
      <c r="AH10" s="13">
        <v>1.87</v>
      </c>
      <c r="AI10" s="13">
        <v>0.54</v>
      </c>
      <c r="AJ10" s="14">
        <v>0</v>
      </c>
      <c r="AK10" s="14">
        <v>272.73</v>
      </c>
      <c r="AL10" s="14">
        <v>253.47</v>
      </c>
      <c r="AM10" s="14">
        <v>527.09</v>
      </c>
      <c r="AN10" s="14">
        <v>288.44</v>
      </c>
      <c r="AO10" s="14">
        <v>128.04</v>
      </c>
      <c r="AP10" s="14">
        <v>207.1</v>
      </c>
      <c r="AQ10" s="14">
        <v>77.86</v>
      </c>
      <c r="AR10" s="14">
        <v>260.45</v>
      </c>
      <c r="AS10" s="14">
        <v>172.03</v>
      </c>
      <c r="AT10" s="14">
        <v>120</v>
      </c>
      <c r="AU10" s="14">
        <v>149.68</v>
      </c>
      <c r="AV10" s="14">
        <v>53.81</v>
      </c>
      <c r="AW10" s="14">
        <v>79.2</v>
      </c>
      <c r="AX10" s="14">
        <v>415.56</v>
      </c>
      <c r="AY10" s="14">
        <v>0</v>
      </c>
      <c r="AZ10" s="14">
        <v>135.85</v>
      </c>
      <c r="BA10" s="14">
        <v>124.48</v>
      </c>
      <c r="BB10" s="14">
        <v>268.22000000000003</v>
      </c>
      <c r="BC10" s="14">
        <v>64.91</v>
      </c>
      <c r="BD10" s="14">
        <v>0.12</v>
      </c>
      <c r="BE10" s="14">
        <v>0.06</v>
      </c>
      <c r="BF10" s="14">
        <v>0.03</v>
      </c>
      <c r="BG10" s="14">
        <v>7.0000000000000007E-2</v>
      </c>
      <c r="BH10" s="14">
        <v>0.08</v>
      </c>
      <c r="BI10" s="14">
        <v>0.36</v>
      </c>
      <c r="BJ10" s="14">
        <v>0</v>
      </c>
      <c r="BK10" s="14">
        <v>1.04</v>
      </c>
      <c r="BL10" s="14">
        <v>0</v>
      </c>
      <c r="BM10" s="14">
        <v>0.32</v>
      </c>
      <c r="BN10" s="14">
        <v>0</v>
      </c>
      <c r="BO10" s="14">
        <v>0</v>
      </c>
      <c r="BP10" s="14">
        <v>0</v>
      </c>
      <c r="BQ10" s="14">
        <v>7.0000000000000007E-2</v>
      </c>
      <c r="BR10" s="14">
        <v>0.11</v>
      </c>
      <c r="BS10" s="14">
        <v>0.91</v>
      </c>
      <c r="BT10" s="14">
        <v>0</v>
      </c>
      <c r="BU10" s="14">
        <v>0</v>
      </c>
      <c r="BV10" s="14">
        <v>0.28000000000000003</v>
      </c>
      <c r="BW10" s="14">
        <v>0.01</v>
      </c>
      <c r="BX10" s="14">
        <v>0</v>
      </c>
      <c r="BY10" s="14">
        <v>0</v>
      </c>
      <c r="BZ10" s="14">
        <v>0</v>
      </c>
      <c r="CA10" s="14">
        <v>0</v>
      </c>
      <c r="CB10" s="14">
        <v>169.19</v>
      </c>
      <c r="CC10" s="15"/>
      <c r="CD10" s="15"/>
      <c r="CE10" s="14">
        <v>28.59</v>
      </c>
      <c r="CF10" s="14"/>
      <c r="CG10" s="14">
        <v>32.51</v>
      </c>
      <c r="CH10" s="14">
        <v>14.79</v>
      </c>
      <c r="CI10" s="14">
        <v>23.65</v>
      </c>
      <c r="CJ10" s="14">
        <v>1762.25</v>
      </c>
      <c r="CK10" s="14">
        <v>774.25</v>
      </c>
      <c r="CL10" s="14">
        <v>1268.25</v>
      </c>
      <c r="CM10" s="14">
        <v>33.53</v>
      </c>
      <c r="CN10" s="14">
        <v>14.77</v>
      </c>
      <c r="CO10" s="14">
        <v>24.15</v>
      </c>
      <c r="CP10" s="14">
        <v>5.13</v>
      </c>
      <c r="CQ10" s="14">
        <v>0.51</v>
      </c>
    </row>
    <row r="11" spans="1:95" x14ac:dyDescent="0.3">
      <c r="A11" s="121" t="s">
        <v>98</v>
      </c>
      <c r="B11" s="126" t="s">
        <v>99</v>
      </c>
      <c r="C11" s="123" t="str">
        <f>"200"</f>
        <v>200</v>
      </c>
      <c r="D11" s="243">
        <v>3.14</v>
      </c>
      <c r="E11" s="243">
        <v>2.84</v>
      </c>
      <c r="F11" s="243">
        <v>3.21</v>
      </c>
      <c r="G11" s="243">
        <v>7.0000000000000007E-2</v>
      </c>
      <c r="H11" s="243">
        <v>14.39</v>
      </c>
      <c r="I11" s="243">
        <v>96.371359999999981</v>
      </c>
      <c r="J11" s="134">
        <v>2</v>
      </c>
      <c r="K11" s="13">
        <v>0</v>
      </c>
      <c r="L11" s="13">
        <v>0</v>
      </c>
      <c r="M11" s="13">
        <v>0</v>
      </c>
      <c r="N11" s="13">
        <v>14.39</v>
      </c>
      <c r="O11" s="13">
        <v>0</v>
      </c>
      <c r="P11" s="13">
        <v>0</v>
      </c>
      <c r="Q11" s="13">
        <v>0</v>
      </c>
      <c r="R11" s="13">
        <v>0</v>
      </c>
      <c r="S11" s="13">
        <v>0.1</v>
      </c>
      <c r="T11" s="13">
        <v>0.71</v>
      </c>
      <c r="U11" s="13">
        <v>49.6</v>
      </c>
      <c r="V11" s="13">
        <v>144.84</v>
      </c>
      <c r="W11" s="13">
        <v>116.69</v>
      </c>
      <c r="X11" s="13">
        <v>13.3</v>
      </c>
      <c r="Y11" s="13">
        <v>83.7</v>
      </c>
      <c r="Z11" s="13">
        <v>0.13</v>
      </c>
      <c r="AA11" s="13">
        <v>20</v>
      </c>
      <c r="AB11" s="13">
        <v>9</v>
      </c>
      <c r="AC11" s="13">
        <v>22</v>
      </c>
      <c r="AD11" s="13">
        <v>0</v>
      </c>
      <c r="AE11" s="13">
        <v>0.03</v>
      </c>
      <c r="AF11" s="13">
        <v>0.14000000000000001</v>
      </c>
      <c r="AG11" s="13">
        <v>0.09</v>
      </c>
      <c r="AH11" s="13">
        <v>0.8</v>
      </c>
      <c r="AI11" s="13">
        <v>0.52</v>
      </c>
      <c r="AJ11" s="14">
        <v>0</v>
      </c>
      <c r="AK11" s="14">
        <v>159.74</v>
      </c>
      <c r="AL11" s="14">
        <v>157.78</v>
      </c>
      <c r="AM11" s="14">
        <v>270.48</v>
      </c>
      <c r="AN11" s="14">
        <v>217.56</v>
      </c>
      <c r="AO11" s="14">
        <v>72.52</v>
      </c>
      <c r="AP11" s="14">
        <v>127.4</v>
      </c>
      <c r="AQ11" s="14">
        <v>42.14</v>
      </c>
      <c r="AR11" s="14">
        <v>143.08000000000001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180.32</v>
      </c>
      <c r="BC11" s="14">
        <v>25.48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198.55</v>
      </c>
      <c r="CC11" s="15"/>
      <c r="CD11" s="15"/>
      <c r="CE11" s="14">
        <v>21.5</v>
      </c>
      <c r="CF11" s="14"/>
      <c r="CG11" s="14">
        <v>11.52</v>
      </c>
      <c r="CH11" s="14">
        <v>4.5199999999999996</v>
      </c>
      <c r="CI11" s="14">
        <v>8.02</v>
      </c>
      <c r="CJ11" s="14">
        <v>944.8</v>
      </c>
      <c r="CK11" s="14">
        <v>361.6</v>
      </c>
      <c r="CL11" s="14">
        <v>653.20000000000005</v>
      </c>
      <c r="CM11" s="14">
        <v>38.19</v>
      </c>
      <c r="CN11" s="14">
        <v>18.170000000000002</v>
      </c>
      <c r="CO11" s="14">
        <v>28.18</v>
      </c>
      <c r="CP11" s="14">
        <v>10</v>
      </c>
      <c r="CQ11" s="14">
        <v>0</v>
      </c>
    </row>
    <row r="12" spans="1:95" x14ac:dyDescent="0.3">
      <c r="A12" s="121" t="str">
        <f>"-"</f>
        <v>-</v>
      </c>
      <c r="B12" s="126" t="s">
        <v>100</v>
      </c>
      <c r="C12" s="123" t="str">
        <f>"25"</f>
        <v>25</v>
      </c>
      <c r="D12" s="243">
        <v>1.65</v>
      </c>
      <c r="E12" s="243">
        <v>0</v>
      </c>
      <c r="F12" s="243">
        <v>0.3</v>
      </c>
      <c r="G12" s="243">
        <v>0.3</v>
      </c>
      <c r="H12" s="243">
        <v>10.43</v>
      </c>
      <c r="I12" s="243">
        <v>48.344999999999999</v>
      </c>
      <c r="J12" s="134">
        <v>0.04</v>
      </c>
      <c r="K12" s="13">
        <v>0</v>
      </c>
      <c r="L12" s="13">
        <v>0</v>
      </c>
      <c r="M12" s="13">
        <v>0</v>
      </c>
      <c r="N12" s="13">
        <v>0.24</v>
      </c>
      <c r="O12" s="13">
        <v>6.44</v>
      </c>
      <c r="P12" s="13">
        <v>1.66</v>
      </c>
      <c r="Q12" s="13">
        <v>0</v>
      </c>
      <c r="R12" s="13">
        <v>0</v>
      </c>
      <c r="S12" s="13">
        <v>0.2</v>
      </c>
      <c r="T12" s="13">
        <v>0.5</v>
      </c>
      <c r="U12" s="13">
        <v>122</v>
      </c>
      <c r="V12" s="13">
        <v>49</v>
      </c>
      <c r="W12" s="13">
        <v>7</v>
      </c>
      <c r="X12" s="13">
        <v>9.4</v>
      </c>
      <c r="Y12" s="13">
        <v>31.6</v>
      </c>
      <c r="Z12" s="13">
        <v>0.78</v>
      </c>
      <c r="AA12" s="13">
        <v>0</v>
      </c>
      <c r="AB12" s="13">
        <v>1</v>
      </c>
      <c r="AC12" s="13">
        <v>0.2</v>
      </c>
      <c r="AD12" s="13">
        <v>0.28000000000000003</v>
      </c>
      <c r="AE12" s="13">
        <v>0.04</v>
      </c>
      <c r="AF12" s="13">
        <v>0.02</v>
      </c>
      <c r="AG12" s="13">
        <v>0.14000000000000001</v>
      </c>
      <c r="AH12" s="13">
        <v>0.4</v>
      </c>
      <c r="AI12" s="13">
        <v>0</v>
      </c>
      <c r="AJ12" s="14">
        <v>0</v>
      </c>
      <c r="AK12" s="14">
        <v>64.400000000000006</v>
      </c>
      <c r="AL12" s="14">
        <v>49.6</v>
      </c>
      <c r="AM12" s="14">
        <v>85.4</v>
      </c>
      <c r="AN12" s="14">
        <v>44.6</v>
      </c>
      <c r="AO12" s="14">
        <v>18.600000000000001</v>
      </c>
      <c r="AP12" s="14">
        <v>39.6</v>
      </c>
      <c r="AQ12" s="14">
        <v>16</v>
      </c>
      <c r="AR12" s="14">
        <v>74.2</v>
      </c>
      <c r="AS12" s="14">
        <v>59.4</v>
      </c>
      <c r="AT12" s="14">
        <v>58.2</v>
      </c>
      <c r="AU12" s="14">
        <v>92.8</v>
      </c>
      <c r="AV12" s="14">
        <v>24.8</v>
      </c>
      <c r="AW12" s="14">
        <v>62</v>
      </c>
      <c r="AX12" s="14">
        <v>311.8</v>
      </c>
      <c r="AY12" s="14">
        <v>0</v>
      </c>
      <c r="AZ12" s="14">
        <v>105.2</v>
      </c>
      <c r="BA12" s="14">
        <v>58.2</v>
      </c>
      <c r="BB12" s="14">
        <v>36</v>
      </c>
      <c r="BC12" s="14">
        <v>26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0.03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0.02</v>
      </c>
      <c r="BT12" s="14">
        <v>0</v>
      </c>
      <c r="BU12" s="14">
        <v>0</v>
      </c>
      <c r="BV12" s="14">
        <v>0.1</v>
      </c>
      <c r="BW12" s="14">
        <v>0.02</v>
      </c>
      <c r="BX12" s="14">
        <v>0</v>
      </c>
      <c r="BY12" s="14">
        <v>0</v>
      </c>
      <c r="BZ12" s="14">
        <v>0</v>
      </c>
      <c r="CA12" s="14">
        <v>0</v>
      </c>
      <c r="CB12" s="14">
        <v>9.4</v>
      </c>
      <c r="CC12" s="15"/>
      <c r="CD12" s="15"/>
      <c r="CE12" s="14">
        <v>0.17</v>
      </c>
      <c r="CF12" s="14"/>
      <c r="CG12" s="14">
        <v>2</v>
      </c>
      <c r="CH12" s="14">
        <v>2</v>
      </c>
      <c r="CI12" s="14">
        <v>2</v>
      </c>
      <c r="CJ12" s="14">
        <v>380</v>
      </c>
      <c r="CK12" s="14">
        <v>146.4</v>
      </c>
      <c r="CL12" s="14">
        <v>263.2</v>
      </c>
      <c r="CM12" s="14">
        <v>3.8</v>
      </c>
      <c r="CN12" s="14">
        <v>3.16</v>
      </c>
      <c r="CO12" s="14">
        <v>3.48</v>
      </c>
      <c r="CP12" s="14">
        <v>0</v>
      </c>
      <c r="CQ12" s="14">
        <v>0</v>
      </c>
    </row>
    <row r="13" spans="1:95" x14ac:dyDescent="0.3">
      <c r="A13" s="121" t="str">
        <f>"-"</f>
        <v>-</v>
      </c>
      <c r="B13" s="126" t="s">
        <v>155</v>
      </c>
      <c r="C13" s="123" t="str">
        <f>"100"</f>
        <v>100</v>
      </c>
      <c r="D13" s="123">
        <v>0.4</v>
      </c>
      <c r="E13" s="123">
        <v>0</v>
      </c>
      <c r="F13" s="123">
        <v>0.4</v>
      </c>
      <c r="G13" s="123">
        <v>0.4</v>
      </c>
      <c r="H13" s="123">
        <v>11.6</v>
      </c>
      <c r="I13" s="243">
        <v>48.68</v>
      </c>
      <c r="J13" s="135">
        <v>0.1</v>
      </c>
      <c r="K13" s="17">
        <v>0</v>
      </c>
      <c r="L13" s="17">
        <v>0</v>
      </c>
      <c r="M13" s="17">
        <v>0</v>
      </c>
      <c r="N13" s="17">
        <v>9</v>
      </c>
      <c r="O13" s="17">
        <v>0.8</v>
      </c>
      <c r="P13" s="17">
        <v>1.8</v>
      </c>
      <c r="Q13" s="17">
        <v>0</v>
      </c>
      <c r="R13" s="17">
        <v>0</v>
      </c>
      <c r="S13" s="17">
        <v>0.8</v>
      </c>
      <c r="T13" s="17">
        <v>0.5</v>
      </c>
      <c r="U13" s="17">
        <v>26</v>
      </c>
      <c r="V13" s="17">
        <v>278</v>
      </c>
      <c r="W13" s="17">
        <v>16</v>
      </c>
      <c r="X13" s="17">
        <v>9</v>
      </c>
      <c r="Y13" s="17">
        <v>11</v>
      </c>
      <c r="Z13" s="17">
        <v>2.2000000000000002</v>
      </c>
      <c r="AA13" s="17">
        <v>0</v>
      </c>
      <c r="AB13" s="17">
        <v>30</v>
      </c>
      <c r="AC13" s="17">
        <v>5</v>
      </c>
      <c r="AD13" s="17">
        <v>0.2</v>
      </c>
      <c r="AE13" s="17">
        <v>0.03</v>
      </c>
      <c r="AF13" s="17">
        <v>0.02</v>
      </c>
      <c r="AG13" s="17">
        <v>0.3</v>
      </c>
      <c r="AH13" s="17">
        <v>0.4</v>
      </c>
      <c r="AI13" s="17">
        <v>10</v>
      </c>
      <c r="AJ13" s="8">
        <v>0</v>
      </c>
      <c r="AK13" s="8">
        <v>12</v>
      </c>
      <c r="AL13" s="8">
        <v>13</v>
      </c>
      <c r="AM13" s="8">
        <v>19</v>
      </c>
      <c r="AN13" s="8">
        <v>18</v>
      </c>
      <c r="AO13" s="8">
        <v>3</v>
      </c>
      <c r="AP13" s="8">
        <v>11</v>
      </c>
      <c r="AQ13" s="8">
        <v>3</v>
      </c>
      <c r="AR13" s="8">
        <v>9</v>
      </c>
      <c r="AS13" s="8">
        <v>17</v>
      </c>
      <c r="AT13" s="8">
        <v>10</v>
      </c>
      <c r="AU13" s="8">
        <v>78</v>
      </c>
      <c r="AV13" s="8">
        <v>7</v>
      </c>
      <c r="AW13" s="8">
        <v>14</v>
      </c>
      <c r="AX13" s="8">
        <v>42</v>
      </c>
      <c r="AY13" s="8">
        <v>0</v>
      </c>
      <c r="AZ13" s="8">
        <v>13</v>
      </c>
      <c r="BA13" s="8">
        <v>16</v>
      </c>
      <c r="BB13" s="8">
        <v>6</v>
      </c>
      <c r="BC13" s="8">
        <v>5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86.3</v>
      </c>
      <c r="CC13" s="18"/>
      <c r="CD13" s="18"/>
      <c r="CE13" s="8">
        <v>5</v>
      </c>
      <c r="CF13" s="8"/>
      <c r="CG13" s="8">
        <v>2</v>
      </c>
      <c r="CH13" s="8">
        <v>2</v>
      </c>
      <c r="CI13" s="8">
        <v>2</v>
      </c>
      <c r="CJ13" s="8">
        <v>150</v>
      </c>
      <c r="CK13" s="8">
        <v>150</v>
      </c>
      <c r="CL13" s="8">
        <v>150</v>
      </c>
      <c r="CM13" s="8">
        <v>46.8</v>
      </c>
      <c r="CN13" s="8">
        <v>46.8</v>
      </c>
      <c r="CO13" s="8">
        <v>46.8</v>
      </c>
      <c r="CP13" s="8">
        <v>0</v>
      </c>
      <c r="CQ13" s="8">
        <v>0</v>
      </c>
    </row>
    <row r="14" spans="1:95" x14ac:dyDescent="0.3">
      <c r="A14" s="127"/>
      <c r="B14" s="142" t="s">
        <v>101</v>
      </c>
      <c r="C14" s="128"/>
      <c r="D14" s="244">
        <f>SUM(D9:D13)</f>
        <v>18.609999999999996</v>
      </c>
      <c r="E14" s="244">
        <f t="shared" ref="E14:I14" si="0">SUM(E9:E13)</f>
        <v>9.17</v>
      </c>
      <c r="F14" s="244">
        <f t="shared" si="0"/>
        <v>20.23</v>
      </c>
      <c r="G14" s="244">
        <f t="shared" si="0"/>
        <v>1.6300000000000003</v>
      </c>
      <c r="H14" s="244">
        <f t="shared" si="0"/>
        <v>82.289999999999992</v>
      </c>
      <c r="I14" s="244">
        <f t="shared" si="0"/>
        <v>572.06791555555549</v>
      </c>
      <c r="J14" s="19">
        <v>11.47</v>
      </c>
      <c r="K14" s="19">
        <v>0.25</v>
      </c>
      <c r="L14" s="19">
        <v>0</v>
      </c>
      <c r="M14" s="19">
        <v>0</v>
      </c>
      <c r="N14" s="19">
        <v>33.57</v>
      </c>
      <c r="O14" s="19">
        <v>40.79</v>
      </c>
      <c r="P14" s="19">
        <v>4.32</v>
      </c>
      <c r="Q14" s="19">
        <v>0</v>
      </c>
      <c r="R14" s="19">
        <v>0</v>
      </c>
      <c r="S14" s="19">
        <v>1.45</v>
      </c>
      <c r="T14" s="19">
        <v>4.53</v>
      </c>
      <c r="U14" s="19">
        <v>587.41999999999996</v>
      </c>
      <c r="V14" s="19">
        <v>656.21</v>
      </c>
      <c r="W14" s="19">
        <v>380.42</v>
      </c>
      <c r="X14" s="19">
        <v>66.08</v>
      </c>
      <c r="Y14" s="19">
        <v>327.92</v>
      </c>
      <c r="Z14" s="19">
        <v>3.73</v>
      </c>
      <c r="AA14" s="19">
        <v>94.96</v>
      </c>
      <c r="AB14" s="19">
        <v>101.58</v>
      </c>
      <c r="AC14" s="19">
        <v>130.19</v>
      </c>
      <c r="AD14" s="19">
        <v>0.74</v>
      </c>
      <c r="AE14" s="19">
        <v>0.18</v>
      </c>
      <c r="AF14" s="19">
        <v>0.36</v>
      </c>
      <c r="AG14" s="19">
        <v>0.98</v>
      </c>
      <c r="AH14" s="19">
        <v>4.32</v>
      </c>
      <c r="AI14" s="19">
        <v>11.15</v>
      </c>
      <c r="AJ14" s="5">
        <v>0</v>
      </c>
      <c r="AK14" s="5">
        <v>837.89</v>
      </c>
      <c r="AL14" s="5">
        <v>759.42</v>
      </c>
      <c r="AM14" s="5">
        <v>1402.23</v>
      </c>
      <c r="AN14" s="5">
        <v>835.6</v>
      </c>
      <c r="AO14" s="5">
        <v>333.81</v>
      </c>
      <c r="AP14" s="5">
        <v>588.41999999999996</v>
      </c>
      <c r="AQ14" s="5">
        <v>259.08</v>
      </c>
      <c r="AR14" s="5">
        <v>805.61</v>
      </c>
      <c r="AS14" s="5">
        <v>438.12</v>
      </c>
      <c r="AT14" s="5">
        <v>428.13</v>
      </c>
      <c r="AU14" s="5">
        <v>623.53</v>
      </c>
      <c r="AV14" s="5">
        <v>230.51</v>
      </c>
      <c r="AW14" s="5">
        <v>320.2</v>
      </c>
      <c r="AX14" s="5">
        <v>2256.19</v>
      </c>
      <c r="AY14" s="5">
        <v>0</v>
      </c>
      <c r="AZ14" s="5">
        <v>866.39</v>
      </c>
      <c r="BA14" s="5">
        <v>479.55</v>
      </c>
      <c r="BB14" s="5">
        <v>742.56</v>
      </c>
      <c r="BC14" s="5">
        <v>211.35</v>
      </c>
      <c r="BD14" s="5">
        <v>0.28999999999999998</v>
      </c>
      <c r="BE14" s="5">
        <v>0.14000000000000001</v>
      </c>
      <c r="BF14" s="5">
        <v>0.12</v>
      </c>
      <c r="BG14" s="5">
        <v>0.28999999999999998</v>
      </c>
      <c r="BH14" s="5">
        <v>0.34</v>
      </c>
      <c r="BI14" s="5">
        <v>1.25</v>
      </c>
      <c r="BJ14" s="5">
        <v>0.05</v>
      </c>
      <c r="BK14" s="5">
        <v>3.31</v>
      </c>
      <c r="BL14" s="5">
        <v>0.01</v>
      </c>
      <c r="BM14" s="5">
        <v>0.93</v>
      </c>
      <c r="BN14" s="5">
        <v>0.02</v>
      </c>
      <c r="BO14" s="5">
        <v>0</v>
      </c>
      <c r="BP14" s="5">
        <v>0</v>
      </c>
      <c r="BQ14" s="5">
        <v>0.22</v>
      </c>
      <c r="BR14" s="5">
        <v>0.34</v>
      </c>
      <c r="BS14" s="5">
        <v>2.7</v>
      </c>
      <c r="BT14" s="5">
        <v>0</v>
      </c>
      <c r="BU14" s="5">
        <v>0</v>
      </c>
      <c r="BV14" s="5">
        <v>0.66</v>
      </c>
      <c r="BW14" s="5">
        <v>0.03</v>
      </c>
      <c r="BX14" s="5">
        <v>0</v>
      </c>
      <c r="BY14" s="5">
        <v>0</v>
      </c>
      <c r="BZ14" s="5">
        <v>0</v>
      </c>
      <c r="CA14" s="5">
        <v>0</v>
      </c>
      <c r="CB14" s="5">
        <v>484.29</v>
      </c>
      <c r="CC14" s="12"/>
      <c r="CD14" s="12"/>
      <c r="CE14" s="5">
        <v>111.89</v>
      </c>
      <c r="CF14" s="5"/>
      <c r="CG14" s="5">
        <v>48.73</v>
      </c>
      <c r="CH14" s="5">
        <v>23.86</v>
      </c>
      <c r="CI14" s="5">
        <v>36.29</v>
      </c>
      <c r="CJ14" s="5">
        <v>4317.05</v>
      </c>
      <c r="CK14" s="5">
        <v>2025.95</v>
      </c>
      <c r="CL14" s="5">
        <v>3171.5</v>
      </c>
      <c r="CM14" s="5">
        <v>129.27000000000001</v>
      </c>
      <c r="CN14" s="5">
        <v>88.86</v>
      </c>
      <c r="CO14" s="5">
        <v>109.07</v>
      </c>
      <c r="CP14" s="5">
        <v>15.13</v>
      </c>
      <c r="CQ14" s="5">
        <v>0.51</v>
      </c>
    </row>
    <row r="15" spans="1:95" hidden="1" x14ac:dyDescent="0.3">
      <c r="A15" s="121"/>
      <c r="B15" s="126" t="s">
        <v>102</v>
      </c>
      <c r="C15" s="123"/>
      <c r="D15" s="243">
        <v>19.25</v>
      </c>
      <c r="E15" s="243">
        <v>0</v>
      </c>
      <c r="F15" s="243">
        <v>19.75</v>
      </c>
      <c r="G15" s="243">
        <v>0</v>
      </c>
      <c r="H15" s="243">
        <v>83.75</v>
      </c>
      <c r="I15" s="243">
        <v>587.5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175</v>
      </c>
      <c r="AD15" s="9">
        <v>0</v>
      </c>
      <c r="AE15" s="9">
        <v>0.3</v>
      </c>
      <c r="AF15" s="9">
        <v>0.35</v>
      </c>
      <c r="AI15" s="9">
        <v>15</v>
      </c>
      <c r="CI15" s="10">
        <v>0</v>
      </c>
      <c r="CL15" s="10">
        <v>0</v>
      </c>
      <c r="CO15" s="10">
        <v>0</v>
      </c>
    </row>
    <row r="16" spans="1:95" hidden="1" x14ac:dyDescent="0.3">
      <c r="A16" s="121"/>
      <c r="B16" s="126" t="s">
        <v>103</v>
      </c>
      <c r="C16" s="123"/>
      <c r="D16" s="243">
        <f t="shared" ref="D16:I16" si="1">D14-D15</f>
        <v>-0.64000000000000412</v>
      </c>
      <c r="E16" s="243">
        <f t="shared" si="1"/>
        <v>9.17</v>
      </c>
      <c r="F16" s="243">
        <f t="shared" si="1"/>
        <v>0.48000000000000043</v>
      </c>
      <c r="G16" s="243">
        <f t="shared" si="1"/>
        <v>1.6300000000000003</v>
      </c>
      <c r="H16" s="243">
        <f t="shared" si="1"/>
        <v>-1.460000000000008</v>
      </c>
      <c r="I16" s="243">
        <f t="shared" si="1"/>
        <v>-15.432084444444513</v>
      </c>
      <c r="V16" s="9">
        <f t="shared" ref="V16:AF16" si="2">V14-V15</f>
        <v>656.21</v>
      </c>
      <c r="W16" s="9">
        <f t="shared" si="2"/>
        <v>380.42</v>
      </c>
      <c r="X16" s="9">
        <f t="shared" si="2"/>
        <v>66.08</v>
      </c>
      <c r="Y16" s="9">
        <f t="shared" si="2"/>
        <v>327.92</v>
      </c>
      <c r="Z16" s="9">
        <f t="shared" si="2"/>
        <v>3.73</v>
      </c>
      <c r="AA16" s="9">
        <f t="shared" si="2"/>
        <v>94.96</v>
      </c>
      <c r="AB16" s="9">
        <f t="shared" si="2"/>
        <v>101.58</v>
      </c>
      <c r="AC16" s="9">
        <f t="shared" si="2"/>
        <v>-44.81</v>
      </c>
      <c r="AD16" s="9">
        <f t="shared" si="2"/>
        <v>0.74</v>
      </c>
      <c r="AE16" s="9">
        <f t="shared" si="2"/>
        <v>-0.12</v>
      </c>
      <c r="AF16" s="9">
        <f t="shared" si="2"/>
        <v>1.0000000000000009E-2</v>
      </c>
      <c r="AI16" s="9">
        <f>AI14-AI15</f>
        <v>-3.8499999999999996</v>
      </c>
      <c r="CI16" s="10">
        <f>CI14-CI15</f>
        <v>36.29</v>
      </c>
      <c r="CL16" s="10">
        <f>CL14-CL15</f>
        <v>3171.5</v>
      </c>
      <c r="CO16" s="10">
        <f>CO14-CO15</f>
        <v>109.07</v>
      </c>
    </row>
    <row r="17" spans="1:95" hidden="1" x14ac:dyDescent="0.3">
      <c r="A17" s="121"/>
      <c r="B17" s="126" t="s">
        <v>104</v>
      </c>
      <c r="C17" s="123"/>
      <c r="D17" s="243">
        <v>12</v>
      </c>
      <c r="E17" s="243"/>
      <c r="F17" s="243">
        <v>32</v>
      </c>
      <c r="G17" s="243"/>
      <c r="H17" s="243">
        <v>56</v>
      </c>
      <c r="I17" s="243"/>
    </row>
    <row r="18" spans="1:95" x14ac:dyDescent="0.3">
      <c r="A18" s="121"/>
      <c r="B18" s="122" t="s">
        <v>199</v>
      </c>
      <c r="C18" s="123"/>
      <c r="D18" s="243"/>
      <c r="E18" s="243"/>
      <c r="F18" s="243"/>
      <c r="G18" s="243"/>
      <c r="H18" s="243"/>
      <c r="I18" s="243"/>
    </row>
    <row r="19" spans="1:95" x14ac:dyDescent="0.3">
      <c r="A19" s="121" t="str">
        <f>" 245/1"</f>
        <v xml:space="preserve"> 245/1</v>
      </c>
      <c r="B19" s="126" t="s">
        <v>344</v>
      </c>
      <c r="C19" s="123" t="str">
        <f>"30"</f>
        <v>30</v>
      </c>
      <c r="D19" s="123">
        <v>0.23</v>
      </c>
      <c r="E19" s="123">
        <v>0</v>
      </c>
      <c r="F19" s="123">
        <v>0.25</v>
      </c>
      <c r="G19" s="123">
        <v>0.28000000000000003</v>
      </c>
      <c r="H19" s="123">
        <v>0.98</v>
      </c>
      <c r="I19" s="243">
        <v>6.4571317499999994</v>
      </c>
    </row>
    <row r="20" spans="1:95" ht="15.6" customHeight="1" x14ac:dyDescent="0.3">
      <c r="A20" s="121" t="s">
        <v>226</v>
      </c>
      <c r="B20" s="126" t="s">
        <v>276</v>
      </c>
      <c r="C20" s="123" t="s">
        <v>277</v>
      </c>
      <c r="D20" s="123">
        <v>7.25</v>
      </c>
      <c r="E20" s="123">
        <v>0</v>
      </c>
      <c r="F20" s="123">
        <v>5.75</v>
      </c>
      <c r="G20" s="123">
        <v>5.56</v>
      </c>
      <c r="H20" s="123">
        <v>40.299999999999997</v>
      </c>
      <c r="I20" s="243">
        <v>254.76</v>
      </c>
    </row>
    <row r="21" spans="1:95" x14ac:dyDescent="0.3">
      <c r="A21" s="121" t="s">
        <v>365</v>
      </c>
      <c r="B21" s="126" t="s">
        <v>366</v>
      </c>
      <c r="C21" s="123">
        <v>250</v>
      </c>
      <c r="D21" s="123">
        <v>15.88</v>
      </c>
      <c r="E21" s="123">
        <v>14.17</v>
      </c>
      <c r="F21" s="123">
        <v>20.67</v>
      </c>
      <c r="G21" s="123">
        <v>0.09</v>
      </c>
      <c r="H21" s="123">
        <v>18.25</v>
      </c>
      <c r="I21" s="243">
        <v>332.18</v>
      </c>
    </row>
    <row r="22" spans="1:95" x14ac:dyDescent="0.3">
      <c r="A22" s="121" t="s">
        <v>229</v>
      </c>
      <c r="B22" s="126" t="s">
        <v>294</v>
      </c>
      <c r="C22" s="123" t="str">
        <f>"200"</f>
        <v>200</v>
      </c>
      <c r="D22" s="243">
        <v>0.72</v>
      </c>
      <c r="E22" s="243">
        <v>0</v>
      </c>
      <c r="F22" s="243">
        <v>0.03</v>
      </c>
      <c r="G22" s="243">
        <v>0.03</v>
      </c>
      <c r="H22" s="243">
        <v>16.46</v>
      </c>
      <c r="I22" s="243">
        <v>51.02</v>
      </c>
      <c r="J22" s="134">
        <v>0.03</v>
      </c>
      <c r="K22" s="13">
        <v>0.16</v>
      </c>
      <c r="L22" s="13">
        <v>0</v>
      </c>
      <c r="M22" s="13">
        <v>0</v>
      </c>
      <c r="N22" s="13">
        <v>0.97</v>
      </c>
      <c r="O22" s="13">
        <v>0.08</v>
      </c>
      <c r="P22" s="13">
        <v>0.39</v>
      </c>
      <c r="Q22" s="13">
        <v>0</v>
      </c>
      <c r="R22" s="13">
        <v>0</v>
      </c>
      <c r="S22" s="13">
        <v>0.24</v>
      </c>
      <c r="T22" s="13">
        <v>0.37</v>
      </c>
      <c r="U22" s="13">
        <v>59.07</v>
      </c>
      <c r="V22" s="13">
        <v>77.31</v>
      </c>
      <c r="W22" s="13">
        <v>4.67</v>
      </c>
      <c r="X22" s="13">
        <v>5.4</v>
      </c>
      <c r="Y22" s="13">
        <v>7.09</v>
      </c>
      <c r="Z22" s="13">
        <v>0.24</v>
      </c>
      <c r="AA22" s="13">
        <v>0</v>
      </c>
      <c r="AB22" s="13">
        <v>201</v>
      </c>
      <c r="AC22" s="13">
        <v>41.78</v>
      </c>
      <c r="AD22" s="13">
        <v>0.32</v>
      </c>
      <c r="AE22" s="13">
        <v>0.01</v>
      </c>
      <c r="AF22" s="13">
        <v>0.01</v>
      </c>
      <c r="AG22" s="13">
        <v>0.12</v>
      </c>
      <c r="AH22" s="13">
        <v>0.21</v>
      </c>
      <c r="AI22" s="13">
        <v>3.1</v>
      </c>
      <c r="AJ22" s="14">
        <v>0</v>
      </c>
      <c r="AK22" s="14">
        <v>6.77</v>
      </c>
      <c r="AL22" s="14">
        <v>7.33</v>
      </c>
      <c r="AM22" s="14">
        <v>10.15</v>
      </c>
      <c r="AN22" s="14">
        <v>11.28</v>
      </c>
      <c r="AO22" s="14">
        <v>1.97</v>
      </c>
      <c r="AP22" s="14">
        <v>8.18</v>
      </c>
      <c r="AQ22" s="14">
        <v>2.2599999999999998</v>
      </c>
      <c r="AR22" s="14">
        <v>7.05</v>
      </c>
      <c r="AS22" s="14">
        <v>7.62</v>
      </c>
      <c r="AT22" s="14">
        <v>6.49</v>
      </c>
      <c r="AU22" s="14">
        <v>38.92</v>
      </c>
      <c r="AV22" s="14">
        <v>4.51</v>
      </c>
      <c r="AW22" s="14">
        <v>5.64</v>
      </c>
      <c r="AX22" s="14">
        <v>144.94999999999999</v>
      </c>
      <c r="AY22" s="14">
        <v>0</v>
      </c>
      <c r="AZ22" s="14">
        <v>5.36</v>
      </c>
      <c r="BA22" s="14">
        <v>7.33</v>
      </c>
      <c r="BB22" s="14">
        <v>7.05</v>
      </c>
      <c r="BC22" s="14">
        <v>1.41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0.01</v>
      </c>
      <c r="BL22" s="14">
        <v>0</v>
      </c>
      <c r="BM22" s="14">
        <v>0.01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7.0000000000000007E-2</v>
      </c>
      <c r="BT22" s="14">
        <v>0</v>
      </c>
      <c r="BU22" s="14">
        <v>0</v>
      </c>
      <c r="BV22" s="14">
        <v>0.15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27.81</v>
      </c>
      <c r="CC22" s="15"/>
      <c r="CD22" s="15"/>
      <c r="CE22" s="14">
        <v>33.5</v>
      </c>
      <c r="CF22" s="14"/>
      <c r="CG22" s="14">
        <v>6.62</v>
      </c>
      <c r="CH22" s="14">
        <v>3.62</v>
      </c>
      <c r="CI22" s="14">
        <v>5.12</v>
      </c>
      <c r="CJ22" s="14">
        <v>255.5</v>
      </c>
      <c r="CK22" s="14">
        <v>60.5</v>
      </c>
      <c r="CL22" s="14">
        <v>158</v>
      </c>
      <c r="CM22" s="14">
        <v>0.21</v>
      </c>
      <c r="CN22" s="14">
        <v>0.08</v>
      </c>
      <c r="CO22" s="14">
        <v>0.14000000000000001</v>
      </c>
      <c r="CP22" s="14">
        <v>0</v>
      </c>
      <c r="CQ22" s="14">
        <v>0.15</v>
      </c>
    </row>
    <row r="23" spans="1:95" ht="16.2" customHeight="1" x14ac:dyDescent="0.3">
      <c r="A23" s="121" t="str">
        <f>""</f>
        <v/>
      </c>
      <c r="B23" s="126" t="s">
        <v>112</v>
      </c>
      <c r="C23" s="123" t="str">
        <f>"30"</f>
        <v>30</v>
      </c>
      <c r="D23" s="243">
        <v>2.7</v>
      </c>
      <c r="E23" s="243">
        <v>0</v>
      </c>
      <c r="F23" s="243">
        <v>0.9</v>
      </c>
      <c r="G23" s="243">
        <v>0</v>
      </c>
      <c r="H23" s="243">
        <v>16.14</v>
      </c>
      <c r="I23" s="243">
        <v>80.295000000000002</v>
      </c>
      <c r="J23" s="134">
        <v>6.9</v>
      </c>
      <c r="K23" s="13">
        <v>0.12</v>
      </c>
      <c r="L23" s="13">
        <v>0</v>
      </c>
      <c r="M23" s="13">
        <v>0</v>
      </c>
      <c r="N23" s="13">
        <v>4.09</v>
      </c>
      <c r="O23" s="13">
        <v>6.49</v>
      </c>
      <c r="P23" s="13">
        <v>1.05</v>
      </c>
      <c r="Q23" s="13">
        <v>0</v>
      </c>
      <c r="R23" s="13">
        <v>0</v>
      </c>
      <c r="S23" s="13">
        <v>0.12</v>
      </c>
      <c r="T23" s="13">
        <v>2.06</v>
      </c>
      <c r="U23" s="13">
        <v>348.93</v>
      </c>
      <c r="V23" s="13">
        <v>209.51</v>
      </c>
      <c r="W23" s="13">
        <v>68.87</v>
      </c>
      <c r="X23" s="13">
        <v>21.34</v>
      </c>
      <c r="Y23" s="13">
        <v>148.29</v>
      </c>
      <c r="Z23" s="13">
        <v>1.7</v>
      </c>
      <c r="AA23" s="13">
        <v>29.88</v>
      </c>
      <c r="AB23" s="13">
        <v>19.059999999999999</v>
      </c>
      <c r="AC23" s="13">
        <v>33.4</v>
      </c>
      <c r="AD23" s="13">
        <v>0.45</v>
      </c>
      <c r="AE23" s="13">
        <v>7.0000000000000007E-2</v>
      </c>
      <c r="AF23" s="13">
        <v>0.15</v>
      </c>
      <c r="AG23" s="13">
        <v>2.4300000000000002</v>
      </c>
      <c r="AH23" s="13">
        <v>4.82</v>
      </c>
      <c r="AI23" s="13">
        <v>2.69</v>
      </c>
      <c r="AJ23" s="14">
        <v>0</v>
      </c>
      <c r="AK23" s="14">
        <v>598.44000000000005</v>
      </c>
      <c r="AL23" s="14">
        <v>475.01</v>
      </c>
      <c r="AM23" s="14">
        <v>885.35</v>
      </c>
      <c r="AN23" s="14">
        <v>1331.86</v>
      </c>
      <c r="AO23" s="14">
        <v>254.31</v>
      </c>
      <c r="AP23" s="14">
        <v>461.48</v>
      </c>
      <c r="AQ23" s="14">
        <v>127.62</v>
      </c>
      <c r="AR23" s="14">
        <v>481.43</v>
      </c>
      <c r="AS23" s="14">
        <v>542.34</v>
      </c>
      <c r="AT23" s="14">
        <v>528.25</v>
      </c>
      <c r="AU23" s="14">
        <v>866.02</v>
      </c>
      <c r="AV23" s="14">
        <v>353.77</v>
      </c>
      <c r="AW23" s="14">
        <v>473.7</v>
      </c>
      <c r="AX23" s="14">
        <v>1735.48</v>
      </c>
      <c r="AY23" s="14">
        <v>136.13</v>
      </c>
      <c r="AZ23" s="14">
        <v>413.9</v>
      </c>
      <c r="BA23" s="14">
        <v>415.43</v>
      </c>
      <c r="BB23" s="14">
        <v>409.6</v>
      </c>
      <c r="BC23" s="14">
        <v>151.31</v>
      </c>
      <c r="BD23" s="14">
        <v>0.13</v>
      </c>
      <c r="BE23" s="14">
        <v>0.06</v>
      </c>
      <c r="BF23" s="14">
        <v>0.03</v>
      </c>
      <c r="BG23" s="14">
        <v>7.0000000000000007E-2</v>
      </c>
      <c r="BH23" s="14">
        <v>0.08</v>
      </c>
      <c r="BI23" s="14">
        <v>0.39</v>
      </c>
      <c r="BJ23" s="14">
        <v>0</v>
      </c>
      <c r="BK23" s="14">
        <v>1.07</v>
      </c>
      <c r="BL23" s="14">
        <v>0</v>
      </c>
      <c r="BM23" s="14">
        <v>0.33</v>
      </c>
      <c r="BN23" s="14">
        <v>0.01</v>
      </c>
      <c r="BO23" s="14">
        <v>0</v>
      </c>
      <c r="BP23" s="14">
        <v>0</v>
      </c>
      <c r="BQ23" s="14">
        <v>7.0000000000000007E-2</v>
      </c>
      <c r="BR23" s="14">
        <v>0.11</v>
      </c>
      <c r="BS23" s="14">
        <v>0.88</v>
      </c>
      <c r="BT23" s="14">
        <v>0</v>
      </c>
      <c r="BU23" s="14">
        <v>0</v>
      </c>
      <c r="BV23" s="14">
        <v>0.1</v>
      </c>
      <c r="BW23" s="14">
        <v>0.01</v>
      </c>
      <c r="BX23" s="14">
        <v>0</v>
      </c>
      <c r="BY23" s="14">
        <v>0</v>
      </c>
      <c r="BZ23" s="14">
        <v>0</v>
      </c>
      <c r="CA23" s="14">
        <v>0</v>
      </c>
      <c r="CB23" s="14">
        <v>95.88</v>
      </c>
      <c r="CC23" s="15"/>
      <c r="CD23" s="15"/>
      <c r="CE23" s="14">
        <v>33.06</v>
      </c>
      <c r="CF23" s="14"/>
      <c r="CG23" s="14">
        <v>41.38</v>
      </c>
      <c r="CH23" s="14">
        <v>21.7</v>
      </c>
      <c r="CI23" s="14">
        <v>31.54</v>
      </c>
      <c r="CJ23" s="14">
        <v>2302.21</v>
      </c>
      <c r="CK23" s="14">
        <v>1257.8599999999999</v>
      </c>
      <c r="CL23" s="14">
        <v>1780.04</v>
      </c>
      <c r="CM23" s="14">
        <v>23.11</v>
      </c>
      <c r="CN23" s="14">
        <v>11.75</v>
      </c>
      <c r="CO23" s="14">
        <v>17.46</v>
      </c>
      <c r="CP23" s="14">
        <v>0</v>
      </c>
      <c r="CQ23" s="14">
        <v>0.82</v>
      </c>
    </row>
    <row r="24" spans="1:95" x14ac:dyDescent="0.3">
      <c r="A24" s="121" t="str">
        <f>"-"</f>
        <v>-</v>
      </c>
      <c r="B24" s="126" t="s">
        <v>100</v>
      </c>
      <c r="C24" s="123" t="str">
        <f>"40"</f>
        <v>40</v>
      </c>
      <c r="D24" s="243">
        <v>2.64</v>
      </c>
      <c r="E24" s="243">
        <v>0</v>
      </c>
      <c r="F24" s="243">
        <v>0.48</v>
      </c>
      <c r="G24" s="243">
        <v>0.48</v>
      </c>
      <c r="H24" s="243">
        <v>16.68</v>
      </c>
      <c r="I24" s="243">
        <v>77.352000000000004</v>
      </c>
      <c r="J24" s="134">
        <v>1.87</v>
      </c>
      <c r="K24" s="13">
        <v>0.08</v>
      </c>
      <c r="L24" s="13">
        <v>0</v>
      </c>
      <c r="M24" s="13">
        <v>0</v>
      </c>
      <c r="N24" s="13">
        <v>0.97</v>
      </c>
      <c r="O24" s="13">
        <v>31.42</v>
      </c>
      <c r="P24" s="13">
        <v>1.72</v>
      </c>
      <c r="Q24" s="13">
        <v>0</v>
      </c>
      <c r="R24" s="13">
        <v>0</v>
      </c>
      <c r="S24" s="13">
        <v>0</v>
      </c>
      <c r="T24" s="13">
        <v>0.68</v>
      </c>
      <c r="U24" s="13">
        <v>147.26</v>
      </c>
      <c r="V24" s="13">
        <v>56.22</v>
      </c>
      <c r="W24" s="13">
        <v>10.53</v>
      </c>
      <c r="X24" s="13">
        <v>7.17</v>
      </c>
      <c r="Y24" s="13">
        <v>39.83</v>
      </c>
      <c r="Z24" s="13">
        <v>0.73</v>
      </c>
      <c r="AA24" s="13">
        <v>9</v>
      </c>
      <c r="AB24" s="13">
        <v>9</v>
      </c>
      <c r="AC24" s="13">
        <v>16.88</v>
      </c>
      <c r="AD24" s="13">
        <v>0.8</v>
      </c>
      <c r="AE24" s="13">
        <v>0.06</v>
      </c>
      <c r="AF24" s="13">
        <v>0.02</v>
      </c>
      <c r="AG24" s="13">
        <v>0.49</v>
      </c>
      <c r="AH24" s="13">
        <v>1.49</v>
      </c>
      <c r="AI24" s="13">
        <v>0</v>
      </c>
      <c r="AJ24" s="14">
        <v>0</v>
      </c>
      <c r="AK24" s="14">
        <v>229.67</v>
      </c>
      <c r="AL24" s="14">
        <v>209.98</v>
      </c>
      <c r="AM24" s="14">
        <v>393.39</v>
      </c>
      <c r="AN24" s="14">
        <v>122.87</v>
      </c>
      <c r="AO24" s="14">
        <v>74.91</v>
      </c>
      <c r="AP24" s="14">
        <v>152.19</v>
      </c>
      <c r="AQ24" s="14">
        <v>49.94</v>
      </c>
      <c r="AR24" s="14">
        <v>244.06</v>
      </c>
      <c r="AS24" s="14">
        <v>161.38999999999999</v>
      </c>
      <c r="AT24" s="14">
        <v>194.59</v>
      </c>
      <c r="AU24" s="14">
        <v>166.92</v>
      </c>
      <c r="AV24" s="14">
        <v>98.07</v>
      </c>
      <c r="AW24" s="14">
        <v>170.55</v>
      </c>
      <c r="AX24" s="14">
        <v>1497.86</v>
      </c>
      <c r="AY24" s="14">
        <v>0</v>
      </c>
      <c r="AZ24" s="14">
        <v>471.98</v>
      </c>
      <c r="BA24" s="14">
        <v>244.48</v>
      </c>
      <c r="BB24" s="14">
        <v>122.77</v>
      </c>
      <c r="BC24" s="14">
        <v>97.19</v>
      </c>
      <c r="BD24" s="14">
        <v>0.09</v>
      </c>
      <c r="BE24" s="14">
        <v>0.04</v>
      </c>
      <c r="BF24" s="14">
        <v>0.02</v>
      </c>
      <c r="BG24" s="14">
        <v>0.05</v>
      </c>
      <c r="BH24" s="14">
        <v>0.06</v>
      </c>
      <c r="BI24" s="14">
        <v>0.26</v>
      </c>
      <c r="BJ24" s="14">
        <v>0</v>
      </c>
      <c r="BK24" s="14">
        <v>0.81</v>
      </c>
      <c r="BL24" s="14">
        <v>0</v>
      </c>
      <c r="BM24" s="14">
        <v>0.23</v>
      </c>
      <c r="BN24" s="14">
        <v>0</v>
      </c>
      <c r="BO24" s="14">
        <v>0</v>
      </c>
      <c r="BP24" s="14">
        <v>0</v>
      </c>
      <c r="BQ24" s="14">
        <v>0.05</v>
      </c>
      <c r="BR24" s="14">
        <v>0.08</v>
      </c>
      <c r="BS24" s="14">
        <v>0.6</v>
      </c>
      <c r="BT24" s="14">
        <v>0</v>
      </c>
      <c r="BU24" s="14">
        <v>0</v>
      </c>
      <c r="BV24" s="14">
        <v>0.24</v>
      </c>
      <c r="BW24" s="14">
        <v>0.01</v>
      </c>
      <c r="BX24" s="14">
        <v>0</v>
      </c>
      <c r="BY24" s="14">
        <v>0</v>
      </c>
      <c r="BZ24" s="14">
        <v>0</v>
      </c>
      <c r="CA24" s="14">
        <v>0</v>
      </c>
      <c r="CB24" s="14">
        <v>7.57</v>
      </c>
      <c r="CC24" s="15"/>
      <c r="CD24" s="15"/>
      <c r="CE24" s="14">
        <v>10.5</v>
      </c>
      <c r="CF24" s="14"/>
      <c r="CG24" s="14">
        <v>15.92</v>
      </c>
      <c r="CH24" s="14">
        <v>8.3000000000000007</v>
      </c>
      <c r="CI24" s="14">
        <v>12.11</v>
      </c>
      <c r="CJ24" s="14">
        <v>369.83</v>
      </c>
      <c r="CK24" s="14">
        <v>365.4</v>
      </c>
      <c r="CL24" s="14">
        <v>367.62</v>
      </c>
      <c r="CM24" s="14">
        <v>9.36</v>
      </c>
      <c r="CN24" s="14">
        <v>4.76</v>
      </c>
      <c r="CO24" s="14">
        <v>7.06</v>
      </c>
      <c r="CP24" s="14">
        <v>0</v>
      </c>
      <c r="CQ24" s="14">
        <v>0.38</v>
      </c>
    </row>
    <row r="25" spans="1:95" x14ac:dyDescent="0.3">
      <c r="A25" s="121" t="str">
        <f>"-"</f>
        <v>-</v>
      </c>
      <c r="B25" s="126" t="s">
        <v>155</v>
      </c>
      <c r="C25" s="123" t="str">
        <f>"100"</f>
        <v>100</v>
      </c>
      <c r="D25" s="123">
        <v>0.4</v>
      </c>
      <c r="E25" s="123">
        <v>0</v>
      </c>
      <c r="F25" s="123">
        <v>0.4</v>
      </c>
      <c r="G25" s="123">
        <v>0.4</v>
      </c>
      <c r="H25" s="123">
        <v>11.6</v>
      </c>
      <c r="I25" s="243">
        <v>48.68</v>
      </c>
      <c r="J25" s="13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5"/>
      <c r="CD25" s="15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</row>
    <row r="26" spans="1:95" x14ac:dyDescent="0.3">
      <c r="A26" s="127"/>
      <c r="B26" s="142" t="s">
        <v>205</v>
      </c>
      <c r="C26" s="128"/>
      <c r="D26" s="244">
        <f t="shared" ref="D26:I26" si="3">SUM(D19:D25)</f>
        <v>29.819999999999997</v>
      </c>
      <c r="E26" s="244">
        <f t="shared" si="3"/>
        <v>14.17</v>
      </c>
      <c r="F26" s="244">
        <f t="shared" si="3"/>
        <v>28.48</v>
      </c>
      <c r="G26" s="244">
        <f t="shared" si="3"/>
        <v>6.84</v>
      </c>
      <c r="H26" s="244">
        <f t="shared" si="3"/>
        <v>120.41</v>
      </c>
      <c r="I26" s="244">
        <f t="shared" si="3"/>
        <v>850.74413174999984</v>
      </c>
      <c r="J26" s="135">
        <v>0</v>
      </c>
      <c r="K26" s="17">
        <v>0</v>
      </c>
      <c r="L26" s="17">
        <v>0</v>
      </c>
      <c r="M26" s="17">
        <v>0</v>
      </c>
      <c r="N26" s="17">
        <v>0.72</v>
      </c>
      <c r="O26" s="17">
        <v>8.5399999999999991</v>
      </c>
      <c r="P26" s="17">
        <v>1.5</v>
      </c>
      <c r="Q26" s="17">
        <v>0</v>
      </c>
      <c r="R26" s="17">
        <v>0</v>
      </c>
      <c r="S26" s="17">
        <v>0.06</v>
      </c>
      <c r="T26" s="17">
        <v>0.36</v>
      </c>
      <c r="U26" s="17">
        <v>68.599999999999994</v>
      </c>
      <c r="V26" s="17">
        <v>45</v>
      </c>
      <c r="W26" s="17">
        <v>6.8</v>
      </c>
      <c r="X26" s="17">
        <v>12.6</v>
      </c>
      <c r="Y26" s="17">
        <v>34.4</v>
      </c>
      <c r="Z26" s="17">
        <v>0.56000000000000005</v>
      </c>
      <c r="AA26" s="17">
        <v>1.8</v>
      </c>
      <c r="AB26" s="17">
        <v>0</v>
      </c>
      <c r="AC26" s="17">
        <v>1.8</v>
      </c>
      <c r="AD26" s="17">
        <v>0.34</v>
      </c>
      <c r="AE26" s="17">
        <v>0.03</v>
      </c>
      <c r="AF26" s="17">
        <v>0.01</v>
      </c>
      <c r="AG26" s="17">
        <v>0.94</v>
      </c>
      <c r="AH26" s="17">
        <v>0.94</v>
      </c>
      <c r="AI26" s="17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6.66</v>
      </c>
      <c r="CC26" s="18"/>
      <c r="CD26" s="18"/>
      <c r="CE26" s="8">
        <v>1.8</v>
      </c>
      <c r="CF26" s="8"/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</row>
    <row r="27" spans="1:95" hidden="1" x14ac:dyDescent="0.3">
      <c r="A27" s="56"/>
      <c r="B27" s="16" t="s">
        <v>102</v>
      </c>
      <c r="C27" s="74"/>
      <c r="D27" s="242">
        <v>26.95</v>
      </c>
      <c r="E27" s="242">
        <v>0</v>
      </c>
      <c r="F27" s="242">
        <v>27.65</v>
      </c>
      <c r="G27" s="242">
        <v>0</v>
      </c>
      <c r="H27" s="242">
        <v>117.24999999999999</v>
      </c>
      <c r="I27" s="242">
        <v>822.5</v>
      </c>
      <c r="J27" s="19">
        <v>8.81</v>
      </c>
      <c r="K27" s="19">
        <v>0.36</v>
      </c>
      <c r="L27" s="19">
        <v>0</v>
      </c>
      <c r="M27" s="19">
        <v>0</v>
      </c>
      <c r="N27" s="19">
        <v>19.38</v>
      </c>
      <c r="O27" s="19">
        <v>46.95</v>
      </c>
      <c r="P27" s="19">
        <v>6.19</v>
      </c>
      <c r="Q27" s="19">
        <v>0</v>
      </c>
      <c r="R27" s="19">
        <v>0</v>
      </c>
      <c r="S27" s="19">
        <v>0.76</v>
      </c>
      <c r="T27" s="19">
        <v>3.8</v>
      </c>
      <c r="U27" s="19">
        <v>624.70000000000005</v>
      </c>
      <c r="V27" s="19">
        <v>391.75</v>
      </c>
      <c r="W27" s="19">
        <v>95.24</v>
      </c>
      <c r="X27" s="19">
        <v>47.65</v>
      </c>
      <c r="Y27" s="19">
        <v>230.72</v>
      </c>
      <c r="Z27" s="19">
        <v>3.45</v>
      </c>
      <c r="AA27" s="19">
        <v>40.68</v>
      </c>
      <c r="AB27" s="19">
        <v>580.05999999999995</v>
      </c>
      <c r="AC27" s="19">
        <v>158.94999999999999</v>
      </c>
      <c r="AD27" s="19">
        <v>2.17</v>
      </c>
      <c r="AE27" s="19">
        <v>0.18</v>
      </c>
      <c r="AF27" s="19">
        <v>0.2</v>
      </c>
      <c r="AG27" s="19">
        <v>4.0599999999999996</v>
      </c>
      <c r="AH27" s="19">
        <v>7.57</v>
      </c>
      <c r="AI27" s="19">
        <v>44.79</v>
      </c>
      <c r="AJ27" s="5">
        <v>0</v>
      </c>
      <c r="AK27" s="5">
        <v>834.89</v>
      </c>
      <c r="AL27" s="5">
        <v>692.33</v>
      </c>
      <c r="AM27" s="5">
        <v>1288.9000000000001</v>
      </c>
      <c r="AN27" s="5">
        <v>1466.02</v>
      </c>
      <c r="AO27" s="5">
        <v>331.19</v>
      </c>
      <c r="AP27" s="5">
        <v>621.85</v>
      </c>
      <c r="AQ27" s="5">
        <v>179.81</v>
      </c>
      <c r="AR27" s="5">
        <v>732.54</v>
      </c>
      <c r="AS27" s="5">
        <v>711.35</v>
      </c>
      <c r="AT27" s="5">
        <v>729.34</v>
      </c>
      <c r="AU27" s="5">
        <v>1071.8599999999999</v>
      </c>
      <c r="AV27" s="5">
        <v>456.36</v>
      </c>
      <c r="AW27" s="5">
        <v>649.89</v>
      </c>
      <c r="AX27" s="5">
        <v>3378.29</v>
      </c>
      <c r="AY27" s="5">
        <v>136.13</v>
      </c>
      <c r="AZ27" s="5">
        <v>891.24</v>
      </c>
      <c r="BA27" s="5">
        <v>667.24</v>
      </c>
      <c r="BB27" s="5">
        <v>539.41</v>
      </c>
      <c r="BC27" s="5">
        <v>249.91</v>
      </c>
      <c r="BD27" s="5">
        <v>0.22</v>
      </c>
      <c r="BE27" s="5">
        <v>0.1</v>
      </c>
      <c r="BF27" s="5">
        <v>0.05</v>
      </c>
      <c r="BG27" s="5">
        <v>0.12</v>
      </c>
      <c r="BH27" s="5">
        <v>0.14000000000000001</v>
      </c>
      <c r="BI27" s="5">
        <v>0.65</v>
      </c>
      <c r="BJ27" s="5">
        <v>0</v>
      </c>
      <c r="BK27" s="5">
        <v>1.9</v>
      </c>
      <c r="BL27" s="5">
        <v>0</v>
      </c>
      <c r="BM27" s="5">
        <v>0.56999999999999995</v>
      </c>
      <c r="BN27" s="5">
        <v>0.01</v>
      </c>
      <c r="BO27" s="5">
        <v>0</v>
      </c>
      <c r="BP27" s="5">
        <v>0</v>
      </c>
      <c r="BQ27" s="5">
        <v>0.12</v>
      </c>
      <c r="BR27" s="5">
        <v>0.19</v>
      </c>
      <c r="BS27" s="5">
        <v>1.56</v>
      </c>
      <c r="BT27" s="5">
        <v>0</v>
      </c>
      <c r="BU27" s="5">
        <v>0</v>
      </c>
      <c r="BV27" s="5">
        <v>0.49</v>
      </c>
      <c r="BW27" s="5">
        <v>0.01</v>
      </c>
      <c r="BX27" s="5">
        <v>0</v>
      </c>
      <c r="BY27" s="5">
        <v>0</v>
      </c>
      <c r="BZ27" s="5">
        <v>0</v>
      </c>
      <c r="CA27" s="5">
        <v>0</v>
      </c>
      <c r="CB27" s="5">
        <v>376.93</v>
      </c>
      <c r="CC27" s="12"/>
      <c r="CD27" s="12"/>
      <c r="CE27" s="5">
        <v>137.36000000000001</v>
      </c>
      <c r="CF27" s="5"/>
      <c r="CG27" s="5">
        <v>70.05</v>
      </c>
      <c r="CH27" s="5">
        <v>39.76</v>
      </c>
      <c r="CI27" s="5">
        <v>54.91</v>
      </c>
      <c r="CJ27" s="5">
        <v>3502.54</v>
      </c>
      <c r="CK27" s="5">
        <v>1904.66</v>
      </c>
      <c r="CL27" s="5">
        <v>2703.6</v>
      </c>
      <c r="CM27" s="5">
        <v>84.22</v>
      </c>
      <c r="CN27" s="5">
        <v>47.16</v>
      </c>
      <c r="CO27" s="5">
        <v>65.72</v>
      </c>
      <c r="CP27" s="5">
        <v>10</v>
      </c>
      <c r="CQ27" s="5">
        <v>1.35</v>
      </c>
    </row>
    <row r="28" spans="1:95" hidden="1" x14ac:dyDescent="0.3">
      <c r="A28" s="56"/>
      <c r="B28" s="16" t="s">
        <v>103</v>
      </c>
      <c r="C28" s="74"/>
      <c r="D28" s="242">
        <f t="shared" ref="D28:I28" si="4">D26-D27</f>
        <v>2.8699999999999974</v>
      </c>
      <c r="E28" s="242">
        <f t="shared" si="4"/>
        <v>14.17</v>
      </c>
      <c r="F28" s="242">
        <f t="shared" si="4"/>
        <v>0.83000000000000185</v>
      </c>
      <c r="G28" s="242">
        <f t="shared" si="4"/>
        <v>6.84</v>
      </c>
      <c r="H28" s="242">
        <f t="shared" si="4"/>
        <v>3.1600000000000108</v>
      </c>
      <c r="I28" s="242">
        <f t="shared" si="4"/>
        <v>28.244131749999838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175</v>
      </c>
      <c r="AD28" s="9">
        <v>0</v>
      </c>
      <c r="AE28" s="9">
        <v>0.3</v>
      </c>
      <c r="AF28" s="9">
        <v>0.35</v>
      </c>
      <c r="AI28" s="9">
        <v>15</v>
      </c>
      <c r="CI28" s="10">
        <v>0</v>
      </c>
      <c r="CL28" s="10">
        <v>0</v>
      </c>
      <c r="CO28" s="10">
        <v>0</v>
      </c>
    </row>
    <row r="29" spans="1:95" hidden="1" x14ac:dyDescent="0.3">
      <c r="A29" s="56"/>
      <c r="B29" s="16" t="s">
        <v>104</v>
      </c>
      <c r="C29" s="74"/>
      <c r="D29" s="242">
        <v>17</v>
      </c>
      <c r="E29" s="242"/>
      <c r="F29" s="242">
        <v>36</v>
      </c>
      <c r="G29" s="242"/>
      <c r="H29" s="242">
        <v>47</v>
      </c>
      <c r="I29" s="242"/>
      <c r="V29" s="9">
        <f t="shared" ref="V29:AF29" si="5">V27-V28</f>
        <v>391.75</v>
      </c>
      <c r="W29" s="9">
        <f t="shared" si="5"/>
        <v>95.24</v>
      </c>
      <c r="X29" s="9">
        <f t="shared" si="5"/>
        <v>47.65</v>
      </c>
      <c r="Y29" s="9">
        <f t="shared" si="5"/>
        <v>230.72</v>
      </c>
      <c r="Z29" s="9">
        <f t="shared" si="5"/>
        <v>3.45</v>
      </c>
      <c r="AA29" s="9">
        <f t="shared" si="5"/>
        <v>40.68</v>
      </c>
      <c r="AB29" s="9">
        <f t="shared" si="5"/>
        <v>580.05999999999995</v>
      </c>
      <c r="AC29" s="9">
        <f t="shared" si="5"/>
        <v>-16.050000000000011</v>
      </c>
      <c r="AD29" s="9">
        <f t="shared" si="5"/>
        <v>2.17</v>
      </c>
      <c r="AE29" s="9">
        <f t="shared" si="5"/>
        <v>-0.12</v>
      </c>
      <c r="AF29" s="9">
        <f t="shared" si="5"/>
        <v>-0.14999999999999997</v>
      </c>
      <c r="AI29" s="9">
        <f>AI27-AI28</f>
        <v>29.79</v>
      </c>
      <c r="CI29" s="10">
        <f>CI27-CI28</f>
        <v>54.91</v>
      </c>
      <c r="CL29" s="10">
        <f>CL27-CL28</f>
        <v>2703.6</v>
      </c>
      <c r="CO29" s="10">
        <f>CO27-CO28</f>
        <v>65.72</v>
      </c>
    </row>
    <row r="30" spans="1:95" x14ac:dyDescent="0.3">
      <c r="A30" s="56"/>
      <c r="B30" s="143" t="s">
        <v>287</v>
      </c>
      <c r="C30" s="74"/>
      <c r="D30" s="245">
        <f t="shared" ref="D30:I30" si="6">D14+D26</f>
        <v>48.429999999999993</v>
      </c>
      <c r="E30" s="245">
        <f t="shared" si="6"/>
        <v>23.34</v>
      </c>
      <c r="F30" s="245">
        <f t="shared" si="6"/>
        <v>48.71</v>
      </c>
      <c r="G30" s="245">
        <f t="shared" si="6"/>
        <v>8.4700000000000006</v>
      </c>
      <c r="H30" s="245">
        <f t="shared" si="6"/>
        <v>202.7</v>
      </c>
      <c r="I30" s="245">
        <f t="shared" si="6"/>
        <v>1422.8120473055553</v>
      </c>
    </row>
    <row r="31" spans="1:95" x14ac:dyDescent="0.3">
      <c r="A31" s="56"/>
      <c r="B31" s="16"/>
      <c r="C31" s="74"/>
      <c r="D31" s="242"/>
      <c r="E31" s="242"/>
      <c r="F31" s="242"/>
      <c r="G31" s="242"/>
      <c r="H31" s="242"/>
      <c r="I31" s="242"/>
    </row>
    <row r="32" spans="1:95" x14ac:dyDescent="0.3">
      <c r="A32" s="56"/>
      <c r="B32" s="23" t="s">
        <v>143</v>
      </c>
      <c r="C32" s="24" t="s">
        <v>156</v>
      </c>
      <c r="D32" s="254" t="s">
        <v>157</v>
      </c>
      <c r="E32" s="254"/>
      <c r="F32" s="268" t="s">
        <v>158</v>
      </c>
      <c r="G32" s="268"/>
      <c r="H32" s="25" t="s">
        <v>159</v>
      </c>
      <c r="I32" s="25" t="s">
        <v>160</v>
      </c>
    </row>
    <row r="33" spans="1:95" x14ac:dyDescent="0.3">
      <c r="A33" s="121"/>
      <c r="B33" s="122" t="s">
        <v>92</v>
      </c>
      <c r="C33" s="131"/>
      <c r="D33" s="256"/>
      <c r="E33" s="256"/>
      <c r="F33" s="280"/>
      <c r="G33" s="280"/>
      <c r="H33" s="132"/>
      <c r="I33" s="132"/>
    </row>
    <row r="34" spans="1:95" x14ac:dyDescent="0.3">
      <c r="A34" s="121" t="s">
        <v>227</v>
      </c>
      <c r="B34" s="126" t="s">
        <v>344</v>
      </c>
      <c r="C34" s="123" t="str">
        <f>"30"</f>
        <v>30</v>
      </c>
      <c r="D34" s="243">
        <v>0.32</v>
      </c>
      <c r="E34" s="243">
        <v>0</v>
      </c>
      <c r="F34" s="243">
        <v>0.27</v>
      </c>
      <c r="G34" s="243">
        <v>0.31</v>
      </c>
      <c r="H34" s="243">
        <v>1.44</v>
      </c>
      <c r="I34" s="243">
        <v>9.2465317499999991</v>
      </c>
    </row>
    <row r="35" spans="1:95" ht="13.8" customHeight="1" x14ac:dyDescent="0.3">
      <c r="A35" s="121" t="s">
        <v>105</v>
      </c>
      <c r="B35" s="126" t="s">
        <v>106</v>
      </c>
      <c r="C35" s="123" t="s">
        <v>107</v>
      </c>
      <c r="D35" s="243">
        <v>11.24</v>
      </c>
      <c r="E35" s="243">
        <v>9.9499999999999993</v>
      </c>
      <c r="F35" s="243">
        <v>12.18</v>
      </c>
      <c r="G35" s="243">
        <v>0.15</v>
      </c>
      <c r="H35" s="243">
        <v>11.62</v>
      </c>
      <c r="I35" s="243">
        <v>199.13121235294122</v>
      </c>
      <c r="J35" s="134">
        <v>0.03</v>
      </c>
      <c r="K35" s="13">
        <v>0.16</v>
      </c>
      <c r="L35" s="13">
        <v>0</v>
      </c>
      <c r="M35" s="13">
        <v>0</v>
      </c>
      <c r="N35" s="13">
        <v>0.67</v>
      </c>
      <c r="O35" s="13">
        <v>0.03</v>
      </c>
      <c r="P35" s="13">
        <v>0.28000000000000003</v>
      </c>
      <c r="Q35" s="13">
        <v>0</v>
      </c>
      <c r="R35" s="13">
        <v>0</v>
      </c>
      <c r="S35" s="13">
        <v>0.03</v>
      </c>
      <c r="T35" s="13">
        <v>0.31</v>
      </c>
      <c r="U35" s="13">
        <v>60.57</v>
      </c>
      <c r="V35" s="13">
        <v>37.97</v>
      </c>
      <c r="W35" s="13">
        <v>7.05</v>
      </c>
      <c r="X35" s="13">
        <v>3.83</v>
      </c>
      <c r="Y35" s="13">
        <v>11.27</v>
      </c>
      <c r="Z35" s="13">
        <v>0.16</v>
      </c>
      <c r="AA35" s="13">
        <v>0</v>
      </c>
      <c r="AB35" s="13">
        <v>23.4</v>
      </c>
      <c r="AC35" s="13">
        <v>4.88</v>
      </c>
      <c r="AD35" s="13">
        <v>0.14000000000000001</v>
      </c>
      <c r="AE35" s="13">
        <v>0.01</v>
      </c>
      <c r="AF35" s="13">
        <v>0.01</v>
      </c>
      <c r="AG35" s="13">
        <v>0.05</v>
      </c>
      <c r="AH35" s="13">
        <v>0.09</v>
      </c>
      <c r="AI35" s="13">
        <v>1.3</v>
      </c>
      <c r="AJ35" s="14">
        <v>0</v>
      </c>
      <c r="AK35" s="14">
        <v>7.62</v>
      </c>
      <c r="AL35" s="14">
        <v>5.92</v>
      </c>
      <c r="AM35" s="14">
        <v>8.4600000000000009</v>
      </c>
      <c r="AN35" s="14">
        <v>7.33</v>
      </c>
      <c r="AO35" s="14">
        <v>1.69</v>
      </c>
      <c r="AP35" s="14">
        <v>5.92</v>
      </c>
      <c r="AQ35" s="14">
        <v>1.41</v>
      </c>
      <c r="AR35" s="14">
        <v>4.8</v>
      </c>
      <c r="AS35" s="14">
        <v>7.33</v>
      </c>
      <c r="AT35" s="14">
        <v>12.69</v>
      </c>
      <c r="AU35" s="14">
        <v>14.95</v>
      </c>
      <c r="AV35" s="14">
        <v>2.82</v>
      </c>
      <c r="AW35" s="14">
        <v>7.9</v>
      </c>
      <c r="AX35" s="14">
        <v>39.49</v>
      </c>
      <c r="AY35" s="14">
        <v>0</v>
      </c>
      <c r="AZ35" s="14">
        <v>4.8</v>
      </c>
      <c r="BA35" s="14">
        <v>7.62</v>
      </c>
      <c r="BB35" s="14">
        <v>5.92</v>
      </c>
      <c r="BC35" s="14">
        <v>1.97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0.01</v>
      </c>
      <c r="BL35" s="14">
        <v>0</v>
      </c>
      <c r="BM35" s="14">
        <v>0.01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7.0000000000000007E-2</v>
      </c>
      <c r="BT35" s="14">
        <v>0</v>
      </c>
      <c r="BU35" s="14">
        <v>0</v>
      </c>
      <c r="BV35" s="14">
        <v>0.15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28.71</v>
      </c>
      <c r="CC35" s="15"/>
      <c r="CD35" s="15"/>
      <c r="CE35" s="14">
        <v>3.9</v>
      </c>
      <c r="CF35" s="14"/>
      <c r="CG35" s="14">
        <v>6.92</v>
      </c>
      <c r="CH35" s="14">
        <v>3.92</v>
      </c>
      <c r="CI35" s="14">
        <v>5.42</v>
      </c>
      <c r="CJ35" s="14">
        <v>255.5</v>
      </c>
      <c r="CK35" s="14">
        <v>60.5</v>
      </c>
      <c r="CL35" s="14">
        <v>158</v>
      </c>
      <c r="CM35" s="14">
        <v>0.09</v>
      </c>
      <c r="CN35" s="14">
        <v>0.08</v>
      </c>
      <c r="CO35" s="14">
        <v>0.08</v>
      </c>
      <c r="CP35" s="14">
        <v>0</v>
      </c>
      <c r="CQ35" s="14">
        <v>0.15</v>
      </c>
    </row>
    <row r="36" spans="1:95" x14ac:dyDescent="0.3">
      <c r="A36" s="121" t="s">
        <v>108</v>
      </c>
      <c r="B36" s="126" t="s">
        <v>109</v>
      </c>
      <c r="C36" s="123" t="str">
        <f>"180"</f>
        <v>180</v>
      </c>
      <c r="D36" s="243">
        <v>6.36</v>
      </c>
      <c r="E36" s="243">
        <v>0.04</v>
      </c>
      <c r="F36" s="243">
        <v>5.57</v>
      </c>
      <c r="G36" s="243">
        <v>0.8</v>
      </c>
      <c r="H36" s="243">
        <v>40.93</v>
      </c>
      <c r="I36" s="243">
        <v>220.7282094</v>
      </c>
      <c r="J36" s="134">
        <v>4.49</v>
      </c>
      <c r="K36" s="13">
        <v>1.56</v>
      </c>
      <c r="L36" s="13">
        <v>0</v>
      </c>
      <c r="M36" s="13">
        <v>0</v>
      </c>
      <c r="N36" s="13">
        <v>2.34</v>
      </c>
      <c r="O36" s="13">
        <v>33.869999999999997</v>
      </c>
      <c r="P36" s="13">
        <v>2.13</v>
      </c>
      <c r="Q36" s="13">
        <v>0</v>
      </c>
      <c r="R36" s="13">
        <v>0</v>
      </c>
      <c r="S36" s="13">
        <v>7.0000000000000007E-2</v>
      </c>
      <c r="T36" s="13">
        <v>1.73</v>
      </c>
      <c r="U36" s="13">
        <v>136.91999999999999</v>
      </c>
      <c r="V36" s="13">
        <v>151.75</v>
      </c>
      <c r="W36" s="13">
        <v>22.23</v>
      </c>
      <c r="X36" s="13">
        <v>35.19</v>
      </c>
      <c r="Y36" s="13">
        <v>165.98</v>
      </c>
      <c r="Z36" s="13">
        <v>1.72</v>
      </c>
      <c r="AA36" s="13">
        <v>32.200000000000003</v>
      </c>
      <c r="AB36" s="13">
        <v>1641.2</v>
      </c>
      <c r="AC36" s="13">
        <v>338.24</v>
      </c>
      <c r="AD36" s="13">
        <v>1.78</v>
      </c>
      <c r="AE36" s="13">
        <v>0.06</v>
      </c>
      <c r="AF36" s="13">
        <v>0.1</v>
      </c>
      <c r="AG36" s="13">
        <v>6.39</v>
      </c>
      <c r="AH36" s="13">
        <v>13.25</v>
      </c>
      <c r="AI36" s="13">
        <v>1.1100000000000001</v>
      </c>
      <c r="AJ36" s="14">
        <v>0</v>
      </c>
      <c r="AK36" s="14">
        <v>906.81</v>
      </c>
      <c r="AL36" s="14">
        <v>715.9</v>
      </c>
      <c r="AM36" s="14">
        <v>1433.44</v>
      </c>
      <c r="AN36" s="14">
        <v>1422.3</v>
      </c>
      <c r="AO36" s="14">
        <v>457.91</v>
      </c>
      <c r="AP36" s="14">
        <v>812.08</v>
      </c>
      <c r="AQ36" s="14">
        <v>285.35000000000002</v>
      </c>
      <c r="AR36" s="14">
        <v>774.34</v>
      </c>
      <c r="AS36" s="14">
        <v>1124.26</v>
      </c>
      <c r="AT36" s="14">
        <v>1232.31</v>
      </c>
      <c r="AU36" s="14">
        <v>1592.5</v>
      </c>
      <c r="AV36" s="14">
        <v>475.14</v>
      </c>
      <c r="AW36" s="14">
        <v>1274.8599999999999</v>
      </c>
      <c r="AX36" s="14">
        <v>2666.97</v>
      </c>
      <c r="AY36" s="14">
        <v>125.03</v>
      </c>
      <c r="AZ36" s="14">
        <v>867.64</v>
      </c>
      <c r="BA36" s="14">
        <v>853.1</v>
      </c>
      <c r="BB36" s="14">
        <v>654.05999999999995</v>
      </c>
      <c r="BC36" s="14">
        <v>244.15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0.18</v>
      </c>
      <c r="BL36" s="14">
        <v>0</v>
      </c>
      <c r="BM36" s="14">
        <v>0.09</v>
      </c>
      <c r="BN36" s="14">
        <v>0.01</v>
      </c>
      <c r="BO36" s="14">
        <v>0.01</v>
      </c>
      <c r="BP36" s="14">
        <v>0</v>
      </c>
      <c r="BQ36" s="14">
        <v>0</v>
      </c>
      <c r="BR36" s="14">
        <v>0</v>
      </c>
      <c r="BS36" s="14">
        <v>0.54</v>
      </c>
      <c r="BT36" s="14">
        <v>0</v>
      </c>
      <c r="BU36" s="14">
        <v>0</v>
      </c>
      <c r="BV36" s="14">
        <v>1.1299999999999999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183.76</v>
      </c>
      <c r="CC36" s="15"/>
      <c r="CD36" s="15"/>
      <c r="CE36" s="14">
        <v>305.73</v>
      </c>
      <c r="CF36" s="14"/>
      <c r="CG36" s="14">
        <v>26.8</v>
      </c>
      <c r="CH36" s="14">
        <v>14.58</v>
      </c>
      <c r="CI36" s="14">
        <v>20.69</v>
      </c>
      <c r="CJ36" s="14">
        <v>5085.17</v>
      </c>
      <c r="CK36" s="14">
        <v>2876.02</v>
      </c>
      <c r="CL36" s="14">
        <v>3980.6</v>
      </c>
      <c r="CM36" s="14">
        <v>47.33</v>
      </c>
      <c r="CN36" s="14">
        <v>28.94</v>
      </c>
      <c r="CO36" s="14">
        <v>38.14</v>
      </c>
      <c r="CP36" s="14">
        <v>0</v>
      </c>
      <c r="CQ36" s="14">
        <v>0.4</v>
      </c>
    </row>
    <row r="37" spans="1:95" x14ac:dyDescent="0.3">
      <c r="A37" s="121" t="s">
        <v>110</v>
      </c>
      <c r="B37" s="126" t="s">
        <v>296</v>
      </c>
      <c r="C37" s="123" t="str">
        <f>"200"</f>
        <v>200</v>
      </c>
      <c r="D37" s="243">
        <v>0.24</v>
      </c>
      <c r="E37" s="243">
        <v>0</v>
      </c>
      <c r="F37" s="243">
        <v>0.1</v>
      </c>
      <c r="G37" s="243">
        <v>0.1</v>
      </c>
      <c r="H37" s="243">
        <v>4.82</v>
      </c>
      <c r="I37" s="243">
        <v>18.57</v>
      </c>
      <c r="J37" s="134">
        <v>0</v>
      </c>
      <c r="K37" s="13">
        <v>0</v>
      </c>
      <c r="L37" s="13">
        <v>0</v>
      </c>
      <c r="M37" s="13">
        <v>0</v>
      </c>
      <c r="N37" s="13">
        <v>9.8000000000000007</v>
      </c>
      <c r="O37" s="13">
        <v>0</v>
      </c>
      <c r="P37" s="13">
        <v>0.04</v>
      </c>
      <c r="Q37" s="13">
        <v>0</v>
      </c>
      <c r="R37" s="13">
        <v>0</v>
      </c>
      <c r="S37" s="13">
        <v>0</v>
      </c>
      <c r="T37" s="13">
        <v>0.03</v>
      </c>
      <c r="U37" s="13">
        <v>0.1</v>
      </c>
      <c r="V37" s="13">
        <v>0.3</v>
      </c>
      <c r="W37" s="13">
        <v>0.28999999999999998</v>
      </c>
      <c r="X37" s="13">
        <v>0</v>
      </c>
      <c r="Y37" s="13">
        <v>0</v>
      </c>
      <c r="Z37" s="13">
        <v>0.03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200.04</v>
      </c>
      <c r="CC37" s="15"/>
      <c r="CD37" s="15"/>
      <c r="CE37" s="14">
        <v>0</v>
      </c>
      <c r="CF37" s="14"/>
      <c r="CG37" s="14">
        <v>4.21</v>
      </c>
      <c r="CH37" s="14">
        <v>4.21</v>
      </c>
      <c r="CI37" s="14">
        <v>4.21</v>
      </c>
      <c r="CJ37" s="14">
        <v>497.96</v>
      </c>
      <c r="CK37" s="14">
        <v>192.28</v>
      </c>
      <c r="CL37" s="14">
        <v>345.12</v>
      </c>
      <c r="CM37" s="14">
        <v>44.51</v>
      </c>
      <c r="CN37" s="14">
        <v>26.48</v>
      </c>
      <c r="CO37" s="14">
        <v>35.49</v>
      </c>
      <c r="CP37" s="14">
        <v>10</v>
      </c>
      <c r="CQ37" s="14">
        <v>0</v>
      </c>
    </row>
    <row r="38" spans="1:95" x14ac:dyDescent="0.3">
      <c r="A38" s="121" t="str">
        <f>""</f>
        <v/>
      </c>
      <c r="B38" s="126" t="s">
        <v>112</v>
      </c>
      <c r="C38" s="123" t="str">
        <f>"30"</f>
        <v>30</v>
      </c>
      <c r="D38" s="243">
        <v>2.7</v>
      </c>
      <c r="E38" s="243">
        <v>0</v>
      </c>
      <c r="F38" s="243">
        <v>0.9</v>
      </c>
      <c r="G38" s="243">
        <v>0</v>
      </c>
      <c r="H38" s="243">
        <v>16.14</v>
      </c>
      <c r="I38" s="243">
        <v>80.295000000000002</v>
      </c>
      <c r="J38" s="134">
        <v>0</v>
      </c>
      <c r="K38" s="13">
        <v>0</v>
      </c>
      <c r="L38" s="13">
        <v>0</v>
      </c>
      <c r="M38" s="13">
        <v>0</v>
      </c>
      <c r="N38" s="13">
        <v>0.33</v>
      </c>
      <c r="O38" s="13">
        <v>13.68</v>
      </c>
      <c r="P38" s="13">
        <v>0.06</v>
      </c>
      <c r="Q38" s="13">
        <v>0</v>
      </c>
      <c r="R38" s="13">
        <v>0</v>
      </c>
      <c r="S38" s="13">
        <v>0</v>
      </c>
      <c r="T38" s="13">
        <v>0.54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4">
        <v>0</v>
      </c>
      <c r="AK38" s="14">
        <v>95.79</v>
      </c>
      <c r="AL38" s="14">
        <v>99.7</v>
      </c>
      <c r="AM38" s="14">
        <v>152.69</v>
      </c>
      <c r="AN38" s="14">
        <v>50.63</v>
      </c>
      <c r="AO38" s="14">
        <v>30.02</v>
      </c>
      <c r="AP38" s="14">
        <v>60.03</v>
      </c>
      <c r="AQ38" s="14">
        <v>22.71</v>
      </c>
      <c r="AR38" s="14">
        <v>108.58</v>
      </c>
      <c r="AS38" s="14">
        <v>67.34</v>
      </c>
      <c r="AT38" s="14">
        <v>93.96</v>
      </c>
      <c r="AU38" s="14">
        <v>77.52</v>
      </c>
      <c r="AV38" s="14">
        <v>40.72</v>
      </c>
      <c r="AW38" s="14">
        <v>72.040000000000006</v>
      </c>
      <c r="AX38" s="14">
        <v>602.39</v>
      </c>
      <c r="AY38" s="14">
        <v>0</v>
      </c>
      <c r="AZ38" s="14">
        <v>196.27</v>
      </c>
      <c r="BA38" s="14">
        <v>85.35</v>
      </c>
      <c r="BB38" s="14">
        <v>56.64</v>
      </c>
      <c r="BC38" s="14">
        <v>44.89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0.02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0.02</v>
      </c>
      <c r="BT38" s="14">
        <v>0</v>
      </c>
      <c r="BU38" s="14">
        <v>0</v>
      </c>
      <c r="BV38" s="14">
        <v>0.08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11.73</v>
      </c>
      <c r="CC38" s="15"/>
      <c r="CD38" s="15"/>
      <c r="CE38" s="14">
        <v>0</v>
      </c>
      <c r="CF38" s="14"/>
      <c r="CG38" s="14">
        <v>0</v>
      </c>
      <c r="CH38" s="14">
        <v>0</v>
      </c>
      <c r="CI38" s="14">
        <v>0</v>
      </c>
      <c r="CJ38" s="14">
        <v>475</v>
      </c>
      <c r="CK38" s="14">
        <v>183</v>
      </c>
      <c r="CL38" s="14">
        <v>329</v>
      </c>
      <c r="CM38" s="14">
        <v>3.8</v>
      </c>
      <c r="CN38" s="14">
        <v>3.8</v>
      </c>
      <c r="CO38" s="14">
        <v>3.8</v>
      </c>
      <c r="CP38" s="14">
        <v>0</v>
      </c>
      <c r="CQ38" s="14">
        <v>0</v>
      </c>
    </row>
    <row r="39" spans="1:95" x14ac:dyDescent="0.3">
      <c r="A39" s="121" t="str">
        <f>"-"</f>
        <v>-</v>
      </c>
      <c r="B39" s="126" t="s">
        <v>100</v>
      </c>
      <c r="C39" s="123" t="str">
        <f>"25"</f>
        <v>25</v>
      </c>
      <c r="D39" s="243">
        <v>1.65</v>
      </c>
      <c r="E39" s="243">
        <v>0</v>
      </c>
      <c r="F39" s="243">
        <v>0.3</v>
      </c>
      <c r="G39" s="243">
        <v>0.3</v>
      </c>
      <c r="H39" s="243">
        <v>10.43</v>
      </c>
      <c r="I39" s="243">
        <v>48.344999999999999</v>
      </c>
      <c r="J39" s="134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5"/>
      <c r="CD39" s="15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</row>
    <row r="40" spans="1:95" x14ac:dyDescent="0.3">
      <c r="A40" s="127"/>
      <c r="B40" s="142" t="s">
        <v>101</v>
      </c>
      <c r="C40" s="128"/>
      <c r="D40" s="244">
        <f>SUM(D34:D39)</f>
        <v>22.509999999999998</v>
      </c>
      <c r="E40" s="244">
        <f t="shared" ref="E40:I40" si="7">SUM(E34:E39)</f>
        <v>9.9899999999999984</v>
      </c>
      <c r="F40" s="244">
        <f t="shared" si="7"/>
        <v>19.32</v>
      </c>
      <c r="G40" s="244">
        <f t="shared" si="7"/>
        <v>1.6600000000000001</v>
      </c>
      <c r="H40" s="244">
        <f t="shared" si="7"/>
        <v>85.38</v>
      </c>
      <c r="I40" s="244">
        <f t="shared" si="7"/>
        <v>576.31595350294128</v>
      </c>
      <c r="J40" s="135">
        <v>0.06</v>
      </c>
      <c r="K40" s="17">
        <v>0</v>
      </c>
      <c r="L40" s="17">
        <v>0</v>
      </c>
      <c r="M40" s="17">
        <v>0</v>
      </c>
      <c r="N40" s="17">
        <v>0.36</v>
      </c>
      <c r="O40" s="17">
        <v>9.66</v>
      </c>
      <c r="P40" s="17">
        <v>2.4900000000000002</v>
      </c>
      <c r="Q40" s="17">
        <v>0</v>
      </c>
      <c r="R40" s="17">
        <v>0</v>
      </c>
      <c r="S40" s="17">
        <v>0.3</v>
      </c>
      <c r="T40" s="17">
        <v>0.75</v>
      </c>
      <c r="U40" s="17">
        <v>183</v>
      </c>
      <c r="V40" s="17">
        <v>73.5</v>
      </c>
      <c r="W40" s="17">
        <v>10.5</v>
      </c>
      <c r="X40" s="17">
        <v>14.1</v>
      </c>
      <c r="Y40" s="17">
        <v>47.4</v>
      </c>
      <c r="Z40" s="17">
        <v>1.17</v>
      </c>
      <c r="AA40" s="17">
        <v>0</v>
      </c>
      <c r="AB40" s="17">
        <v>1.5</v>
      </c>
      <c r="AC40" s="17">
        <v>0.3</v>
      </c>
      <c r="AD40" s="17">
        <v>0.42</v>
      </c>
      <c r="AE40" s="17">
        <v>0.05</v>
      </c>
      <c r="AF40" s="17">
        <v>0.02</v>
      </c>
      <c r="AG40" s="17">
        <v>0.21</v>
      </c>
      <c r="AH40" s="17">
        <v>0.6</v>
      </c>
      <c r="AI40" s="17">
        <v>0</v>
      </c>
      <c r="AJ40" s="8">
        <v>0</v>
      </c>
      <c r="AK40" s="8">
        <v>96.6</v>
      </c>
      <c r="AL40" s="8">
        <v>74.400000000000006</v>
      </c>
      <c r="AM40" s="8">
        <v>128.1</v>
      </c>
      <c r="AN40" s="8">
        <v>66.900000000000006</v>
      </c>
      <c r="AO40" s="8">
        <v>27.9</v>
      </c>
      <c r="AP40" s="8">
        <v>59.4</v>
      </c>
      <c r="AQ40" s="8">
        <v>24</v>
      </c>
      <c r="AR40" s="8">
        <v>111.3</v>
      </c>
      <c r="AS40" s="8">
        <v>89.1</v>
      </c>
      <c r="AT40" s="8">
        <v>87.3</v>
      </c>
      <c r="AU40" s="8">
        <v>139.19999999999999</v>
      </c>
      <c r="AV40" s="8">
        <v>37.200000000000003</v>
      </c>
      <c r="AW40" s="8">
        <v>93</v>
      </c>
      <c r="AX40" s="8">
        <v>467.7</v>
      </c>
      <c r="AY40" s="8">
        <v>0</v>
      </c>
      <c r="AZ40" s="8">
        <v>157.80000000000001</v>
      </c>
      <c r="BA40" s="8">
        <v>87.3</v>
      </c>
      <c r="BB40" s="8">
        <v>54</v>
      </c>
      <c r="BC40" s="8">
        <v>39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0.04</v>
      </c>
      <c r="BL40" s="8">
        <v>0</v>
      </c>
      <c r="BM40" s="8">
        <v>0</v>
      </c>
      <c r="BN40" s="8">
        <v>0.01</v>
      </c>
      <c r="BO40" s="8">
        <v>0</v>
      </c>
      <c r="BP40" s="8">
        <v>0</v>
      </c>
      <c r="BQ40" s="8">
        <v>0</v>
      </c>
      <c r="BR40" s="8">
        <v>0</v>
      </c>
      <c r="BS40" s="8">
        <v>0.03</v>
      </c>
      <c r="BT40" s="8">
        <v>0</v>
      </c>
      <c r="BU40" s="8">
        <v>0</v>
      </c>
      <c r="BV40" s="8">
        <v>0.14000000000000001</v>
      </c>
      <c r="BW40" s="8">
        <v>0.02</v>
      </c>
      <c r="BX40" s="8">
        <v>0</v>
      </c>
      <c r="BY40" s="8">
        <v>0</v>
      </c>
      <c r="BZ40" s="8">
        <v>0</v>
      </c>
      <c r="CA40" s="8">
        <v>0</v>
      </c>
      <c r="CB40" s="8">
        <v>14.1</v>
      </c>
      <c r="CC40" s="18"/>
      <c r="CD40" s="18"/>
      <c r="CE40" s="8">
        <v>0.25</v>
      </c>
      <c r="CF40" s="8"/>
      <c r="CG40" s="8">
        <v>2.5</v>
      </c>
      <c r="CH40" s="8">
        <v>2.5</v>
      </c>
      <c r="CI40" s="8">
        <v>2.5</v>
      </c>
      <c r="CJ40" s="8">
        <v>475</v>
      </c>
      <c r="CK40" s="8">
        <v>183</v>
      </c>
      <c r="CL40" s="8">
        <v>329</v>
      </c>
      <c r="CM40" s="8">
        <v>4.75</v>
      </c>
      <c r="CN40" s="8">
        <v>3.95</v>
      </c>
      <c r="CO40" s="8">
        <v>4.3499999999999996</v>
      </c>
      <c r="CP40" s="8">
        <v>0</v>
      </c>
      <c r="CQ40" s="8">
        <v>0</v>
      </c>
    </row>
    <row r="41" spans="1:95" hidden="1" x14ac:dyDescent="0.3">
      <c r="A41" s="121"/>
      <c r="B41" s="126" t="s">
        <v>102</v>
      </c>
      <c r="C41" s="123"/>
      <c r="D41" s="243">
        <v>19.25</v>
      </c>
      <c r="E41" s="243">
        <v>0</v>
      </c>
      <c r="F41" s="243">
        <v>19.75</v>
      </c>
      <c r="G41" s="243">
        <v>0</v>
      </c>
      <c r="H41" s="243">
        <v>83.75</v>
      </c>
      <c r="I41" s="243">
        <v>587.5</v>
      </c>
      <c r="J41" s="19">
        <v>4.59</v>
      </c>
      <c r="K41" s="19">
        <v>1.78</v>
      </c>
      <c r="L41" s="19">
        <v>0</v>
      </c>
      <c r="M41" s="19">
        <v>0</v>
      </c>
      <c r="N41" s="19">
        <v>14.12</v>
      </c>
      <c r="O41" s="19">
        <v>57.32</v>
      </c>
      <c r="P41" s="19">
        <v>5.24</v>
      </c>
      <c r="Q41" s="19">
        <v>0</v>
      </c>
      <c r="R41" s="19">
        <v>0</v>
      </c>
      <c r="S41" s="19">
        <v>0.69</v>
      </c>
      <c r="T41" s="19">
        <v>3.54</v>
      </c>
      <c r="U41" s="19">
        <v>398.79</v>
      </c>
      <c r="V41" s="19">
        <v>328.63</v>
      </c>
      <c r="W41" s="19">
        <v>39.25</v>
      </c>
      <c r="X41" s="19">
        <v>56.49</v>
      </c>
      <c r="Y41" s="19">
        <v>222.84</v>
      </c>
      <c r="Z41" s="19">
        <v>3.24</v>
      </c>
      <c r="AA41" s="19">
        <v>32.200000000000003</v>
      </c>
      <c r="AB41" s="19">
        <v>1910.7</v>
      </c>
      <c r="AC41" s="19">
        <v>394.24</v>
      </c>
      <c r="AD41" s="19">
        <v>2.64</v>
      </c>
      <c r="AE41" s="19">
        <v>0.14000000000000001</v>
      </c>
      <c r="AF41" s="19">
        <v>0.14000000000000001</v>
      </c>
      <c r="AG41" s="19">
        <v>6.76</v>
      </c>
      <c r="AH41" s="19">
        <v>14.13</v>
      </c>
      <c r="AI41" s="19">
        <v>5.24</v>
      </c>
      <c r="AJ41" s="5">
        <v>0</v>
      </c>
      <c r="AK41" s="5">
        <v>1108.23</v>
      </c>
      <c r="AL41" s="5">
        <v>899.78</v>
      </c>
      <c r="AM41" s="5">
        <v>1727.76</v>
      </c>
      <c r="AN41" s="5">
        <v>1554.88</v>
      </c>
      <c r="AO41" s="5">
        <v>518.45000000000005</v>
      </c>
      <c r="AP41" s="5">
        <v>942.42</v>
      </c>
      <c r="AQ41" s="5">
        <v>335.06</v>
      </c>
      <c r="AR41" s="5">
        <v>1003.62</v>
      </c>
      <c r="AS41" s="5">
        <v>1290.8499999999999</v>
      </c>
      <c r="AT41" s="5">
        <v>1422.22</v>
      </c>
      <c r="AU41" s="5">
        <v>1861.11</v>
      </c>
      <c r="AV41" s="5">
        <v>559.07000000000005</v>
      </c>
      <c r="AW41" s="5">
        <v>1447.42</v>
      </c>
      <c r="AX41" s="5">
        <v>3930.34</v>
      </c>
      <c r="AY41" s="5">
        <v>125.03</v>
      </c>
      <c r="AZ41" s="5">
        <v>1228.8599999999999</v>
      </c>
      <c r="BA41" s="5">
        <v>1035.53</v>
      </c>
      <c r="BB41" s="5">
        <v>774.1</v>
      </c>
      <c r="BC41" s="5">
        <v>329.93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0.26</v>
      </c>
      <c r="BL41" s="5">
        <v>0</v>
      </c>
      <c r="BM41" s="5">
        <v>0.11</v>
      </c>
      <c r="BN41" s="5">
        <v>0.01</v>
      </c>
      <c r="BO41" s="5">
        <v>0.01</v>
      </c>
      <c r="BP41" s="5">
        <v>0</v>
      </c>
      <c r="BQ41" s="5">
        <v>0</v>
      </c>
      <c r="BR41" s="5">
        <v>0.01</v>
      </c>
      <c r="BS41" s="5">
        <v>0.69</v>
      </c>
      <c r="BT41" s="5">
        <v>0</v>
      </c>
      <c r="BU41" s="5">
        <v>0</v>
      </c>
      <c r="BV41" s="5">
        <v>1.56</v>
      </c>
      <c r="BW41" s="5">
        <v>0.03</v>
      </c>
      <c r="BX41" s="5">
        <v>0</v>
      </c>
      <c r="BY41" s="5">
        <v>0</v>
      </c>
      <c r="BZ41" s="5">
        <v>0</v>
      </c>
      <c r="CA41" s="5">
        <v>0</v>
      </c>
      <c r="CB41" s="5">
        <v>446.71</v>
      </c>
      <c r="CC41" s="12"/>
      <c r="CD41" s="12"/>
      <c r="CE41" s="5">
        <v>350.65</v>
      </c>
      <c r="CF41" s="5"/>
      <c r="CG41" s="5">
        <v>42.32</v>
      </c>
      <c r="CH41" s="5">
        <v>26.11</v>
      </c>
      <c r="CI41" s="5">
        <v>34.22</v>
      </c>
      <c r="CJ41" s="5">
        <v>6873.8</v>
      </c>
      <c r="CK41" s="5">
        <v>3514.97</v>
      </c>
      <c r="CL41" s="5">
        <v>5194.38</v>
      </c>
      <c r="CM41" s="5">
        <v>100.67</v>
      </c>
      <c r="CN41" s="5">
        <v>63.27</v>
      </c>
      <c r="CO41" s="5">
        <v>81.97</v>
      </c>
      <c r="CP41" s="5">
        <v>10</v>
      </c>
      <c r="CQ41" s="5">
        <v>0.6</v>
      </c>
    </row>
    <row r="42" spans="1:95" hidden="1" x14ac:dyDescent="0.3">
      <c r="A42" s="121"/>
      <c r="B42" s="126" t="s">
        <v>103</v>
      </c>
      <c r="C42" s="123"/>
      <c r="D42" s="243">
        <f t="shared" ref="D42:I42" si="8">D40-D41</f>
        <v>3.259999999999998</v>
      </c>
      <c r="E42" s="243">
        <f t="shared" si="8"/>
        <v>9.9899999999999984</v>
      </c>
      <c r="F42" s="243">
        <f t="shared" si="8"/>
        <v>-0.42999999999999972</v>
      </c>
      <c r="G42" s="243">
        <f t="shared" si="8"/>
        <v>1.6600000000000001</v>
      </c>
      <c r="H42" s="243">
        <f t="shared" si="8"/>
        <v>1.6299999999999955</v>
      </c>
      <c r="I42" s="243">
        <f t="shared" si="8"/>
        <v>-11.184046497058716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175</v>
      </c>
      <c r="AD42" s="9">
        <v>0</v>
      </c>
      <c r="AE42" s="9">
        <v>0.3</v>
      </c>
      <c r="AF42" s="9">
        <v>0.35</v>
      </c>
      <c r="AI42" s="9">
        <v>15</v>
      </c>
      <c r="CI42" s="10">
        <v>0</v>
      </c>
      <c r="CL42" s="10">
        <v>0</v>
      </c>
      <c r="CO42" s="10">
        <v>0</v>
      </c>
    </row>
    <row r="43" spans="1:95" hidden="1" x14ac:dyDescent="0.3">
      <c r="A43" s="121"/>
      <c r="B43" s="126" t="s">
        <v>104</v>
      </c>
      <c r="C43" s="123"/>
      <c r="D43" s="243">
        <v>16</v>
      </c>
      <c r="E43" s="243"/>
      <c r="F43" s="243">
        <v>30</v>
      </c>
      <c r="G43" s="243"/>
      <c r="H43" s="243">
        <v>55</v>
      </c>
      <c r="I43" s="243"/>
      <c r="V43" s="9">
        <f t="shared" ref="V43:AF43" si="9">V41-V42</f>
        <v>328.63</v>
      </c>
      <c r="W43" s="9">
        <f t="shared" si="9"/>
        <v>39.25</v>
      </c>
      <c r="X43" s="9">
        <f t="shared" si="9"/>
        <v>56.49</v>
      </c>
      <c r="Y43" s="9">
        <f t="shared" si="9"/>
        <v>222.84</v>
      </c>
      <c r="Z43" s="9">
        <f t="shared" si="9"/>
        <v>3.24</v>
      </c>
      <c r="AA43" s="9">
        <f t="shared" si="9"/>
        <v>32.200000000000003</v>
      </c>
      <c r="AB43" s="9">
        <f t="shared" si="9"/>
        <v>1910.7</v>
      </c>
      <c r="AC43" s="9">
        <f t="shared" si="9"/>
        <v>219.24</v>
      </c>
      <c r="AD43" s="9">
        <f t="shared" si="9"/>
        <v>2.64</v>
      </c>
      <c r="AE43" s="9">
        <f t="shared" si="9"/>
        <v>-0.15999999999999998</v>
      </c>
      <c r="AF43" s="9">
        <f t="shared" si="9"/>
        <v>-0.20999999999999996</v>
      </c>
      <c r="AI43" s="9">
        <f>AI41-AI42</f>
        <v>-9.76</v>
      </c>
      <c r="CI43" s="10">
        <f>CI41-CI42</f>
        <v>34.22</v>
      </c>
      <c r="CL43" s="10">
        <f>CL41-CL42</f>
        <v>5194.38</v>
      </c>
      <c r="CO43" s="10">
        <f>CO41-CO42</f>
        <v>81.97</v>
      </c>
    </row>
    <row r="44" spans="1:95" x14ac:dyDescent="0.3">
      <c r="A44" s="121"/>
      <c r="B44" s="122" t="s">
        <v>199</v>
      </c>
      <c r="C44" s="123"/>
      <c r="D44" s="243"/>
      <c r="E44" s="243"/>
      <c r="F44" s="243"/>
      <c r="G44" s="243"/>
      <c r="H44" s="243"/>
      <c r="I44" s="243"/>
    </row>
    <row r="45" spans="1:95" x14ac:dyDescent="0.3">
      <c r="A45" s="121" t="str">
        <f>" 245/1"</f>
        <v xml:space="preserve"> 245/1</v>
      </c>
      <c r="B45" s="126" t="s">
        <v>344</v>
      </c>
      <c r="C45" s="123" t="str">
        <f>"30"</f>
        <v>30</v>
      </c>
      <c r="D45" s="243">
        <v>0.23</v>
      </c>
      <c r="E45" s="243">
        <v>0</v>
      </c>
      <c r="F45" s="243">
        <v>0.25</v>
      </c>
      <c r="G45" s="243">
        <v>0.28000000000000003</v>
      </c>
      <c r="H45" s="243">
        <v>0.98</v>
      </c>
      <c r="I45" s="243">
        <v>6.4571317499999994</v>
      </c>
    </row>
    <row r="46" spans="1:95" x14ac:dyDescent="0.3">
      <c r="A46" s="121" t="s">
        <v>230</v>
      </c>
      <c r="B46" s="126" t="s">
        <v>206</v>
      </c>
      <c r="C46" s="123" t="s">
        <v>225</v>
      </c>
      <c r="D46" s="243">
        <v>4.18</v>
      </c>
      <c r="E46" s="243">
        <v>0</v>
      </c>
      <c r="F46" s="243">
        <v>5.47</v>
      </c>
      <c r="G46" s="243">
        <v>5.22</v>
      </c>
      <c r="H46" s="243">
        <v>17.260000000000002</v>
      </c>
      <c r="I46" s="243">
        <v>131.4</v>
      </c>
    </row>
    <row r="47" spans="1:95" x14ac:dyDescent="0.3">
      <c r="A47" s="121" t="s">
        <v>351</v>
      </c>
      <c r="B47" s="126" t="s">
        <v>207</v>
      </c>
      <c r="C47" s="123">
        <v>120</v>
      </c>
      <c r="D47" s="243">
        <v>14.46</v>
      </c>
      <c r="E47" s="243">
        <v>11.57</v>
      </c>
      <c r="F47" s="243">
        <v>15.47</v>
      </c>
      <c r="G47" s="243">
        <v>0.96</v>
      </c>
      <c r="H47" s="243">
        <v>14.69</v>
      </c>
      <c r="I47" s="243">
        <v>260.8</v>
      </c>
    </row>
    <row r="48" spans="1:95" x14ac:dyDescent="0.3">
      <c r="A48" s="121" t="s">
        <v>137</v>
      </c>
      <c r="B48" s="126" t="s">
        <v>138</v>
      </c>
      <c r="C48" s="123" t="str">
        <f>"180"</f>
        <v>180</v>
      </c>
      <c r="D48" s="243">
        <v>3.73</v>
      </c>
      <c r="E48" s="243">
        <v>0.65</v>
      </c>
      <c r="F48" s="243">
        <v>4.4000000000000004</v>
      </c>
      <c r="G48" s="243">
        <v>0.62</v>
      </c>
      <c r="H48" s="243">
        <v>26.49</v>
      </c>
      <c r="I48" s="243">
        <v>159.10285500000001</v>
      </c>
    </row>
    <row r="49" spans="1:95" x14ac:dyDescent="0.3">
      <c r="A49" s="121" t="s">
        <v>232</v>
      </c>
      <c r="B49" s="126" t="s">
        <v>295</v>
      </c>
      <c r="C49" s="123" t="str">
        <f>"200"</f>
        <v>200</v>
      </c>
      <c r="D49" s="243">
        <v>0.16</v>
      </c>
      <c r="E49" s="243">
        <v>0</v>
      </c>
      <c r="F49" s="243">
        <v>0.04</v>
      </c>
      <c r="G49" s="243">
        <v>0.04</v>
      </c>
      <c r="H49" s="243">
        <v>2.42</v>
      </c>
      <c r="I49" s="243">
        <v>10.52</v>
      </c>
    </row>
    <row r="50" spans="1:95" x14ac:dyDescent="0.3">
      <c r="A50" s="121" t="str">
        <f>""</f>
        <v/>
      </c>
      <c r="B50" s="126" t="s">
        <v>112</v>
      </c>
      <c r="C50" s="123" t="str">
        <f>"50"</f>
        <v>50</v>
      </c>
      <c r="D50" s="243">
        <v>4.5</v>
      </c>
      <c r="E50" s="243">
        <v>0</v>
      </c>
      <c r="F50" s="243">
        <v>1.5</v>
      </c>
      <c r="G50" s="243">
        <v>0</v>
      </c>
      <c r="H50" s="243">
        <v>26.9</v>
      </c>
      <c r="I50" s="243">
        <v>133.82499999999999</v>
      </c>
    </row>
    <row r="51" spans="1:95" x14ac:dyDescent="0.3">
      <c r="A51" s="121" t="str">
        <f>"-"</f>
        <v>-</v>
      </c>
      <c r="B51" s="126" t="s">
        <v>100</v>
      </c>
      <c r="C51" s="123" t="str">
        <f>"40"</f>
        <v>40</v>
      </c>
      <c r="D51" s="243">
        <v>2.64</v>
      </c>
      <c r="E51" s="243">
        <v>0</v>
      </c>
      <c r="F51" s="243">
        <v>0.48</v>
      </c>
      <c r="G51" s="243">
        <v>0.48</v>
      </c>
      <c r="H51" s="243">
        <v>16.68</v>
      </c>
      <c r="I51" s="243">
        <v>77.352000000000004</v>
      </c>
    </row>
    <row r="52" spans="1:95" x14ac:dyDescent="0.3">
      <c r="A52" s="121" t="str">
        <f>"-"</f>
        <v>-</v>
      </c>
      <c r="B52" s="126" t="s">
        <v>155</v>
      </c>
      <c r="C52" s="123">
        <v>130</v>
      </c>
      <c r="D52" s="243">
        <v>0.5</v>
      </c>
      <c r="E52" s="243">
        <v>0</v>
      </c>
      <c r="F52" s="243">
        <v>0.5</v>
      </c>
      <c r="G52" s="243">
        <v>0.4</v>
      </c>
      <c r="H52" s="243">
        <v>15.08</v>
      </c>
      <c r="I52" s="243">
        <v>63.28</v>
      </c>
    </row>
    <row r="53" spans="1:95" x14ac:dyDescent="0.3">
      <c r="A53" s="121"/>
      <c r="B53" s="142" t="s">
        <v>205</v>
      </c>
      <c r="C53" s="123"/>
      <c r="D53" s="244">
        <f t="shared" ref="D53:I53" si="10">SUM(D45:D52)</f>
        <v>30.400000000000002</v>
      </c>
      <c r="E53" s="244">
        <f t="shared" si="10"/>
        <v>12.22</v>
      </c>
      <c r="F53" s="244">
        <f t="shared" si="10"/>
        <v>28.110000000000003</v>
      </c>
      <c r="G53" s="244">
        <f t="shared" si="10"/>
        <v>8</v>
      </c>
      <c r="H53" s="244">
        <f t="shared" si="10"/>
        <v>120.50000000000001</v>
      </c>
      <c r="I53" s="244">
        <f t="shared" si="10"/>
        <v>842.73698675000003</v>
      </c>
      <c r="J53" s="134">
        <v>4.71</v>
      </c>
      <c r="K53" s="13">
        <v>0.22</v>
      </c>
      <c r="L53" s="13">
        <v>0</v>
      </c>
      <c r="M53" s="13">
        <v>0</v>
      </c>
      <c r="N53" s="13">
        <v>0.13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0.14000000000000001</v>
      </c>
      <c r="U53" s="13">
        <v>1.5</v>
      </c>
      <c r="V53" s="13">
        <v>3</v>
      </c>
      <c r="W53" s="13">
        <v>2.4</v>
      </c>
      <c r="X53" s="13">
        <v>0</v>
      </c>
      <c r="Y53" s="13">
        <v>3</v>
      </c>
      <c r="Z53" s="13">
        <v>0.02</v>
      </c>
      <c r="AA53" s="13">
        <v>40</v>
      </c>
      <c r="AB53" s="13">
        <v>30</v>
      </c>
      <c r="AC53" s="13">
        <v>45</v>
      </c>
      <c r="AD53" s="13">
        <v>0.1</v>
      </c>
      <c r="AE53" s="13">
        <v>0</v>
      </c>
      <c r="AF53" s="13">
        <v>0.01</v>
      </c>
      <c r="AG53" s="13">
        <v>0.01</v>
      </c>
      <c r="AH53" s="13">
        <v>0.02</v>
      </c>
      <c r="AI53" s="13">
        <v>0</v>
      </c>
      <c r="AJ53" s="14">
        <v>0</v>
      </c>
      <c r="AK53" s="14">
        <v>4.2</v>
      </c>
      <c r="AL53" s="14">
        <v>4.0999999999999996</v>
      </c>
      <c r="AM53" s="14">
        <v>7.6</v>
      </c>
      <c r="AN53" s="14">
        <v>4.5</v>
      </c>
      <c r="AO53" s="14">
        <v>1.7</v>
      </c>
      <c r="AP53" s="14">
        <v>4.7</v>
      </c>
      <c r="AQ53" s="14">
        <v>4.3</v>
      </c>
      <c r="AR53" s="14">
        <v>4.2</v>
      </c>
      <c r="AS53" s="14">
        <v>3.6</v>
      </c>
      <c r="AT53" s="14">
        <v>2.6</v>
      </c>
      <c r="AU53" s="14">
        <v>5.7</v>
      </c>
      <c r="AV53" s="14">
        <v>3.5</v>
      </c>
      <c r="AW53" s="14">
        <v>2.4</v>
      </c>
      <c r="AX53" s="14">
        <v>14.2</v>
      </c>
      <c r="AY53" s="14">
        <v>0</v>
      </c>
      <c r="AZ53" s="14">
        <v>4.8</v>
      </c>
      <c r="BA53" s="14">
        <v>5.4</v>
      </c>
      <c r="BB53" s="14">
        <v>4.2</v>
      </c>
      <c r="BC53" s="14">
        <v>1</v>
      </c>
      <c r="BD53" s="14">
        <v>0.27</v>
      </c>
      <c r="BE53" s="14">
        <v>0.12</v>
      </c>
      <c r="BF53" s="14">
        <v>7.0000000000000007E-2</v>
      </c>
      <c r="BG53" s="14">
        <v>0.15</v>
      </c>
      <c r="BH53" s="14">
        <v>0.17</v>
      </c>
      <c r="BI53" s="14">
        <v>0.79</v>
      </c>
      <c r="BJ53" s="14">
        <v>0</v>
      </c>
      <c r="BK53" s="14">
        <v>2.21</v>
      </c>
      <c r="BL53" s="14">
        <v>0</v>
      </c>
      <c r="BM53" s="14">
        <v>0.68</v>
      </c>
      <c r="BN53" s="14">
        <v>0</v>
      </c>
      <c r="BO53" s="14">
        <v>0</v>
      </c>
      <c r="BP53" s="14">
        <v>0</v>
      </c>
      <c r="BQ53" s="14">
        <v>0.15</v>
      </c>
      <c r="BR53" s="14">
        <v>0.23</v>
      </c>
      <c r="BS53" s="14">
        <v>1.8</v>
      </c>
      <c r="BT53" s="14">
        <v>0</v>
      </c>
      <c r="BU53" s="14">
        <v>0</v>
      </c>
      <c r="BV53" s="14">
        <v>0.09</v>
      </c>
      <c r="BW53" s="14">
        <v>0.01</v>
      </c>
      <c r="BX53" s="14">
        <v>0</v>
      </c>
      <c r="BY53" s="14">
        <v>0</v>
      </c>
      <c r="BZ53" s="14">
        <v>0</v>
      </c>
      <c r="CA53" s="14">
        <v>0</v>
      </c>
      <c r="CB53" s="14">
        <v>2.5</v>
      </c>
      <c r="CC53" s="15"/>
      <c r="CD53" s="15"/>
      <c r="CE53" s="14">
        <v>45</v>
      </c>
      <c r="CF53" s="14"/>
      <c r="CG53" s="14">
        <v>0.4</v>
      </c>
      <c r="CH53" s="14">
        <v>0.1</v>
      </c>
      <c r="CI53" s="14">
        <v>0.25</v>
      </c>
      <c r="CJ53" s="14">
        <v>20</v>
      </c>
      <c r="CK53" s="14">
        <v>8.1999999999999993</v>
      </c>
      <c r="CL53" s="14">
        <v>14.1</v>
      </c>
      <c r="CM53" s="14">
        <v>1.71</v>
      </c>
      <c r="CN53" s="14">
        <v>0.87</v>
      </c>
      <c r="CO53" s="14">
        <v>1.29</v>
      </c>
      <c r="CP53" s="14">
        <v>0</v>
      </c>
      <c r="CQ53" s="14">
        <v>0</v>
      </c>
    </row>
    <row r="54" spans="1:95" hidden="1" x14ac:dyDescent="0.3">
      <c r="A54" s="56"/>
      <c r="B54" s="16" t="s">
        <v>102</v>
      </c>
      <c r="C54" s="74"/>
      <c r="D54" s="242">
        <v>26.95</v>
      </c>
      <c r="E54" s="242">
        <v>0</v>
      </c>
      <c r="F54" s="242">
        <v>27.65</v>
      </c>
      <c r="G54" s="242">
        <v>0</v>
      </c>
      <c r="H54" s="242">
        <v>117.24999999999999</v>
      </c>
      <c r="I54" s="242">
        <v>822.5</v>
      </c>
      <c r="J54" s="134">
        <v>4.4000000000000004</v>
      </c>
      <c r="K54" s="13">
        <v>0.72</v>
      </c>
      <c r="L54" s="13">
        <v>0</v>
      </c>
      <c r="M54" s="13">
        <v>0</v>
      </c>
      <c r="N54" s="13">
        <v>8.16</v>
      </c>
      <c r="O54" s="13">
        <v>9.1199999999999992</v>
      </c>
      <c r="P54" s="13">
        <v>0.38</v>
      </c>
      <c r="Q54" s="13">
        <v>0</v>
      </c>
      <c r="R54" s="13">
        <v>0</v>
      </c>
      <c r="S54" s="13">
        <v>0.88</v>
      </c>
      <c r="T54" s="13">
        <v>1.1100000000000001</v>
      </c>
      <c r="U54" s="13">
        <v>124.56</v>
      </c>
      <c r="V54" s="13">
        <v>92.28</v>
      </c>
      <c r="W54" s="13">
        <v>109.87</v>
      </c>
      <c r="X54" s="13">
        <v>21.1</v>
      </c>
      <c r="Y54" s="13">
        <v>165.64</v>
      </c>
      <c r="Z54" s="13">
        <v>0.52</v>
      </c>
      <c r="AA54" s="13">
        <v>32.270000000000003</v>
      </c>
      <c r="AB54" s="13">
        <v>21.17</v>
      </c>
      <c r="AC54" s="13">
        <v>58.2</v>
      </c>
      <c r="AD54" s="13">
        <v>0.73</v>
      </c>
      <c r="AE54" s="13">
        <v>0.03</v>
      </c>
      <c r="AF54" s="13">
        <v>0.18</v>
      </c>
      <c r="AG54" s="13">
        <v>0.42</v>
      </c>
      <c r="AH54" s="13">
        <v>3.46</v>
      </c>
      <c r="AI54" s="13">
        <v>0.15</v>
      </c>
      <c r="AJ54" s="14">
        <v>0</v>
      </c>
      <c r="AK54" s="14">
        <v>661.53</v>
      </c>
      <c r="AL54" s="14">
        <v>541</v>
      </c>
      <c r="AM54" s="14">
        <v>1003.33</v>
      </c>
      <c r="AN54" s="14">
        <v>762.34</v>
      </c>
      <c r="AO54" s="14">
        <v>302.3</v>
      </c>
      <c r="AP54" s="14">
        <v>501.44</v>
      </c>
      <c r="AQ54" s="14">
        <v>166.79</v>
      </c>
      <c r="AR54" s="14">
        <v>596.52</v>
      </c>
      <c r="AS54" s="14">
        <v>87.11</v>
      </c>
      <c r="AT54" s="14">
        <v>106.61</v>
      </c>
      <c r="AU54" s="14">
        <v>133.33000000000001</v>
      </c>
      <c r="AV54" s="14">
        <v>339.98</v>
      </c>
      <c r="AW54" s="14">
        <v>62.87</v>
      </c>
      <c r="AX54" s="14">
        <v>246.76</v>
      </c>
      <c r="AY54" s="14">
        <v>0.72</v>
      </c>
      <c r="AZ54" s="14">
        <v>63.13</v>
      </c>
      <c r="BA54" s="14">
        <v>90.63</v>
      </c>
      <c r="BB54" s="14">
        <v>650.17999999999995</v>
      </c>
      <c r="BC54" s="14">
        <v>78.56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0.08</v>
      </c>
      <c r="BL54" s="14">
        <v>0</v>
      </c>
      <c r="BM54" s="14">
        <v>0.04</v>
      </c>
      <c r="BN54" s="14">
        <v>0</v>
      </c>
      <c r="BO54" s="14">
        <v>0.01</v>
      </c>
      <c r="BP54" s="14">
        <v>0</v>
      </c>
      <c r="BQ54" s="14">
        <v>0</v>
      </c>
      <c r="BR54" s="14">
        <v>0</v>
      </c>
      <c r="BS54" s="14">
        <v>0.27</v>
      </c>
      <c r="BT54" s="14">
        <v>0</v>
      </c>
      <c r="BU54" s="14">
        <v>0</v>
      </c>
      <c r="BV54" s="14">
        <v>0.68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56.57</v>
      </c>
      <c r="CC54" s="15"/>
      <c r="CD54" s="15"/>
      <c r="CE54" s="14">
        <v>35.799999999999997</v>
      </c>
      <c r="CF54" s="14"/>
      <c r="CG54" s="14">
        <v>19.2</v>
      </c>
      <c r="CH54" s="14">
        <v>10.84</v>
      </c>
      <c r="CI54" s="14">
        <v>15.02</v>
      </c>
      <c r="CJ54" s="14">
        <v>1377.03</v>
      </c>
      <c r="CK54" s="14">
        <v>924.53</v>
      </c>
      <c r="CL54" s="14">
        <v>1150.78</v>
      </c>
      <c r="CM54" s="14">
        <v>20.98</v>
      </c>
      <c r="CN54" s="14">
        <v>14.61</v>
      </c>
      <c r="CO54" s="14">
        <v>17.79</v>
      </c>
      <c r="CP54" s="14">
        <v>6.6</v>
      </c>
      <c r="CQ54" s="14">
        <v>0.22</v>
      </c>
    </row>
    <row r="55" spans="1:95" hidden="1" x14ac:dyDescent="0.3">
      <c r="A55" s="56"/>
      <c r="B55" s="16" t="s">
        <v>103</v>
      </c>
      <c r="C55" s="74"/>
      <c r="D55" s="242">
        <f t="shared" ref="D55:I55" si="11">D53-D54</f>
        <v>3.4500000000000028</v>
      </c>
      <c r="E55" s="242">
        <f t="shared" si="11"/>
        <v>12.22</v>
      </c>
      <c r="F55" s="242">
        <f t="shared" si="11"/>
        <v>0.46000000000000441</v>
      </c>
      <c r="G55" s="242">
        <f t="shared" si="11"/>
        <v>8</v>
      </c>
      <c r="H55" s="242">
        <f t="shared" si="11"/>
        <v>3.2500000000000284</v>
      </c>
      <c r="I55" s="242">
        <f t="shared" si="11"/>
        <v>20.236986750000028</v>
      </c>
      <c r="J55" s="134">
        <v>0</v>
      </c>
      <c r="K55" s="13">
        <v>0</v>
      </c>
      <c r="L55" s="13">
        <v>0</v>
      </c>
      <c r="M55" s="13">
        <v>0</v>
      </c>
      <c r="N55" s="13">
        <v>9.8000000000000007</v>
      </c>
      <c r="O55" s="13">
        <v>0</v>
      </c>
      <c r="P55" s="13">
        <v>0.04</v>
      </c>
      <c r="Q55" s="13">
        <v>0</v>
      </c>
      <c r="R55" s="13">
        <v>0</v>
      </c>
      <c r="S55" s="13">
        <v>0</v>
      </c>
      <c r="T55" s="13">
        <v>0.03</v>
      </c>
      <c r="U55" s="13">
        <v>0.1</v>
      </c>
      <c r="V55" s="13">
        <v>0.3</v>
      </c>
      <c r="W55" s="13">
        <v>0.28999999999999998</v>
      </c>
      <c r="X55" s="13">
        <v>0</v>
      </c>
      <c r="Y55" s="13">
        <v>0</v>
      </c>
      <c r="Z55" s="13">
        <v>0.03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200.04</v>
      </c>
      <c r="CC55" s="15"/>
      <c r="CD55" s="15"/>
      <c r="CE55" s="14">
        <v>0</v>
      </c>
      <c r="CF55" s="14"/>
      <c r="CG55" s="14">
        <v>4.21</v>
      </c>
      <c r="CH55" s="14">
        <v>4.21</v>
      </c>
      <c r="CI55" s="14">
        <v>4.21</v>
      </c>
      <c r="CJ55" s="14">
        <v>497.96</v>
      </c>
      <c r="CK55" s="14">
        <v>192.28</v>
      </c>
      <c r="CL55" s="14">
        <v>345.12</v>
      </c>
      <c r="CM55" s="14">
        <v>44.51</v>
      </c>
      <c r="CN55" s="14">
        <v>26.48</v>
      </c>
      <c r="CO55" s="14">
        <v>35.49</v>
      </c>
      <c r="CP55" s="14">
        <v>10</v>
      </c>
      <c r="CQ55" s="14">
        <v>0</v>
      </c>
    </row>
    <row r="56" spans="1:95" hidden="1" x14ac:dyDescent="0.3">
      <c r="A56" s="56"/>
      <c r="B56" s="16" t="s">
        <v>104</v>
      </c>
      <c r="C56" s="74"/>
      <c r="D56" s="242">
        <v>17</v>
      </c>
      <c r="E56" s="242"/>
      <c r="F56" s="242">
        <v>26</v>
      </c>
      <c r="G56" s="242"/>
      <c r="H56" s="242">
        <v>57</v>
      </c>
      <c r="I56" s="242"/>
      <c r="J56" s="134">
        <v>0</v>
      </c>
      <c r="K56" s="13">
        <v>0</v>
      </c>
      <c r="L56" s="13">
        <v>0</v>
      </c>
      <c r="M56" s="13">
        <v>0</v>
      </c>
      <c r="N56" s="13">
        <v>0.39</v>
      </c>
      <c r="O56" s="13">
        <v>15.96</v>
      </c>
      <c r="P56" s="13">
        <v>7.0000000000000007E-2</v>
      </c>
      <c r="Q56" s="13">
        <v>0</v>
      </c>
      <c r="R56" s="13">
        <v>0</v>
      </c>
      <c r="S56" s="13">
        <v>0</v>
      </c>
      <c r="T56" s="13">
        <v>0.63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4">
        <v>0</v>
      </c>
      <c r="AK56" s="14">
        <v>111.75</v>
      </c>
      <c r="AL56" s="14">
        <v>116.32</v>
      </c>
      <c r="AM56" s="14">
        <v>178.13</v>
      </c>
      <c r="AN56" s="14">
        <v>59.07</v>
      </c>
      <c r="AO56" s="14">
        <v>35.020000000000003</v>
      </c>
      <c r="AP56" s="14">
        <v>70.040000000000006</v>
      </c>
      <c r="AQ56" s="14">
        <v>26.49</v>
      </c>
      <c r="AR56" s="14">
        <v>126.67</v>
      </c>
      <c r="AS56" s="14">
        <v>78.56</v>
      </c>
      <c r="AT56" s="14">
        <v>109.62</v>
      </c>
      <c r="AU56" s="14">
        <v>90.44</v>
      </c>
      <c r="AV56" s="14">
        <v>47.5</v>
      </c>
      <c r="AW56" s="14">
        <v>84.04</v>
      </c>
      <c r="AX56" s="14">
        <v>702.79</v>
      </c>
      <c r="AY56" s="14">
        <v>0</v>
      </c>
      <c r="AZ56" s="14">
        <v>228.98</v>
      </c>
      <c r="BA56" s="14">
        <v>99.57</v>
      </c>
      <c r="BB56" s="14">
        <v>66.08</v>
      </c>
      <c r="BC56" s="14">
        <v>52.37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0.03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0.02</v>
      </c>
      <c r="BT56" s="14">
        <v>0</v>
      </c>
      <c r="BU56" s="14">
        <v>0</v>
      </c>
      <c r="BV56" s="14">
        <v>0.1</v>
      </c>
      <c r="BW56" s="14">
        <v>0.01</v>
      </c>
      <c r="BX56" s="14">
        <v>0</v>
      </c>
      <c r="BY56" s="14">
        <v>0</v>
      </c>
      <c r="BZ56" s="14">
        <v>0</v>
      </c>
      <c r="CA56" s="14">
        <v>0</v>
      </c>
      <c r="CB56" s="14">
        <v>13.69</v>
      </c>
      <c r="CC56" s="15"/>
      <c r="CD56" s="15"/>
      <c r="CE56" s="14">
        <v>0</v>
      </c>
      <c r="CF56" s="14"/>
      <c r="CG56" s="14">
        <v>0</v>
      </c>
      <c r="CH56" s="14">
        <v>0</v>
      </c>
      <c r="CI56" s="14">
        <v>0</v>
      </c>
      <c r="CJ56" s="14">
        <v>475</v>
      </c>
      <c r="CK56" s="14">
        <v>183</v>
      </c>
      <c r="CL56" s="14">
        <v>329</v>
      </c>
      <c r="CM56" s="14">
        <v>3.8</v>
      </c>
      <c r="CN56" s="14">
        <v>3.8</v>
      </c>
      <c r="CO56" s="14">
        <v>3.8</v>
      </c>
      <c r="CP56" s="14">
        <v>0</v>
      </c>
      <c r="CQ56" s="14">
        <v>0</v>
      </c>
    </row>
    <row r="57" spans="1:95" x14ac:dyDescent="0.3">
      <c r="A57" s="56"/>
      <c r="B57" s="143" t="s">
        <v>287</v>
      </c>
      <c r="C57" s="74"/>
      <c r="D57" s="245">
        <f>D40+D53</f>
        <v>52.91</v>
      </c>
      <c r="E57" s="245">
        <f t="shared" ref="E57:I57" si="12">E40+E53</f>
        <v>22.21</v>
      </c>
      <c r="F57" s="245">
        <f t="shared" si="12"/>
        <v>47.430000000000007</v>
      </c>
      <c r="G57" s="245">
        <f t="shared" si="12"/>
        <v>9.66</v>
      </c>
      <c r="H57" s="245">
        <f t="shared" si="12"/>
        <v>205.88</v>
      </c>
      <c r="I57" s="245">
        <f t="shared" si="12"/>
        <v>1419.0529402529414</v>
      </c>
      <c r="J57" s="13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5"/>
      <c r="CD57" s="15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</row>
    <row r="58" spans="1:95" x14ac:dyDescent="0.3">
      <c r="A58" s="56"/>
      <c r="B58" s="16"/>
      <c r="C58" s="74"/>
      <c r="D58" s="242"/>
      <c r="E58" s="242"/>
      <c r="F58" s="242"/>
      <c r="G58" s="242"/>
      <c r="H58" s="242"/>
      <c r="I58" s="242"/>
      <c r="J58" s="136">
        <f t="shared" ref="J58:AO58" si="13">SUM(J53:J56)</f>
        <v>9.11</v>
      </c>
      <c r="K58" s="67">
        <f t="shared" si="13"/>
        <v>0.94</v>
      </c>
      <c r="L58" s="67">
        <f t="shared" si="13"/>
        <v>0</v>
      </c>
      <c r="M58" s="67">
        <f t="shared" si="13"/>
        <v>0</v>
      </c>
      <c r="N58" s="67">
        <f t="shared" si="13"/>
        <v>18.480000000000004</v>
      </c>
      <c r="O58" s="67">
        <f t="shared" si="13"/>
        <v>25.08</v>
      </c>
      <c r="P58" s="67">
        <f t="shared" si="13"/>
        <v>0.49</v>
      </c>
      <c r="Q58" s="67">
        <f t="shared" si="13"/>
        <v>0</v>
      </c>
      <c r="R58" s="67">
        <f t="shared" si="13"/>
        <v>0</v>
      </c>
      <c r="S58" s="67">
        <f t="shared" si="13"/>
        <v>0.88</v>
      </c>
      <c r="T58" s="67">
        <f t="shared" si="13"/>
        <v>1.9100000000000001</v>
      </c>
      <c r="U58" s="67">
        <f t="shared" si="13"/>
        <v>126.16</v>
      </c>
      <c r="V58" s="67">
        <f t="shared" si="13"/>
        <v>95.58</v>
      </c>
      <c r="W58" s="67">
        <f t="shared" si="13"/>
        <v>112.56000000000002</v>
      </c>
      <c r="X58" s="67">
        <f t="shared" si="13"/>
        <v>21.1</v>
      </c>
      <c r="Y58" s="67">
        <f t="shared" si="13"/>
        <v>168.64</v>
      </c>
      <c r="Z58" s="67">
        <f t="shared" si="13"/>
        <v>0.57000000000000006</v>
      </c>
      <c r="AA58" s="67">
        <f t="shared" si="13"/>
        <v>72.27000000000001</v>
      </c>
      <c r="AB58" s="67">
        <f t="shared" si="13"/>
        <v>51.17</v>
      </c>
      <c r="AC58" s="67">
        <f t="shared" si="13"/>
        <v>103.2</v>
      </c>
      <c r="AD58" s="67">
        <f t="shared" si="13"/>
        <v>0.83</v>
      </c>
      <c r="AE58" s="67">
        <f t="shared" si="13"/>
        <v>0.03</v>
      </c>
      <c r="AF58" s="67">
        <f t="shared" si="13"/>
        <v>0.19</v>
      </c>
      <c r="AG58" s="67">
        <f t="shared" si="13"/>
        <v>0.43</v>
      </c>
      <c r="AH58" s="67">
        <f t="shared" si="13"/>
        <v>3.48</v>
      </c>
      <c r="AI58" s="67">
        <f t="shared" si="13"/>
        <v>0.15</v>
      </c>
      <c r="AJ58" s="67">
        <f t="shared" si="13"/>
        <v>0</v>
      </c>
      <c r="AK58" s="67">
        <f t="shared" si="13"/>
        <v>777.48</v>
      </c>
      <c r="AL58" s="67">
        <f t="shared" si="13"/>
        <v>661.42000000000007</v>
      </c>
      <c r="AM58" s="67">
        <f t="shared" si="13"/>
        <v>1189.06</v>
      </c>
      <c r="AN58" s="67">
        <f t="shared" si="13"/>
        <v>825.91000000000008</v>
      </c>
      <c r="AO58" s="67">
        <f t="shared" si="13"/>
        <v>339.02</v>
      </c>
      <c r="AP58" s="67">
        <f t="shared" ref="AP58:BU58" si="14">SUM(AP53:AP56)</f>
        <v>576.17999999999995</v>
      </c>
      <c r="AQ58" s="67">
        <f t="shared" si="14"/>
        <v>197.58</v>
      </c>
      <c r="AR58" s="67">
        <f t="shared" si="14"/>
        <v>727.39</v>
      </c>
      <c r="AS58" s="67">
        <f t="shared" si="14"/>
        <v>169.26999999999998</v>
      </c>
      <c r="AT58" s="67">
        <f t="shared" si="14"/>
        <v>218.82999999999998</v>
      </c>
      <c r="AU58" s="67">
        <f t="shared" si="14"/>
        <v>229.47</v>
      </c>
      <c r="AV58" s="67">
        <f t="shared" si="14"/>
        <v>390.98</v>
      </c>
      <c r="AW58" s="67">
        <f t="shared" si="14"/>
        <v>149.31</v>
      </c>
      <c r="AX58" s="67">
        <f t="shared" si="14"/>
        <v>963.75</v>
      </c>
      <c r="AY58" s="67">
        <f t="shared" si="14"/>
        <v>0.72</v>
      </c>
      <c r="AZ58" s="67">
        <f t="shared" si="14"/>
        <v>296.90999999999997</v>
      </c>
      <c r="BA58" s="67">
        <f t="shared" si="14"/>
        <v>195.6</v>
      </c>
      <c r="BB58" s="67">
        <f t="shared" si="14"/>
        <v>720.46</v>
      </c>
      <c r="BC58" s="67">
        <f t="shared" si="14"/>
        <v>131.93</v>
      </c>
      <c r="BD58" s="67">
        <f t="shared" si="14"/>
        <v>0.27</v>
      </c>
      <c r="BE58" s="67">
        <f t="shared" si="14"/>
        <v>0.12</v>
      </c>
      <c r="BF58" s="67">
        <f t="shared" si="14"/>
        <v>7.0000000000000007E-2</v>
      </c>
      <c r="BG58" s="67">
        <f t="shared" si="14"/>
        <v>0.15</v>
      </c>
      <c r="BH58" s="67">
        <f t="shared" si="14"/>
        <v>0.17</v>
      </c>
      <c r="BI58" s="67">
        <f t="shared" si="14"/>
        <v>0.79</v>
      </c>
      <c r="BJ58" s="67">
        <f t="shared" si="14"/>
        <v>0</v>
      </c>
      <c r="BK58" s="67">
        <f t="shared" si="14"/>
        <v>2.3199999999999998</v>
      </c>
      <c r="BL58" s="67">
        <f t="shared" si="14"/>
        <v>0</v>
      </c>
      <c r="BM58" s="67">
        <f t="shared" si="14"/>
        <v>0.72000000000000008</v>
      </c>
      <c r="BN58" s="67">
        <f t="shared" si="14"/>
        <v>0</v>
      </c>
      <c r="BO58" s="67">
        <f t="shared" si="14"/>
        <v>0.01</v>
      </c>
      <c r="BP58" s="67">
        <f t="shared" si="14"/>
        <v>0</v>
      </c>
      <c r="BQ58" s="67">
        <f t="shared" si="14"/>
        <v>0.15</v>
      </c>
      <c r="BR58" s="67">
        <f t="shared" si="14"/>
        <v>0.23</v>
      </c>
      <c r="BS58" s="67">
        <f t="shared" si="14"/>
        <v>2.0900000000000003</v>
      </c>
      <c r="BT58" s="67">
        <f t="shared" si="14"/>
        <v>0</v>
      </c>
      <c r="BU58" s="67">
        <f t="shared" si="14"/>
        <v>0</v>
      </c>
      <c r="BV58" s="67">
        <f t="shared" ref="BV58:CQ58" si="15">SUM(BV53:BV56)</f>
        <v>0.87</v>
      </c>
      <c r="BW58" s="67">
        <f t="shared" si="15"/>
        <v>0.02</v>
      </c>
      <c r="BX58" s="67">
        <f t="shared" si="15"/>
        <v>0</v>
      </c>
      <c r="BY58" s="67">
        <f t="shared" si="15"/>
        <v>0</v>
      </c>
      <c r="BZ58" s="67">
        <f t="shared" si="15"/>
        <v>0</v>
      </c>
      <c r="CA58" s="67">
        <f t="shared" si="15"/>
        <v>0</v>
      </c>
      <c r="CB58" s="67">
        <f t="shared" si="15"/>
        <v>272.8</v>
      </c>
      <c r="CC58" s="67">
        <f t="shared" si="15"/>
        <v>0</v>
      </c>
      <c r="CD58" s="67">
        <f t="shared" si="15"/>
        <v>0</v>
      </c>
      <c r="CE58" s="67">
        <f t="shared" si="15"/>
        <v>80.8</v>
      </c>
      <c r="CF58" s="67">
        <f t="shared" si="15"/>
        <v>0</v>
      </c>
      <c r="CG58" s="67">
        <f t="shared" si="15"/>
        <v>23.81</v>
      </c>
      <c r="CH58" s="67">
        <f t="shared" si="15"/>
        <v>15.149999999999999</v>
      </c>
      <c r="CI58" s="67">
        <f t="shared" si="15"/>
        <v>19.48</v>
      </c>
      <c r="CJ58" s="67">
        <f t="shared" si="15"/>
        <v>2369.9899999999998</v>
      </c>
      <c r="CK58" s="67">
        <f t="shared" si="15"/>
        <v>1308.01</v>
      </c>
      <c r="CL58" s="67">
        <f t="shared" si="15"/>
        <v>1839</v>
      </c>
      <c r="CM58" s="67">
        <f t="shared" si="15"/>
        <v>71</v>
      </c>
      <c r="CN58" s="67">
        <f t="shared" si="15"/>
        <v>45.76</v>
      </c>
      <c r="CO58" s="67">
        <f t="shared" si="15"/>
        <v>58.37</v>
      </c>
      <c r="CP58" s="67">
        <f t="shared" si="15"/>
        <v>16.600000000000001</v>
      </c>
      <c r="CQ58" s="67">
        <f t="shared" si="15"/>
        <v>0.22</v>
      </c>
    </row>
    <row r="59" spans="1:95" x14ac:dyDescent="0.3">
      <c r="A59" s="56"/>
      <c r="B59" s="23" t="s">
        <v>144</v>
      </c>
      <c r="C59" s="24" t="s">
        <v>156</v>
      </c>
      <c r="D59" s="254" t="s">
        <v>157</v>
      </c>
      <c r="E59" s="254"/>
      <c r="F59" s="268" t="s">
        <v>158</v>
      </c>
      <c r="G59" s="268"/>
      <c r="H59" s="25" t="s">
        <v>159</v>
      </c>
      <c r="I59" s="25" t="s">
        <v>160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175</v>
      </c>
      <c r="AD59" s="9">
        <v>0</v>
      </c>
      <c r="AE59" s="9">
        <v>0.3</v>
      </c>
      <c r="AF59" s="9">
        <v>0.35</v>
      </c>
      <c r="AI59" s="9">
        <v>15</v>
      </c>
      <c r="CI59" s="10">
        <v>0</v>
      </c>
      <c r="CL59" s="10">
        <v>0</v>
      </c>
      <c r="CO59" s="10">
        <v>0</v>
      </c>
    </row>
    <row r="60" spans="1:95" x14ac:dyDescent="0.3">
      <c r="A60" s="121"/>
      <c r="B60" s="122" t="s">
        <v>92</v>
      </c>
      <c r="C60" s="131"/>
      <c r="D60" s="256"/>
      <c r="E60" s="256"/>
      <c r="F60" s="280"/>
      <c r="G60" s="280"/>
      <c r="H60" s="132"/>
      <c r="I60" s="132"/>
      <c r="V60" s="9">
        <f t="shared" ref="V60:AF60" si="16">V58-V59</f>
        <v>95.58</v>
      </c>
      <c r="W60" s="9">
        <f t="shared" si="16"/>
        <v>112.56000000000002</v>
      </c>
      <c r="X60" s="9">
        <f t="shared" si="16"/>
        <v>21.1</v>
      </c>
      <c r="Y60" s="9">
        <f t="shared" si="16"/>
        <v>168.64</v>
      </c>
      <c r="Z60" s="9">
        <f t="shared" si="16"/>
        <v>0.57000000000000006</v>
      </c>
      <c r="AA60" s="9">
        <f t="shared" si="16"/>
        <v>72.27000000000001</v>
      </c>
      <c r="AB60" s="9">
        <f t="shared" si="16"/>
        <v>51.17</v>
      </c>
      <c r="AC60" s="9">
        <f t="shared" si="16"/>
        <v>-71.8</v>
      </c>
      <c r="AD60" s="9">
        <f t="shared" si="16"/>
        <v>0.83</v>
      </c>
      <c r="AE60" s="9">
        <f t="shared" si="16"/>
        <v>-0.27</v>
      </c>
      <c r="AF60" s="9">
        <f t="shared" si="16"/>
        <v>-0.15999999999999998</v>
      </c>
      <c r="AI60" s="9">
        <f>AI58-AI59</f>
        <v>-14.85</v>
      </c>
      <c r="CI60" s="10">
        <f>CI58-CI59</f>
        <v>19.48</v>
      </c>
      <c r="CL60" s="10">
        <f>CL58-CL59</f>
        <v>1839</v>
      </c>
      <c r="CO60" s="10">
        <f>CO58-CO59</f>
        <v>58.37</v>
      </c>
    </row>
    <row r="61" spans="1:95" x14ac:dyDescent="0.3">
      <c r="A61" s="121" t="s">
        <v>227</v>
      </c>
      <c r="B61" s="126" t="s">
        <v>344</v>
      </c>
      <c r="C61" s="123" t="str">
        <f>"40"</f>
        <v>40</v>
      </c>
      <c r="D61" s="243">
        <v>0.31</v>
      </c>
      <c r="E61" s="243">
        <v>0</v>
      </c>
      <c r="F61" s="243">
        <v>0.33</v>
      </c>
      <c r="G61" s="243">
        <v>0.37</v>
      </c>
      <c r="H61" s="243">
        <v>1.3</v>
      </c>
      <c r="I61" s="243">
        <v>8.6095089999999992</v>
      </c>
    </row>
    <row r="62" spans="1:95" x14ac:dyDescent="0.3">
      <c r="A62" s="121" t="s">
        <v>113</v>
      </c>
      <c r="B62" s="126" t="s">
        <v>114</v>
      </c>
      <c r="C62" s="123">
        <v>250</v>
      </c>
      <c r="D62" s="243">
        <v>16.649999999999999</v>
      </c>
      <c r="E62" s="243">
        <v>15.07</v>
      </c>
      <c r="F62" s="243">
        <v>18.84</v>
      </c>
      <c r="G62" s="243">
        <v>2.1800000000000002</v>
      </c>
      <c r="H62" s="243">
        <v>47.91</v>
      </c>
      <c r="I62" s="243">
        <v>449.18</v>
      </c>
    </row>
    <row r="63" spans="1:95" x14ac:dyDescent="0.3">
      <c r="A63" s="121" t="s">
        <v>115</v>
      </c>
      <c r="B63" s="126" t="s">
        <v>297</v>
      </c>
      <c r="C63" s="123" t="str">
        <f>"200"</f>
        <v>200</v>
      </c>
      <c r="D63" s="243">
        <v>0.08</v>
      </c>
      <c r="E63" s="243">
        <v>0</v>
      </c>
      <c r="F63" s="243">
        <v>0.02</v>
      </c>
      <c r="G63" s="243">
        <v>0.02</v>
      </c>
      <c r="H63" s="243">
        <v>0.06</v>
      </c>
      <c r="I63" s="243">
        <v>0.64</v>
      </c>
    </row>
    <row r="64" spans="1:95" x14ac:dyDescent="0.3">
      <c r="A64" s="121" t="str">
        <f>"-"</f>
        <v>-</v>
      </c>
      <c r="B64" s="126" t="s">
        <v>254</v>
      </c>
      <c r="C64" s="123" t="str">
        <f>"30"</f>
        <v>30</v>
      </c>
      <c r="D64" s="243">
        <v>1.98</v>
      </c>
      <c r="E64" s="243">
        <v>0</v>
      </c>
      <c r="F64" s="243">
        <v>0.2</v>
      </c>
      <c r="G64" s="243">
        <v>0.2</v>
      </c>
      <c r="H64" s="243">
        <v>14.07</v>
      </c>
      <c r="I64" s="243">
        <v>67.170299999999997</v>
      </c>
    </row>
    <row r="65" spans="1:95" x14ac:dyDescent="0.3">
      <c r="A65" s="121" t="str">
        <f>"-"</f>
        <v>-</v>
      </c>
      <c r="B65" s="126" t="s">
        <v>100</v>
      </c>
      <c r="C65" s="123" t="str">
        <f>"30"</f>
        <v>30</v>
      </c>
      <c r="D65" s="243">
        <v>1.98</v>
      </c>
      <c r="E65" s="243">
        <v>0</v>
      </c>
      <c r="F65" s="243">
        <v>0.36</v>
      </c>
      <c r="G65" s="243">
        <v>0.36</v>
      </c>
      <c r="H65" s="243">
        <v>12.51</v>
      </c>
      <c r="I65" s="243">
        <v>58.013999999999996</v>
      </c>
      <c r="J65" s="134">
        <v>8.65</v>
      </c>
      <c r="K65" s="13">
        <v>0.08</v>
      </c>
      <c r="L65" s="13">
        <v>0</v>
      </c>
      <c r="M65" s="13">
        <v>0</v>
      </c>
      <c r="N65" s="13">
        <v>2.27</v>
      </c>
      <c r="O65" s="13">
        <v>9.8000000000000007</v>
      </c>
      <c r="P65" s="13">
        <v>1.61</v>
      </c>
      <c r="Q65" s="13">
        <v>0</v>
      </c>
      <c r="R65" s="13">
        <v>0</v>
      </c>
      <c r="S65" s="13">
        <v>0.12</v>
      </c>
      <c r="T65" s="13">
        <v>1.99</v>
      </c>
      <c r="U65" s="13">
        <v>328.22</v>
      </c>
      <c r="V65" s="13">
        <v>213.25</v>
      </c>
      <c r="W65" s="13">
        <v>19.09</v>
      </c>
      <c r="X65" s="13">
        <v>23.24</v>
      </c>
      <c r="Y65" s="13">
        <v>107.88</v>
      </c>
      <c r="Z65" s="13">
        <v>1.0900000000000001</v>
      </c>
      <c r="AA65" s="13">
        <v>16.02</v>
      </c>
      <c r="AB65" s="13">
        <v>1924.8</v>
      </c>
      <c r="AC65" s="13">
        <v>427.73</v>
      </c>
      <c r="AD65" s="13">
        <v>0.46</v>
      </c>
      <c r="AE65" s="13">
        <v>0.25</v>
      </c>
      <c r="AF65" s="13">
        <v>0.1</v>
      </c>
      <c r="AG65" s="13">
        <v>1.54</v>
      </c>
      <c r="AH65" s="13">
        <v>3.92</v>
      </c>
      <c r="AI65" s="13">
        <v>1.67</v>
      </c>
      <c r="AJ65" s="14">
        <v>0</v>
      </c>
      <c r="AK65" s="14">
        <v>462.11</v>
      </c>
      <c r="AL65" s="14">
        <v>395.6</v>
      </c>
      <c r="AM65" s="14">
        <v>607.37</v>
      </c>
      <c r="AN65" s="14">
        <v>655.12</v>
      </c>
      <c r="AO65" s="14">
        <v>186.13</v>
      </c>
      <c r="AP65" s="14">
        <v>359.1</v>
      </c>
      <c r="AQ65" s="14">
        <v>105.76</v>
      </c>
      <c r="AR65" s="14">
        <v>332.55</v>
      </c>
      <c r="AS65" s="14">
        <v>417.14</v>
      </c>
      <c r="AT65" s="14">
        <v>472.99</v>
      </c>
      <c r="AU65" s="14">
        <v>710.39</v>
      </c>
      <c r="AV65" s="14">
        <v>303.89999999999998</v>
      </c>
      <c r="AW65" s="14">
        <v>375.32</v>
      </c>
      <c r="AX65" s="14">
        <v>1338.79</v>
      </c>
      <c r="AY65" s="14">
        <v>85.57</v>
      </c>
      <c r="AZ65" s="14">
        <v>388.24</v>
      </c>
      <c r="BA65" s="14">
        <v>342.77</v>
      </c>
      <c r="BB65" s="14">
        <v>279.89</v>
      </c>
      <c r="BC65" s="14">
        <v>105.77</v>
      </c>
      <c r="BD65" s="14">
        <v>0.1</v>
      </c>
      <c r="BE65" s="14">
        <v>0.02</v>
      </c>
      <c r="BF65" s="14">
        <v>0.02</v>
      </c>
      <c r="BG65" s="14">
        <v>0.05</v>
      </c>
      <c r="BH65" s="14">
        <v>0.06</v>
      </c>
      <c r="BI65" s="14">
        <v>0.21</v>
      </c>
      <c r="BJ65" s="14">
        <v>0</v>
      </c>
      <c r="BK65" s="14">
        <v>0.66</v>
      </c>
      <c r="BL65" s="14">
        <v>0</v>
      </c>
      <c r="BM65" s="14">
        <v>0.2</v>
      </c>
      <c r="BN65" s="14">
        <v>0</v>
      </c>
      <c r="BO65" s="14">
        <v>0</v>
      </c>
      <c r="BP65" s="14">
        <v>0</v>
      </c>
      <c r="BQ65" s="14">
        <v>0.02</v>
      </c>
      <c r="BR65" s="14">
        <v>0.08</v>
      </c>
      <c r="BS65" s="14">
        <v>0.61</v>
      </c>
      <c r="BT65" s="14">
        <v>0</v>
      </c>
      <c r="BU65" s="14">
        <v>0</v>
      </c>
      <c r="BV65" s="14">
        <v>0.05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139.5</v>
      </c>
      <c r="CC65" s="15"/>
      <c r="CD65" s="15"/>
      <c r="CE65" s="14">
        <v>336.82</v>
      </c>
      <c r="CF65" s="14"/>
      <c r="CG65" s="14">
        <v>38.81</v>
      </c>
      <c r="CH65" s="14">
        <v>23.05</v>
      </c>
      <c r="CI65" s="14">
        <v>30.93</v>
      </c>
      <c r="CJ65" s="14">
        <v>2331.44</v>
      </c>
      <c r="CK65" s="14">
        <v>1417.28</v>
      </c>
      <c r="CL65" s="14">
        <v>1874.36</v>
      </c>
      <c r="CM65" s="14">
        <v>20.63</v>
      </c>
      <c r="CN65" s="14">
        <v>8.98</v>
      </c>
      <c r="CO65" s="14">
        <v>14.87</v>
      </c>
      <c r="CP65" s="14">
        <v>0</v>
      </c>
      <c r="CQ65" s="14">
        <v>0.75</v>
      </c>
    </row>
    <row r="66" spans="1:95" x14ac:dyDescent="0.3">
      <c r="A66" s="121" t="str">
        <f>"-"</f>
        <v>-</v>
      </c>
      <c r="B66" s="126" t="s">
        <v>155</v>
      </c>
      <c r="C66" s="123" t="str">
        <f>"100"</f>
        <v>100</v>
      </c>
      <c r="D66" s="243">
        <v>0.4</v>
      </c>
      <c r="E66" s="243">
        <v>0</v>
      </c>
      <c r="F66" s="243">
        <v>0.4</v>
      </c>
      <c r="G66" s="243">
        <v>0.4</v>
      </c>
      <c r="H66" s="243">
        <v>11.6</v>
      </c>
      <c r="I66" s="243">
        <v>48.68</v>
      </c>
      <c r="J66" s="134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5"/>
      <c r="CD66" s="15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</row>
    <row r="67" spans="1:95" x14ac:dyDescent="0.3">
      <c r="A67" s="127"/>
      <c r="B67" s="142" t="s">
        <v>101</v>
      </c>
      <c r="C67" s="128"/>
      <c r="D67" s="244">
        <f t="shared" ref="D67:I67" si="17">SUM(D61:D66)</f>
        <v>21.399999999999995</v>
      </c>
      <c r="E67" s="244">
        <f t="shared" si="17"/>
        <v>15.07</v>
      </c>
      <c r="F67" s="244">
        <f t="shared" si="17"/>
        <v>20.149999999999995</v>
      </c>
      <c r="G67" s="244">
        <f t="shared" si="17"/>
        <v>3.5300000000000002</v>
      </c>
      <c r="H67" s="244">
        <f t="shared" si="17"/>
        <v>87.449999999999989</v>
      </c>
      <c r="I67" s="244">
        <f t="shared" si="17"/>
        <v>632.29380900000001</v>
      </c>
      <c r="J67" s="134">
        <v>0</v>
      </c>
      <c r="K67" s="13">
        <v>0</v>
      </c>
      <c r="L67" s="13">
        <v>0</v>
      </c>
      <c r="M67" s="13">
        <v>0</v>
      </c>
      <c r="N67" s="13">
        <v>9.8000000000000007</v>
      </c>
      <c r="O67" s="13">
        <v>0</v>
      </c>
      <c r="P67" s="13">
        <v>0.04</v>
      </c>
      <c r="Q67" s="13">
        <v>0</v>
      </c>
      <c r="R67" s="13">
        <v>0</v>
      </c>
      <c r="S67" s="13">
        <v>0</v>
      </c>
      <c r="T67" s="13">
        <v>0.03</v>
      </c>
      <c r="U67" s="13">
        <v>0.1</v>
      </c>
      <c r="V67" s="13">
        <v>0.3</v>
      </c>
      <c r="W67" s="13">
        <v>0.28999999999999998</v>
      </c>
      <c r="X67" s="13">
        <v>0</v>
      </c>
      <c r="Y67" s="13">
        <v>0</v>
      </c>
      <c r="Z67" s="13">
        <v>0.03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0</v>
      </c>
      <c r="BJ67" s="14">
        <v>0</v>
      </c>
      <c r="BK67" s="14">
        <v>0</v>
      </c>
      <c r="BL67" s="14">
        <v>0</v>
      </c>
      <c r="BM67" s="14">
        <v>0</v>
      </c>
      <c r="BN67" s="14">
        <v>0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200.04</v>
      </c>
      <c r="CC67" s="15"/>
      <c r="CD67" s="15"/>
      <c r="CE67" s="14">
        <v>0</v>
      </c>
      <c r="CF67" s="14"/>
      <c r="CG67" s="14">
        <v>4.21</v>
      </c>
      <c r="CH67" s="14">
        <v>4.21</v>
      </c>
      <c r="CI67" s="14">
        <v>4.21</v>
      </c>
      <c r="CJ67" s="14">
        <v>497.96</v>
      </c>
      <c r="CK67" s="14">
        <v>192.28</v>
      </c>
      <c r="CL67" s="14">
        <v>345.12</v>
      </c>
      <c r="CM67" s="14">
        <v>44.51</v>
      </c>
      <c r="CN67" s="14">
        <v>26.48</v>
      </c>
      <c r="CO67" s="14">
        <v>35.49</v>
      </c>
      <c r="CP67" s="14">
        <v>10</v>
      </c>
      <c r="CQ67" s="14">
        <v>0</v>
      </c>
    </row>
    <row r="68" spans="1:95" hidden="1" x14ac:dyDescent="0.3">
      <c r="A68" s="121"/>
      <c r="B68" s="126" t="s">
        <v>102</v>
      </c>
      <c r="C68" s="123"/>
      <c r="D68" s="243">
        <v>19.25</v>
      </c>
      <c r="E68" s="243">
        <v>0</v>
      </c>
      <c r="F68" s="243">
        <v>19.75</v>
      </c>
      <c r="G68" s="243">
        <v>0</v>
      </c>
      <c r="H68" s="243">
        <v>83.75</v>
      </c>
      <c r="I68" s="243">
        <v>587.5</v>
      </c>
      <c r="J68" s="134">
        <v>0</v>
      </c>
      <c r="K68" s="13">
        <v>0</v>
      </c>
      <c r="L68" s="13">
        <v>0</v>
      </c>
      <c r="M68" s="13">
        <v>0</v>
      </c>
      <c r="N68" s="13">
        <v>0.33</v>
      </c>
      <c r="O68" s="13">
        <v>13.68</v>
      </c>
      <c r="P68" s="13">
        <v>0.06</v>
      </c>
      <c r="Q68" s="13">
        <v>0</v>
      </c>
      <c r="R68" s="13">
        <v>0</v>
      </c>
      <c r="S68" s="13">
        <v>0</v>
      </c>
      <c r="T68" s="13">
        <v>0.54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4">
        <v>0</v>
      </c>
      <c r="AK68" s="14">
        <v>95.79</v>
      </c>
      <c r="AL68" s="14">
        <v>99.7</v>
      </c>
      <c r="AM68" s="14">
        <v>152.69</v>
      </c>
      <c r="AN68" s="14">
        <v>50.63</v>
      </c>
      <c r="AO68" s="14">
        <v>30.02</v>
      </c>
      <c r="AP68" s="14">
        <v>60.03</v>
      </c>
      <c r="AQ68" s="14">
        <v>22.71</v>
      </c>
      <c r="AR68" s="14">
        <v>108.58</v>
      </c>
      <c r="AS68" s="14">
        <v>67.34</v>
      </c>
      <c r="AT68" s="14">
        <v>93.96</v>
      </c>
      <c r="AU68" s="14">
        <v>77.52</v>
      </c>
      <c r="AV68" s="14">
        <v>40.72</v>
      </c>
      <c r="AW68" s="14">
        <v>72.040000000000006</v>
      </c>
      <c r="AX68" s="14">
        <v>602.39</v>
      </c>
      <c r="AY68" s="14">
        <v>0</v>
      </c>
      <c r="AZ68" s="14">
        <v>196.27</v>
      </c>
      <c r="BA68" s="14">
        <v>85.35</v>
      </c>
      <c r="BB68" s="14">
        <v>56.64</v>
      </c>
      <c r="BC68" s="14">
        <v>44.89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0.02</v>
      </c>
      <c r="BL68" s="14">
        <v>0</v>
      </c>
      <c r="BM68" s="14">
        <v>0</v>
      </c>
      <c r="BN68" s="14">
        <v>0</v>
      </c>
      <c r="BO68" s="14">
        <v>0</v>
      </c>
      <c r="BP68" s="14">
        <v>0</v>
      </c>
      <c r="BQ68" s="14">
        <v>0</v>
      </c>
      <c r="BR68" s="14">
        <v>0</v>
      </c>
      <c r="BS68" s="14">
        <v>0.02</v>
      </c>
      <c r="BT68" s="14">
        <v>0</v>
      </c>
      <c r="BU68" s="14">
        <v>0</v>
      </c>
      <c r="BV68" s="14">
        <v>0.08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11.73</v>
      </c>
      <c r="CC68" s="15"/>
      <c r="CD68" s="15"/>
      <c r="CE68" s="14">
        <v>0</v>
      </c>
      <c r="CF68" s="14"/>
      <c r="CG68" s="14">
        <v>0</v>
      </c>
      <c r="CH68" s="14">
        <v>0</v>
      </c>
      <c r="CI68" s="14">
        <v>0</v>
      </c>
      <c r="CJ68" s="14">
        <v>475</v>
      </c>
      <c r="CK68" s="14">
        <v>183</v>
      </c>
      <c r="CL68" s="14">
        <v>329</v>
      </c>
      <c r="CM68" s="14">
        <v>3.8</v>
      </c>
      <c r="CN68" s="14">
        <v>3.8</v>
      </c>
      <c r="CO68" s="14">
        <v>3.8</v>
      </c>
      <c r="CP68" s="14">
        <v>0</v>
      </c>
      <c r="CQ68" s="14">
        <v>0</v>
      </c>
    </row>
    <row r="69" spans="1:95" hidden="1" x14ac:dyDescent="0.3">
      <c r="A69" s="121"/>
      <c r="B69" s="126" t="s">
        <v>103</v>
      </c>
      <c r="C69" s="123"/>
      <c r="D69" s="243">
        <f t="shared" ref="D69:I69" si="18">D67-D68</f>
        <v>2.149999999999995</v>
      </c>
      <c r="E69" s="243">
        <f t="shared" si="18"/>
        <v>15.07</v>
      </c>
      <c r="F69" s="243">
        <f t="shared" si="18"/>
        <v>0.39999999999999503</v>
      </c>
      <c r="G69" s="243">
        <f t="shared" si="18"/>
        <v>3.5300000000000002</v>
      </c>
      <c r="H69" s="243">
        <f t="shared" si="18"/>
        <v>3.6999999999999886</v>
      </c>
      <c r="I69" s="243">
        <f t="shared" si="18"/>
        <v>44.79380900000001</v>
      </c>
      <c r="J69" s="134">
        <v>0.05</v>
      </c>
      <c r="K69" s="13">
        <v>0</v>
      </c>
      <c r="L69" s="13">
        <v>0</v>
      </c>
      <c r="M69" s="13">
        <v>0</v>
      </c>
      <c r="N69" s="13">
        <v>0.3</v>
      </c>
      <c r="O69" s="13">
        <v>8.0500000000000007</v>
      </c>
      <c r="P69" s="13">
        <v>2.08</v>
      </c>
      <c r="Q69" s="13">
        <v>0</v>
      </c>
      <c r="R69" s="13">
        <v>0</v>
      </c>
      <c r="S69" s="13">
        <v>0.25</v>
      </c>
      <c r="T69" s="13">
        <v>0.63</v>
      </c>
      <c r="U69" s="13">
        <v>152.5</v>
      </c>
      <c r="V69" s="13">
        <v>61.25</v>
      </c>
      <c r="W69" s="13">
        <v>8.75</v>
      </c>
      <c r="X69" s="13">
        <v>11.75</v>
      </c>
      <c r="Y69" s="13">
        <v>39.5</v>
      </c>
      <c r="Z69" s="13">
        <v>0.98</v>
      </c>
      <c r="AA69" s="13">
        <v>0</v>
      </c>
      <c r="AB69" s="13">
        <v>1.25</v>
      </c>
      <c r="AC69" s="13">
        <v>0.25</v>
      </c>
      <c r="AD69" s="13">
        <v>0.35</v>
      </c>
      <c r="AE69" s="13">
        <v>0.05</v>
      </c>
      <c r="AF69" s="13">
        <v>0.02</v>
      </c>
      <c r="AG69" s="13">
        <v>0.18</v>
      </c>
      <c r="AH69" s="13">
        <v>0.5</v>
      </c>
      <c r="AI69" s="13">
        <v>0</v>
      </c>
      <c r="AJ69" s="14">
        <v>0</v>
      </c>
      <c r="AK69" s="14">
        <v>80.5</v>
      </c>
      <c r="AL69" s="14">
        <v>62</v>
      </c>
      <c r="AM69" s="14">
        <v>106.75</v>
      </c>
      <c r="AN69" s="14">
        <v>55.75</v>
      </c>
      <c r="AO69" s="14">
        <v>23.25</v>
      </c>
      <c r="AP69" s="14">
        <v>49.5</v>
      </c>
      <c r="AQ69" s="14">
        <v>20</v>
      </c>
      <c r="AR69" s="14">
        <v>92.75</v>
      </c>
      <c r="AS69" s="14">
        <v>74.25</v>
      </c>
      <c r="AT69" s="14">
        <v>72.75</v>
      </c>
      <c r="AU69" s="14">
        <v>116</v>
      </c>
      <c r="AV69" s="14">
        <v>31</v>
      </c>
      <c r="AW69" s="14">
        <v>77.5</v>
      </c>
      <c r="AX69" s="14">
        <v>389.75</v>
      </c>
      <c r="AY69" s="14">
        <v>0</v>
      </c>
      <c r="AZ69" s="14">
        <v>131.5</v>
      </c>
      <c r="BA69" s="14">
        <v>72.75</v>
      </c>
      <c r="BB69" s="14">
        <v>45</v>
      </c>
      <c r="BC69" s="14">
        <v>32.5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0.04</v>
      </c>
      <c r="BL69" s="14">
        <v>0</v>
      </c>
      <c r="BM69" s="14">
        <v>0</v>
      </c>
      <c r="BN69" s="14">
        <v>0.01</v>
      </c>
      <c r="BO69" s="14">
        <v>0</v>
      </c>
      <c r="BP69" s="14">
        <v>0</v>
      </c>
      <c r="BQ69" s="14">
        <v>0</v>
      </c>
      <c r="BR69" s="14">
        <v>0</v>
      </c>
      <c r="BS69" s="14">
        <v>0.03</v>
      </c>
      <c r="BT69" s="14">
        <v>0</v>
      </c>
      <c r="BU69" s="14">
        <v>0</v>
      </c>
      <c r="BV69" s="14">
        <v>0.12</v>
      </c>
      <c r="BW69" s="14">
        <v>0.02</v>
      </c>
      <c r="BX69" s="14">
        <v>0</v>
      </c>
      <c r="BY69" s="14">
        <v>0</v>
      </c>
      <c r="BZ69" s="14">
        <v>0</v>
      </c>
      <c r="CA69" s="14">
        <v>0</v>
      </c>
      <c r="CB69" s="14">
        <v>11.75</v>
      </c>
      <c r="CC69" s="15"/>
      <c r="CD69" s="15"/>
      <c r="CE69" s="14">
        <v>0.21</v>
      </c>
      <c r="CF69" s="14"/>
      <c r="CG69" s="14">
        <v>2.5</v>
      </c>
      <c r="CH69" s="14">
        <v>2.5</v>
      </c>
      <c r="CI69" s="14">
        <v>2.5</v>
      </c>
      <c r="CJ69" s="14">
        <v>475</v>
      </c>
      <c r="CK69" s="14">
        <v>183</v>
      </c>
      <c r="CL69" s="14">
        <v>329</v>
      </c>
      <c r="CM69" s="14">
        <v>4.75</v>
      </c>
      <c r="CN69" s="14">
        <v>3.95</v>
      </c>
      <c r="CO69" s="14">
        <v>4.3499999999999996</v>
      </c>
      <c r="CP69" s="14">
        <v>0</v>
      </c>
      <c r="CQ69" s="14">
        <v>0</v>
      </c>
    </row>
    <row r="70" spans="1:95" hidden="1" x14ac:dyDescent="0.3">
      <c r="A70" s="121"/>
      <c r="B70" s="126" t="s">
        <v>104</v>
      </c>
      <c r="C70" s="123"/>
      <c r="D70" s="243">
        <v>17</v>
      </c>
      <c r="E70" s="243"/>
      <c r="F70" s="243">
        <v>27</v>
      </c>
      <c r="G70" s="243"/>
      <c r="H70" s="243">
        <v>55</v>
      </c>
      <c r="I70" s="243"/>
      <c r="J70" s="135">
        <v>0.1</v>
      </c>
      <c r="K70" s="17">
        <v>0</v>
      </c>
      <c r="L70" s="17">
        <v>0</v>
      </c>
      <c r="M70" s="17">
        <v>0</v>
      </c>
      <c r="N70" s="17">
        <v>9</v>
      </c>
      <c r="O70" s="17">
        <v>0.8</v>
      </c>
      <c r="P70" s="17">
        <v>1.8</v>
      </c>
      <c r="Q70" s="17">
        <v>0</v>
      </c>
      <c r="R70" s="17">
        <v>0</v>
      </c>
      <c r="S70" s="17">
        <v>0.8</v>
      </c>
      <c r="T70" s="17">
        <v>0.5</v>
      </c>
      <c r="U70" s="17">
        <v>26</v>
      </c>
      <c r="V70" s="17">
        <v>278</v>
      </c>
      <c r="W70" s="17">
        <v>16</v>
      </c>
      <c r="X70" s="17">
        <v>9</v>
      </c>
      <c r="Y70" s="17">
        <v>11</v>
      </c>
      <c r="Z70" s="17">
        <v>2.2000000000000002</v>
      </c>
      <c r="AA70" s="17">
        <v>0</v>
      </c>
      <c r="AB70" s="17">
        <v>30</v>
      </c>
      <c r="AC70" s="17">
        <v>5</v>
      </c>
      <c r="AD70" s="17">
        <v>0.2</v>
      </c>
      <c r="AE70" s="17">
        <v>0.03</v>
      </c>
      <c r="AF70" s="17">
        <v>0.02</v>
      </c>
      <c r="AG70" s="17">
        <v>0.3</v>
      </c>
      <c r="AH70" s="17">
        <v>0.4</v>
      </c>
      <c r="AI70" s="17">
        <v>10</v>
      </c>
      <c r="AJ70" s="8">
        <v>0</v>
      </c>
      <c r="AK70" s="8">
        <v>12</v>
      </c>
      <c r="AL70" s="8">
        <v>13</v>
      </c>
      <c r="AM70" s="8">
        <v>19</v>
      </c>
      <c r="AN70" s="8">
        <v>18</v>
      </c>
      <c r="AO70" s="8">
        <v>3</v>
      </c>
      <c r="AP70" s="8">
        <v>11</v>
      </c>
      <c r="AQ70" s="8">
        <v>3</v>
      </c>
      <c r="AR70" s="8">
        <v>9</v>
      </c>
      <c r="AS70" s="8">
        <v>17</v>
      </c>
      <c r="AT70" s="8">
        <v>10</v>
      </c>
      <c r="AU70" s="8">
        <v>78</v>
      </c>
      <c r="AV70" s="8">
        <v>7</v>
      </c>
      <c r="AW70" s="8">
        <v>14</v>
      </c>
      <c r="AX70" s="8">
        <v>42</v>
      </c>
      <c r="AY70" s="8">
        <v>0</v>
      </c>
      <c r="AZ70" s="8">
        <v>13</v>
      </c>
      <c r="BA70" s="8">
        <v>16</v>
      </c>
      <c r="BB70" s="8">
        <v>6</v>
      </c>
      <c r="BC70" s="8">
        <v>5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86.3</v>
      </c>
      <c r="CC70" s="18"/>
      <c r="CD70" s="18"/>
      <c r="CE70" s="8">
        <v>5</v>
      </c>
      <c r="CF70" s="8"/>
      <c r="CG70" s="8">
        <v>2</v>
      </c>
      <c r="CH70" s="8">
        <v>2</v>
      </c>
      <c r="CI70" s="8">
        <v>2</v>
      </c>
      <c r="CJ70" s="8">
        <v>150</v>
      </c>
      <c r="CK70" s="8">
        <v>150</v>
      </c>
      <c r="CL70" s="8">
        <v>150</v>
      </c>
      <c r="CM70" s="8">
        <v>46.8</v>
      </c>
      <c r="CN70" s="8">
        <v>46.8</v>
      </c>
      <c r="CO70" s="8">
        <v>46.8</v>
      </c>
      <c r="CP70" s="8">
        <v>0</v>
      </c>
      <c r="CQ70" s="8">
        <v>0</v>
      </c>
    </row>
    <row r="71" spans="1:95" x14ac:dyDescent="0.3">
      <c r="A71" s="121"/>
      <c r="B71" s="122" t="s">
        <v>199</v>
      </c>
      <c r="C71" s="123"/>
      <c r="D71" s="243"/>
      <c r="E71" s="243"/>
      <c r="F71" s="243"/>
      <c r="G71" s="243"/>
      <c r="H71" s="243"/>
      <c r="I71" s="243"/>
      <c r="J71" s="19">
        <v>8.8000000000000007</v>
      </c>
      <c r="K71" s="19">
        <v>0.08</v>
      </c>
      <c r="L71" s="19">
        <v>0</v>
      </c>
      <c r="M71" s="19">
        <v>0</v>
      </c>
      <c r="N71" s="19">
        <v>21.69</v>
      </c>
      <c r="O71" s="19">
        <v>32.33</v>
      </c>
      <c r="P71" s="19">
        <v>5.59</v>
      </c>
      <c r="Q71" s="19">
        <v>0</v>
      </c>
      <c r="R71" s="19">
        <v>0</v>
      </c>
      <c r="S71" s="19">
        <v>1.17</v>
      </c>
      <c r="T71" s="19">
        <v>3.69</v>
      </c>
      <c r="U71" s="19">
        <v>506.82</v>
      </c>
      <c r="V71" s="19">
        <v>552.79999999999995</v>
      </c>
      <c r="W71" s="19">
        <v>44.13</v>
      </c>
      <c r="X71" s="19">
        <v>43.99</v>
      </c>
      <c r="Y71" s="19">
        <v>158.38</v>
      </c>
      <c r="Z71" s="19">
        <v>4.29</v>
      </c>
      <c r="AA71" s="19">
        <v>16.02</v>
      </c>
      <c r="AB71" s="19">
        <v>1956.05</v>
      </c>
      <c r="AC71" s="19">
        <v>432.98</v>
      </c>
      <c r="AD71" s="19">
        <v>1.01</v>
      </c>
      <c r="AE71" s="19">
        <v>0.32</v>
      </c>
      <c r="AF71" s="19">
        <v>0.14000000000000001</v>
      </c>
      <c r="AG71" s="19">
        <v>2.0099999999999998</v>
      </c>
      <c r="AH71" s="19">
        <v>4.82</v>
      </c>
      <c r="AI71" s="19">
        <v>11.67</v>
      </c>
      <c r="AJ71" s="5">
        <v>0</v>
      </c>
      <c r="AK71" s="5">
        <v>650.4</v>
      </c>
      <c r="AL71" s="5">
        <v>570.29999999999995</v>
      </c>
      <c r="AM71" s="5">
        <v>885.8</v>
      </c>
      <c r="AN71" s="5">
        <v>779.5</v>
      </c>
      <c r="AO71" s="5">
        <v>242.39</v>
      </c>
      <c r="AP71" s="5">
        <v>479.63</v>
      </c>
      <c r="AQ71" s="5">
        <v>151.47</v>
      </c>
      <c r="AR71" s="5">
        <v>542.87</v>
      </c>
      <c r="AS71" s="5">
        <v>575.72</v>
      </c>
      <c r="AT71" s="5">
        <v>649.70000000000005</v>
      </c>
      <c r="AU71" s="5">
        <v>981.91</v>
      </c>
      <c r="AV71" s="5">
        <v>382.62</v>
      </c>
      <c r="AW71" s="5">
        <v>538.86</v>
      </c>
      <c r="AX71" s="5">
        <v>2372.9299999999998</v>
      </c>
      <c r="AY71" s="5">
        <v>85.57</v>
      </c>
      <c r="AZ71" s="5">
        <v>729.02</v>
      </c>
      <c r="BA71" s="5">
        <v>516.86</v>
      </c>
      <c r="BB71" s="5">
        <v>387.53</v>
      </c>
      <c r="BC71" s="5">
        <v>188.16</v>
      </c>
      <c r="BD71" s="5">
        <v>0.1</v>
      </c>
      <c r="BE71" s="5">
        <v>0.02</v>
      </c>
      <c r="BF71" s="5">
        <v>0.02</v>
      </c>
      <c r="BG71" s="5">
        <v>0.05</v>
      </c>
      <c r="BH71" s="5">
        <v>0.06</v>
      </c>
      <c r="BI71" s="5">
        <v>0.21</v>
      </c>
      <c r="BJ71" s="5">
        <v>0</v>
      </c>
      <c r="BK71" s="5">
        <v>0.72</v>
      </c>
      <c r="BL71" s="5">
        <v>0</v>
      </c>
      <c r="BM71" s="5">
        <v>0.2</v>
      </c>
      <c r="BN71" s="5">
        <v>0.01</v>
      </c>
      <c r="BO71" s="5">
        <v>0</v>
      </c>
      <c r="BP71" s="5">
        <v>0</v>
      </c>
      <c r="BQ71" s="5">
        <v>0.02</v>
      </c>
      <c r="BR71" s="5">
        <v>0.08</v>
      </c>
      <c r="BS71" s="5">
        <v>0.65</v>
      </c>
      <c r="BT71" s="5">
        <v>0</v>
      </c>
      <c r="BU71" s="5">
        <v>0</v>
      </c>
      <c r="BV71" s="5">
        <v>0.26</v>
      </c>
      <c r="BW71" s="5">
        <v>0.03</v>
      </c>
      <c r="BX71" s="5">
        <v>0</v>
      </c>
      <c r="BY71" s="5">
        <v>0</v>
      </c>
      <c r="BZ71" s="5">
        <v>0</v>
      </c>
      <c r="CA71" s="5">
        <v>0</v>
      </c>
      <c r="CB71" s="5">
        <v>449.32</v>
      </c>
      <c r="CC71" s="12"/>
      <c r="CD71" s="12"/>
      <c r="CE71" s="5">
        <v>342.03</v>
      </c>
      <c r="CF71" s="5"/>
      <c r="CG71" s="5">
        <v>47.52</v>
      </c>
      <c r="CH71" s="5">
        <v>31.76</v>
      </c>
      <c r="CI71" s="5">
        <v>39.64</v>
      </c>
      <c r="CJ71" s="5">
        <v>3929.4</v>
      </c>
      <c r="CK71" s="5">
        <v>2125.56</v>
      </c>
      <c r="CL71" s="5">
        <v>3027.48</v>
      </c>
      <c r="CM71" s="5">
        <v>120.49</v>
      </c>
      <c r="CN71" s="5">
        <v>90.01</v>
      </c>
      <c r="CO71" s="5">
        <v>105.31</v>
      </c>
      <c r="CP71" s="5">
        <v>10</v>
      </c>
      <c r="CQ71" s="5">
        <v>0.75</v>
      </c>
    </row>
    <row r="72" spans="1:95" x14ac:dyDescent="0.3">
      <c r="A72" s="121" t="s">
        <v>233</v>
      </c>
      <c r="B72" s="126" t="s">
        <v>249</v>
      </c>
      <c r="C72" s="123" t="s">
        <v>225</v>
      </c>
      <c r="D72" s="243">
        <v>5.46</v>
      </c>
      <c r="E72" s="243">
        <v>0</v>
      </c>
      <c r="F72" s="243">
        <v>6.42</v>
      </c>
      <c r="G72" s="243">
        <v>5.41</v>
      </c>
      <c r="H72" s="243">
        <v>18.77</v>
      </c>
      <c r="I72" s="243">
        <v>141.16999999999999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175</v>
      </c>
      <c r="AD72" s="9">
        <v>0</v>
      </c>
      <c r="AE72" s="9">
        <v>0.3</v>
      </c>
      <c r="AF72" s="9">
        <v>0.35</v>
      </c>
      <c r="AI72" s="9">
        <v>15</v>
      </c>
      <c r="CI72" s="10">
        <v>0</v>
      </c>
      <c r="CL72" s="10">
        <v>0</v>
      </c>
      <c r="CO72" s="10">
        <v>0</v>
      </c>
    </row>
    <row r="73" spans="1:95" x14ac:dyDescent="0.3">
      <c r="A73" s="121" t="str">
        <f>"ттк 466"</f>
        <v>ттк 466</v>
      </c>
      <c r="B73" s="126" t="s">
        <v>210</v>
      </c>
      <c r="C73" s="123" t="str">
        <f>"100"</f>
        <v>100</v>
      </c>
      <c r="D73" s="243">
        <v>10.54</v>
      </c>
      <c r="E73" s="243">
        <v>11.56</v>
      </c>
      <c r="F73" s="243">
        <v>14.63</v>
      </c>
      <c r="G73" s="243">
        <v>2.2200000000000002</v>
      </c>
      <c r="H73" s="243">
        <v>11.06</v>
      </c>
      <c r="I73" s="243">
        <v>220.62</v>
      </c>
      <c r="V73" s="9">
        <f t="shared" ref="V73:AF73" si="19">V71-V72</f>
        <v>552.79999999999995</v>
      </c>
      <c r="W73" s="9">
        <f t="shared" si="19"/>
        <v>44.13</v>
      </c>
      <c r="X73" s="9">
        <f t="shared" si="19"/>
        <v>43.99</v>
      </c>
      <c r="Y73" s="9">
        <f t="shared" si="19"/>
        <v>158.38</v>
      </c>
      <c r="Z73" s="9">
        <f t="shared" si="19"/>
        <v>4.29</v>
      </c>
      <c r="AA73" s="9">
        <f t="shared" si="19"/>
        <v>16.02</v>
      </c>
      <c r="AB73" s="9">
        <f t="shared" si="19"/>
        <v>1956.05</v>
      </c>
      <c r="AC73" s="9">
        <f t="shared" si="19"/>
        <v>257.98</v>
      </c>
      <c r="AD73" s="9">
        <f t="shared" si="19"/>
        <v>1.01</v>
      </c>
      <c r="AE73" s="9">
        <f t="shared" si="19"/>
        <v>2.0000000000000018E-2</v>
      </c>
      <c r="AF73" s="9">
        <f t="shared" si="19"/>
        <v>-0.20999999999999996</v>
      </c>
      <c r="AI73" s="9">
        <f>AI71-AI72</f>
        <v>-3.33</v>
      </c>
      <c r="CI73" s="10">
        <f>CI71-CI72</f>
        <v>39.64</v>
      </c>
      <c r="CL73" s="10">
        <f>CL71-CL72</f>
        <v>3027.48</v>
      </c>
      <c r="CO73" s="10">
        <f>CO71-CO72</f>
        <v>105.31</v>
      </c>
    </row>
    <row r="74" spans="1:95" x14ac:dyDescent="0.3">
      <c r="A74" s="121" t="s">
        <v>345</v>
      </c>
      <c r="B74" s="126" t="s">
        <v>211</v>
      </c>
      <c r="C74" s="123" t="str">
        <f>"180"</f>
        <v>180</v>
      </c>
      <c r="D74" s="243">
        <v>8.01</v>
      </c>
      <c r="E74" s="243">
        <v>2.4</v>
      </c>
      <c r="F74" s="243">
        <v>5.61</v>
      </c>
      <c r="G74" s="243">
        <v>0.72</v>
      </c>
      <c r="H74" s="243">
        <v>35.11</v>
      </c>
      <c r="I74" s="243">
        <v>223.05496454999997</v>
      </c>
    </row>
    <row r="75" spans="1:95" x14ac:dyDescent="0.3">
      <c r="A75" s="121" t="s">
        <v>235</v>
      </c>
      <c r="B75" s="126" t="s">
        <v>298</v>
      </c>
      <c r="C75" s="123" t="str">
        <f>"200"</f>
        <v>200</v>
      </c>
      <c r="D75" s="243">
        <v>0.41</v>
      </c>
      <c r="E75" s="243">
        <v>0</v>
      </c>
      <c r="F75" s="243">
        <v>0.17</v>
      </c>
      <c r="G75" s="243">
        <v>0.17</v>
      </c>
      <c r="H75" s="243">
        <v>10.87</v>
      </c>
      <c r="I75" s="243">
        <v>31.63</v>
      </c>
    </row>
    <row r="76" spans="1:95" x14ac:dyDescent="0.3">
      <c r="A76" s="121" t="str">
        <f>"-"</f>
        <v>-</v>
      </c>
      <c r="B76" s="126" t="s">
        <v>254</v>
      </c>
      <c r="C76" s="123" t="str">
        <f>"30"</f>
        <v>30</v>
      </c>
      <c r="D76" s="243">
        <v>1.98</v>
      </c>
      <c r="E76" s="243">
        <v>0</v>
      </c>
      <c r="F76" s="243">
        <v>0.2</v>
      </c>
      <c r="G76" s="243">
        <v>0.2</v>
      </c>
      <c r="H76" s="243">
        <v>14.07</v>
      </c>
      <c r="I76" s="243">
        <v>67.170299999999997</v>
      </c>
    </row>
    <row r="77" spans="1:95" x14ac:dyDescent="0.3">
      <c r="A77" s="121" t="str">
        <f>"-"</f>
        <v>-</v>
      </c>
      <c r="B77" s="126" t="s">
        <v>100</v>
      </c>
      <c r="C77" s="123" t="str">
        <f>"30"</f>
        <v>30</v>
      </c>
      <c r="D77" s="243">
        <v>1.98</v>
      </c>
      <c r="E77" s="243">
        <v>0</v>
      </c>
      <c r="F77" s="243">
        <v>0.36</v>
      </c>
      <c r="G77" s="243">
        <v>0.36</v>
      </c>
      <c r="H77" s="243">
        <v>12.51</v>
      </c>
      <c r="I77" s="243">
        <v>58.013999999999996</v>
      </c>
    </row>
    <row r="78" spans="1:95" x14ac:dyDescent="0.3">
      <c r="A78" s="121" t="str">
        <f>"-"</f>
        <v>-</v>
      </c>
      <c r="B78" s="126" t="s">
        <v>155</v>
      </c>
      <c r="C78" s="123">
        <v>130</v>
      </c>
      <c r="D78" s="243">
        <v>0.5</v>
      </c>
      <c r="E78" s="243">
        <v>0</v>
      </c>
      <c r="F78" s="243">
        <v>0.5</v>
      </c>
      <c r="G78" s="243">
        <v>0.4</v>
      </c>
      <c r="H78" s="243">
        <v>15.08</v>
      </c>
      <c r="I78" s="243">
        <v>63.28</v>
      </c>
    </row>
    <row r="79" spans="1:95" x14ac:dyDescent="0.3">
      <c r="A79" s="127"/>
      <c r="B79" s="142" t="s">
        <v>205</v>
      </c>
      <c r="C79" s="128"/>
      <c r="D79" s="244">
        <f>SUM(D72:D78)</f>
        <v>28.88</v>
      </c>
      <c r="E79" s="244">
        <f t="shared" ref="E79:I79" si="20">SUM(E72:E78)</f>
        <v>13.96</v>
      </c>
      <c r="F79" s="244">
        <f t="shared" si="20"/>
        <v>27.89</v>
      </c>
      <c r="G79" s="244">
        <f t="shared" si="20"/>
        <v>9.48</v>
      </c>
      <c r="H79" s="244">
        <f t="shared" si="20"/>
        <v>117.47</v>
      </c>
      <c r="I79" s="244">
        <f t="shared" si="20"/>
        <v>804.93926454999996</v>
      </c>
      <c r="J79" s="134">
        <v>7.38</v>
      </c>
      <c r="K79" s="13">
        <v>0.22</v>
      </c>
      <c r="L79" s="13">
        <v>0</v>
      </c>
      <c r="M79" s="13">
        <v>0</v>
      </c>
      <c r="N79" s="13">
        <v>0.53</v>
      </c>
      <c r="O79" s="13">
        <v>16.72</v>
      </c>
      <c r="P79" s="13">
        <v>7.0000000000000007E-2</v>
      </c>
      <c r="Q79" s="13">
        <v>0</v>
      </c>
      <c r="R79" s="13">
        <v>0</v>
      </c>
      <c r="S79" s="13">
        <v>0.35</v>
      </c>
      <c r="T79" s="13">
        <v>1.55</v>
      </c>
      <c r="U79" s="13">
        <v>193.78</v>
      </c>
      <c r="V79" s="13">
        <v>20.48</v>
      </c>
      <c r="W79" s="13">
        <v>177.2</v>
      </c>
      <c r="X79" s="13">
        <v>9.61</v>
      </c>
      <c r="Y79" s="13">
        <v>107.88</v>
      </c>
      <c r="Z79" s="13">
        <v>0.14000000000000001</v>
      </c>
      <c r="AA79" s="13">
        <v>76.709999999999994</v>
      </c>
      <c r="AB79" s="13">
        <v>59.72</v>
      </c>
      <c r="AC79" s="13">
        <v>86.6</v>
      </c>
      <c r="AD79" s="13">
        <v>0.17</v>
      </c>
      <c r="AE79" s="13">
        <v>0.01</v>
      </c>
      <c r="AF79" s="13">
        <v>0.08</v>
      </c>
      <c r="AG79" s="13">
        <v>0.04</v>
      </c>
      <c r="AH79" s="13">
        <v>1.21</v>
      </c>
      <c r="AI79" s="13">
        <v>0.12</v>
      </c>
      <c r="AJ79" s="14">
        <v>0</v>
      </c>
      <c r="AK79" s="14">
        <v>413.2</v>
      </c>
      <c r="AL79" s="14">
        <v>348.68</v>
      </c>
      <c r="AM79" s="14">
        <v>624.14</v>
      </c>
      <c r="AN79" s="14">
        <v>351.82</v>
      </c>
      <c r="AO79" s="14">
        <v>141.75</v>
      </c>
      <c r="AP79" s="14">
        <v>255.09</v>
      </c>
      <c r="AQ79" s="14">
        <v>158.56</v>
      </c>
      <c r="AR79" s="14">
        <v>390.97</v>
      </c>
      <c r="AS79" s="14">
        <v>231.05</v>
      </c>
      <c r="AT79" s="14">
        <v>286.68</v>
      </c>
      <c r="AU79" s="14">
        <v>387.29</v>
      </c>
      <c r="AV79" s="14">
        <v>183.06</v>
      </c>
      <c r="AW79" s="14">
        <v>192.75</v>
      </c>
      <c r="AX79" s="14">
        <v>1764.18</v>
      </c>
      <c r="AY79" s="14">
        <v>0</v>
      </c>
      <c r="AZ79" s="14">
        <v>757.74</v>
      </c>
      <c r="BA79" s="14">
        <v>350.79</v>
      </c>
      <c r="BB79" s="14">
        <v>326.74</v>
      </c>
      <c r="BC79" s="14">
        <v>101.65</v>
      </c>
      <c r="BD79" s="14">
        <v>0.27</v>
      </c>
      <c r="BE79" s="14">
        <v>0.14000000000000001</v>
      </c>
      <c r="BF79" s="14">
        <v>0.13</v>
      </c>
      <c r="BG79" s="14">
        <v>0.34</v>
      </c>
      <c r="BH79" s="14">
        <v>0.4</v>
      </c>
      <c r="BI79" s="14">
        <v>1.38</v>
      </c>
      <c r="BJ79" s="14">
        <v>7.0000000000000007E-2</v>
      </c>
      <c r="BK79" s="14">
        <v>3.47</v>
      </c>
      <c r="BL79" s="14">
        <v>0.02</v>
      </c>
      <c r="BM79" s="14">
        <v>0.96</v>
      </c>
      <c r="BN79" s="14">
        <v>0.02</v>
      </c>
      <c r="BO79" s="14">
        <v>0</v>
      </c>
      <c r="BP79" s="14">
        <v>0</v>
      </c>
      <c r="BQ79" s="14">
        <v>0.24</v>
      </c>
      <c r="BR79" s="14">
        <v>0.36</v>
      </c>
      <c r="BS79" s="14">
        <v>2.74</v>
      </c>
      <c r="BT79" s="14">
        <v>0</v>
      </c>
      <c r="BU79" s="14">
        <v>0</v>
      </c>
      <c r="BV79" s="14">
        <v>0.35</v>
      </c>
      <c r="BW79" s="14">
        <v>0.01</v>
      </c>
      <c r="BX79" s="14">
        <v>0</v>
      </c>
      <c r="BY79" s="14">
        <v>0</v>
      </c>
      <c r="BZ79" s="14">
        <v>0</v>
      </c>
      <c r="CA79" s="14">
        <v>0</v>
      </c>
      <c r="CB79" s="14">
        <v>23.97</v>
      </c>
      <c r="CC79" s="15"/>
      <c r="CD79" s="15"/>
      <c r="CE79" s="14">
        <v>86.66</v>
      </c>
      <c r="CF79" s="14"/>
      <c r="CG79" s="14">
        <v>0.7</v>
      </c>
      <c r="CH79" s="14">
        <v>0.55000000000000004</v>
      </c>
      <c r="CI79" s="14">
        <v>0.63</v>
      </c>
      <c r="CJ79" s="14">
        <v>1080</v>
      </c>
      <c r="CK79" s="14">
        <v>593.70000000000005</v>
      </c>
      <c r="CL79" s="14">
        <v>836.85</v>
      </c>
      <c r="CM79" s="14">
        <v>6.95</v>
      </c>
      <c r="CN79" s="14">
        <v>5.97</v>
      </c>
      <c r="CO79" s="14">
        <v>6.46</v>
      </c>
      <c r="CP79" s="14">
        <v>0</v>
      </c>
      <c r="CQ79" s="14">
        <v>0</v>
      </c>
    </row>
    <row r="80" spans="1:95" hidden="1" x14ac:dyDescent="0.3">
      <c r="A80" s="56"/>
      <c r="B80" s="16" t="s">
        <v>102</v>
      </c>
      <c r="C80" s="74"/>
      <c r="D80" s="242">
        <v>26.95</v>
      </c>
      <c r="E80" s="242">
        <v>0</v>
      </c>
      <c r="F80" s="242">
        <v>27.65</v>
      </c>
      <c r="G80" s="242">
        <v>0</v>
      </c>
      <c r="H80" s="242">
        <v>117.24999999999999</v>
      </c>
      <c r="I80" s="242">
        <v>822.5</v>
      </c>
      <c r="J80" s="134">
        <v>3.74</v>
      </c>
      <c r="K80" s="13">
        <v>0.09</v>
      </c>
      <c r="L80" s="13">
        <v>0</v>
      </c>
      <c r="M80" s="13">
        <v>0</v>
      </c>
      <c r="N80" s="13">
        <v>7.69</v>
      </c>
      <c r="O80" s="13">
        <v>23.8</v>
      </c>
      <c r="P80" s="13">
        <v>3.02</v>
      </c>
      <c r="Q80" s="13">
        <v>0</v>
      </c>
      <c r="R80" s="13">
        <v>0</v>
      </c>
      <c r="S80" s="13">
        <v>0.08</v>
      </c>
      <c r="T80" s="13">
        <v>1.64</v>
      </c>
      <c r="U80" s="13">
        <v>246.19</v>
      </c>
      <c r="V80" s="13">
        <v>180.55</v>
      </c>
      <c r="W80" s="13">
        <v>118.09</v>
      </c>
      <c r="X80" s="13">
        <v>27.92</v>
      </c>
      <c r="Y80" s="13">
        <v>187.96</v>
      </c>
      <c r="Z80" s="13">
        <v>0.74</v>
      </c>
      <c r="AA80" s="13">
        <v>19.68</v>
      </c>
      <c r="AB80" s="13">
        <v>16.399999999999999</v>
      </c>
      <c r="AC80" s="13">
        <v>36.49</v>
      </c>
      <c r="AD80" s="13">
        <v>0.66</v>
      </c>
      <c r="AE80" s="13">
        <v>0.1</v>
      </c>
      <c r="AF80" s="13">
        <v>0.13</v>
      </c>
      <c r="AG80" s="13">
        <v>0.95</v>
      </c>
      <c r="AH80" s="13">
        <v>2.59</v>
      </c>
      <c r="AI80" s="13">
        <v>0.43</v>
      </c>
      <c r="AJ80" s="14">
        <v>0</v>
      </c>
      <c r="AK80" s="14">
        <v>312.25</v>
      </c>
      <c r="AL80" s="14">
        <v>304.89</v>
      </c>
      <c r="AM80" s="14">
        <v>412.22</v>
      </c>
      <c r="AN80" s="14">
        <v>307.74</v>
      </c>
      <c r="AO80" s="14">
        <v>119.36</v>
      </c>
      <c r="AP80" s="14">
        <v>198.37</v>
      </c>
      <c r="AQ80" s="14">
        <v>81.05</v>
      </c>
      <c r="AR80" s="14">
        <v>314.56</v>
      </c>
      <c r="AS80" s="14">
        <v>157.47</v>
      </c>
      <c r="AT80" s="14">
        <v>189.85</v>
      </c>
      <c r="AU80" s="14">
        <v>246.93</v>
      </c>
      <c r="AV80" s="14">
        <v>89.99</v>
      </c>
      <c r="AW80" s="14">
        <v>158.94</v>
      </c>
      <c r="AX80" s="14">
        <v>928.51</v>
      </c>
      <c r="AY80" s="14">
        <v>0</v>
      </c>
      <c r="AZ80" s="14">
        <v>506.72</v>
      </c>
      <c r="BA80" s="14">
        <v>152.38999999999999</v>
      </c>
      <c r="BB80" s="14">
        <v>259.07</v>
      </c>
      <c r="BC80" s="14">
        <v>97.51</v>
      </c>
      <c r="BD80" s="14">
        <v>0.1</v>
      </c>
      <c r="BE80" s="14">
        <v>0.04</v>
      </c>
      <c r="BF80" s="14">
        <v>0.02</v>
      </c>
      <c r="BG80" s="14">
        <v>0.05</v>
      </c>
      <c r="BH80" s="14">
        <v>0.06</v>
      </c>
      <c r="BI80" s="14">
        <v>0.28999999999999998</v>
      </c>
      <c r="BJ80" s="14">
        <v>0</v>
      </c>
      <c r="BK80" s="14">
        <v>0.8</v>
      </c>
      <c r="BL80" s="14">
        <v>0</v>
      </c>
      <c r="BM80" s="14">
        <v>0.25</v>
      </c>
      <c r="BN80" s="14">
        <v>0</v>
      </c>
      <c r="BO80" s="14">
        <v>0</v>
      </c>
      <c r="BP80" s="14">
        <v>0</v>
      </c>
      <c r="BQ80" s="14">
        <v>0.06</v>
      </c>
      <c r="BR80" s="14">
        <v>0.08</v>
      </c>
      <c r="BS80" s="14">
        <v>0.65</v>
      </c>
      <c r="BT80" s="14">
        <v>0</v>
      </c>
      <c r="BU80" s="14">
        <v>0</v>
      </c>
      <c r="BV80" s="14">
        <v>0.04</v>
      </c>
      <c r="BW80" s="14">
        <v>0</v>
      </c>
      <c r="BX80" s="14">
        <v>0</v>
      </c>
      <c r="BY80" s="14">
        <v>0</v>
      </c>
      <c r="BZ80" s="14">
        <v>0</v>
      </c>
      <c r="CA80" s="14">
        <v>0</v>
      </c>
      <c r="CB80" s="14">
        <v>181.76</v>
      </c>
      <c r="CC80" s="15"/>
      <c r="CD80" s="15"/>
      <c r="CE80" s="14">
        <v>22.41</v>
      </c>
      <c r="CF80" s="14"/>
      <c r="CG80" s="14">
        <v>35.090000000000003</v>
      </c>
      <c r="CH80" s="14">
        <v>14.88</v>
      </c>
      <c r="CI80" s="14">
        <v>24.99</v>
      </c>
      <c r="CJ80" s="14">
        <v>2201.36</v>
      </c>
      <c r="CK80" s="14">
        <v>1007.52</v>
      </c>
      <c r="CL80" s="14">
        <v>1604.44</v>
      </c>
      <c r="CM80" s="14">
        <v>46.34</v>
      </c>
      <c r="CN80" s="14">
        <v>24.47</v>
      </c>
      <c r="CO80" s="14">
        <v>35.409999999999997</v>
      </c>
      <c r="CP80" s="14">
        <v>4.0999999999999996</v>
      </c>
      <c r="CQ80" s="14">
        <v>0.51</v>
      </c>
    </row>
    <row r="81" spans="1:95" hidden="1" x14ac:dyDescent="0.3">
      <c r="A81" s="56"/>
      <c r="B81" s="16" t="s">
        <v>103</v>
      </c>
      <c r="C81" s="74"/>
      <c r="D81" s="242">
        <f t="shared" ref="D81:I81" si="21">D79-D80</f>
        <v>1.9299999999999997</v>
      </c>
      <c r="E81" s="242">
        <f t="shared" si="21"/>
        <v>13.96</v>
      </c>
      <c r="F81" s="242">
        <f t="shared" si="21"/>
        <v>0.24000000000000199</v>
      </c>
      <c r="G81" s="242">
        <f t="shared" si="21"/>
        <v>9.48</v>
      </c>
      <c r="H81" s="242">
        <f t="shared" si="21"/>
        <v>0.22000000000001307</v>
      </c>
      <c r="I81" s="242">
        <f t="shared" si="21"/>
        <v>-17.560735450000038</v>
      </c>
      <c r="J81" s="134">
        <v>0</v>
      </c>
      <c r="K81" s="13">
        <v>0</v>
      </c>
      <c r="L81" s="13">
        <v>0</v>
      </c>
      <c r="M81" s="13">
        <v>0</v>
      </c>
      <c r="N81" s="13">
        <v>9.6999999999999993</v>
      </c>
      <c r="O81" s="13">
        <v>0</v>
      </c>
      <c r="P81" s="13">
        <v>0.13</v>
      </c>
      <c r="Q81" s="13">
        <v>0</v>
      </c>
      <c r="R81" s="13">
        <v>0</v>
      </c>
      <c r="S81" s="13">
        <v>0.28000000000000003</v>
      </c>
      <c r="T81" s="13">
        <v>0.06</v>
      </c>
      <c r="U81" s="13">
        <v>0.63</v>
      </c>
      <c r="V81" s="13">
        <v>8.16</v>
      </c>
      <c r="W81" s="13">
        <v>2.1800000000000002</v>
      </c>
      <c r="X81" s="13">
        <v>0.56000000000000005</v>
      </c>
      <c r="Y81" s="13">
        <v>1</v>
      </c>
      <c r="Z81" s="13">
        <v>0.06</v>
      </c>
      <c r="AA81" s="13">
        <v>0</v>
      </c>
      <c r="AB81" s="13">
        <v>0.44</v>
      </c>
      <c r="AC81" s="13">
        <v>0.1</v>
      </c>
      <c r="AD81" s="13">
        <v>0.01</v>
      </c>
      <c r="AE81" s="13">
        <v>0</v>
      </c>
      <c r="AF81" s="13">
        <v>0</v>
      </c>
      <c r="AG81" s="13">
        <v>0</v>
      </c>
      <c r="AH81" s="13">
        <v>0.01</v>
      </c>
      <c r="AI81" s="13">
        <v>0.78</v>
      </c>
      <c r="AJ81" s="14">
        <v>0</v>
      </c>
      <c r="AK81" s="14">
        <v>0.67</v>
      </c>
      <c r="AL81" s="14">
        <v>0.76</v>
      </c>
      <c r="AM81" s="14">
        <v>0.62</v>
      </c>
      <c r="AN81" s="14">
        <v>1.1499999999999999</v>
      </c>
      <c r="AO81" s="14">
        <v>0.28999999999999998</v>
      </c>
      <c r="AP81" s="14">
        <v>1.2</v>
      </c>
      <c r="AQ81" s="14">
        <v>0</v>
      </c>
      <c r="AR81" s="14">
        <v>1.53</v>
      </c>
      <c r="AS81" s="14">
        <v>0</v>
      </c>
      <c r="AT81" s="14">
        <v>0</v>
      </c>
      <c r="AU81" s="14">
        <v>0</v>
      </c>
      <c r="AV81" s="14">
        <v>0.86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199.45</v>
      </c>
      <c r="CC81" s="15"/>
      <c r="CD81" s="15"/>
      <c r="CE81" s="14">
        <v>7.0000000000000007E-2</v>
      </c>
      <c r="CF81" s="14"/>
      <c r="CG81" s="14">
        <v>4.3</v>
      </c>
      <c r="CH81" s="14">
        <v>4.1500000000000004</v>
      </c>
      <c r="CI81" s="14">
        <v>4.2300000000000004</v>
      </c>
      <c r="CJ81" s="14">
        <v>495.57</v>
      </c>
      <c r="CK81" s="14">
        <v>191.59</v>
      </c>
      <c r="CL81" s="14">
        <v>343.58</v>
      </c>
      <c r="CM81" s="14">
        <v>44.44</v>
      </c>
      <c r="CN81" s="14">
        <v>26.58</v>
      </c>
      <c r="CO81" s="14">
        <v>35.51</v>
      </c>
      <c r="CP81" s="14">
        <v>9.76</v>
      </c>
      <c r="CQ81" s="14">
        <v>0</v>
      </c>
    </row>
    <row r="82" spans="1:95" hidden="1" x14ac:dyDescent="0.3">
      <c r="A82" s="56"/>
      <c r="B82" s="16" t="s">
        <v>104</v>
      </c>
      <c r="C82" s="74"/>
      <c r="D82" s="242">
        <v>14</v>
      </c>
      <c r="E82" s="242"/>
      <c r="F82" s="242">
        <v>34</v>
      </c>
      <c r="G82" s="242"/>
      <c r="H82" s="242">
        <v>52</v>
      </c>
      <c r="I82" s="242"/>
      <c r="J82" s="134">
        <v>0.04</v>
      </c>
      <c r="K82" s="13">
        <v>0</v>
      </c>
      <c r="L82" s="13">
        <v>0</v>
      </c>
      <c r="M82" s="13">
        <v>0</v>
      </c>
      <c r="N82" s="13">
        <v>0.24</v>
      </c>
      <c r="O82" s="13">
        <v>6.44</v>
      </c>
      <c r="P82" s="13">
        <v>1.66</v>
      </c>
      <c r="Q82" s="13">
        <v>0</v>
      </c>
      <c r="R82" s="13">
        <v>0</v>
      </c>
      <c r="S82" s="13">
        <v>0.2</v>
      </c>
      <c r="T82" s="13">
        <v>0.5</v>
      </c>
      <c r="U82" s="13">
        <v>122</v>
      </c>
      <c r="V82" s="13">
        <v>49</v>
      </c>
      <c r="W82" s="13">
        <v>7</v>
      </c>
      <c r="X82" s="13">
        <v>9.4</v>
      </c>
      <c r="Y82" s="13">
        <v>31.6</v>
      </c>
      <c r="Z82" s="13">
        <v>0.78</v>
      </c>
      <c r="AA82" s="13">
        <v>0</v>
      </c>
      <c r="AB82" s="13">
        <v>1</v>
      </c>
      <c r="AC82" s="13">
        <v>0.2</v>
      </c>
      <c r="AD82" s="13">
        <v>0.28000000000000003</v>
      </c>
      <c r="AE82" s="13">
        <v>0.04</v>
      </c>
      <c r="AF82" s="13">
        <v>0.02</v>
      </c>
      <c r="AG82" s="13">
        <v>0.14000000000000001</v>
      </c>
      <c r="AH82" s="13">
        <v>0.4</v>
      </c>
      <c r="AI82" s="13">
        <v>0</v>
      </c>
      <c r="AJ82" s="14">
        <v>0</v>
      </c>
      <c r="AK82" s="14">
        <v>64.400000000000006</v>
      </c>
      <c r="AL82" s="14">
        <v>49.6</v>
      </c>
      <c r="AM82" s="14">
        <v>85.4</v>
      </c>
      <c r="AN82" s="14">
        <v>44.6</v>
      </c>
      <c r="AO82" s="14">
        <v>18.600000000000001</v>
      </c>
      <c r="AP82" s="14">
        <v>39.6</v>
      </c>
      <c r="AQ82" s="14">
        <v>16</v>
      </c>
      <c r="AR82" s="14">
        <v>74.2</v>
      </c>
      <c r="AS82" s="14">
        <v>59.4</v>
      </c>
      <c r="AT82" s="14">
        <v>58.2</v>
      </c>
      <c r="AU82" s="14">
        <v>92.8</v>
      </c>
      <c r="AV82" s="14">
        <v>24.8</v>
      </c>
      <c r="AW82" s="14">
        <v>62</v>
      </c>
      <c r="AX82" s="14">
        <v>311.8</v>
      </c>
      <c r="AY82" s="14">
        <v>0</v>
      </c>
      <c r="AZ82" s="14">
        <v>105.2</v>
      </c>
      <c r="BA82" s="14">
        <v>58.2</v>
      </c>
      <c r="BB82" s="14">
        <v>36</v>
      </c>
      <c r="BC82" s="14">
        <v>26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0.03</v>
      </c>
      <c r="BL82" s="14">
        <v>0</v>
      </c>
      <c r="BM82" s="14">
        <v>0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0.02</v>
      </c>
      <c r="BT82" s="14">
        <v>0</v>
      </c>
      <c r="BU82" s="14">
        <v>0</v>
      </c>
      <c r="BV82" s="14">
        <v>0.1</v>
      </c>
      <c r="BW82" s="14">
        <v>0.02</v>
      </c>
      <c r="BX82" s="14">
        <v>0</v>
      </c>
      <c r="BY82" s="14">
        <v>0</v>
      </c>
      <c r="BZ82" s="14">
        <v>0</v>
      </c>
      <c r="CA82" s="14">
        <v>0</v>
      </c>
      <c r="CB82" s="14">
        <v>9.4</v>
      </c>
      <c r="CC82" s="15"/>
      <c r="CD82" s="15"/>
      <c r="CE82" s="14">
        <v>0.17</v>
      </c>
      <c r="CF82" s="14"/>
      <c r="CG82" s="14">
        <v>2</v>
      </c>
      <c r="CH82" s="14">
        <v>2</v>
      </c>
      <c r="CI82" s="14">
        <v>2</v>
      </c>
      <c r="CJ82" s="14">
        <v>380</v>
      </c>
      <c r="CK82" s="14">
        <v>146.4</v>
      </c>
      <c r="CL82" s="14">
        <v>263.2</v>
      </c>
      <c r="CM82" s="14">
        <v>3.8</v>
      </c>
      <c r="CN82" s="14">
        <v>3.16</v>
      </c>
      <c r="CO82" s="14">
        <v>3.48</v>
      </c>
      <c r="CP82" s="14">
        <v>0</v>
      </c>
      <c r="CQ82" s="14">
        <v>0</v>
      </c>
    </row>
    <row r="83" spans="1:95" x14ac:dyDescent="0.3">
      <c r="A83" s="56"/>
      <c r="B83" s="143" t="s">
        <v>287</v>
      </c>
      <c r="C83" s="74"/>
      <c r="D83" s="245">
        <f>D67+D79</f>
        <v>50.279999999999994</v>
      </c>
      <c r="E83" s="245">
        <f t="shared" ref="E83:I83" si="22">E67+E79</f>
        <v>29.03</v>
      </c>
      <c r="F83" s="245">
        <f t="shared" si="22"/>
        <v>48.039999999999992</v>
      </c>
      <c r="G83" s="245">
        <f t="shared" si="22"/>
        <v>13.010000000000002</v>
      </c>
      <c r="H83" s="245">
        <f t="shared" si="22"/>
        <v>204.92</v>
      </c>
      <c r="I83" s="245">
        <f t="shared" si="22"/>
        <v>1437.23307355</v>
      </c>
      <c r="J83" s="13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5"/>
      <c r="CD83" s="15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</row>
    <row r="84" spans="1:95" x14ac:dyDescent="0.3">
      <c r="A84" s="56"/>
      <c r="B84" s="16"/>
      <c r="C84" s="74"/>
      <c r="D84" s="242"/>
      <c r="E84" s="242"/>
      <c r="F84" s="242"/>
      <c r="G84" s="242"/>
      <c r="H84" s="242"/>
      <c r="I84" s="242"/>
      <c r="J84" s="135">
        <v>0.1</v>
      </c>
      <c r="K84" s="17">
        <v>0</v>
      </c>
      <c r="L84" s="17">
        <v>0</v>
      </c>
      <c r="M84" s="17">
        <v>0</v>
      </c>
      <c r="N84" s="17">
        <v>9</v>
      </c>
      <c r="O84" s="17">
        <v>0.8</v>
      </c>
      <c r="P84" s="17">
        <v>1.8</v>
      </c>
      <c r="Q84" s="17">
        <v>0</v>
      </c>
      <c r="R84" s="17">
        <v>0</v>
      </c>
      <c r="S84" s="17">
        <v>0.8</v>
      </c>
      <c r="T84" s="17">
        <v>0.5</v>
      </c>
      <c r="U84" s="17">
        <v>26</v>
      </c>
      <c r="V84" s="17">
        <v>278</v>
      </c>
      <c r="W84" s="17">
        <v>16</v>
      </c>
      <c r="X84" s="17">
        <v>9</v>
      </c>
      <c r="Y84" s="17">
        <v>11</v>
      </c>
      <c r="Z84" s="17">
        <v>2.2000000000000002</v>
      </c>
      <c r="AA84" s="17">
        <v>0</v>
      </c>
      <c r="AB84" s="17">
        <v>30</v>
      </c>
      <c r="AC84" s="17">
        <v>5</v>
      </c>
      <c r="AD84" s="17">
        <v>0.2</v>
      </c>
      <c r="AE84" s="17">
        <v>0.03</v>
      </c>
      <c r="AF84" s="17">
        <v>0.02</v>
      </c>
      <c r="AG84" s="17">
        <v>0.3</v>
      </c>
      <c r="AH84" s="17">
        <v>0.4</v>
      </c>
      <c r="AI84" s="17">
        <v>10</v>
      </c>
      <c r="AJ84" s="8">
        <v>0</v>
      </c>
      <c r="AK84" s="8">
        <v>12</v>
      </c>
      <c r="AL84" s="8">
        <v>13</v>
      </c>
      <c r="AM84" s="8">
        <v>19</v>
      </c>
      <c r="AN84" s="8">
        <v>18</v>
      </c>
      <c r="AO84" s="8">
        <v>3</v>
      </c>
      <c r="AP84" s="8">
        <v>11</v>
      </c>
      <c r="AQ84" s="8">
        <v>3</v>
      </c>
      <c r="AR84" s="8">
        <v>9</v>
      </c>
      <c r="AS84" s="8">
        <v>17</v>
      </c>
      <c r="AT84" s="8">
        <v>10</v>
      </c>
      <c r="AU84" s="8">
        <v>78</v>
      </c>
      <c r="AV84" s="8">
        <v>7</v>
      </c>
      <c r="AW84" s="8">
        <v>14</v>
      </c>
      <c r="AX84" s="8">
        <v>42</v>
      </c>
      <c r="AY84" s="8">
        <v>0</v>
      </c>
      <c r="AZ84" s="8">
        <v>13</v>
      </c>
      <c r="BA84" s="8">
        <v>16</v>
      </c>
      <c r="BB84" s="8">
        <v>6</v>
      </c>
      <c r="BC84" s="8">
        <v>5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86.3</v>
      </c>
      <c r="CC84" s="18"/>
      <c r="CD84" s="18"/>
      <c r="CE84" s="8">
        <v>5</v>
      </c>
      <c r="CF84" s="8"/>
      <c r="CG84" s="8">
        <v>2</v>
      </c>
      <c r="CH84" s="8">
        <v>2</v>
      </c>
      <c r="CI84" s="8">
        <v>2</v>
      </c>
      <c r="CJ84" s="8">
        <v>150</v>
      </c>
      <c r="CK84" s="8">
        <v>150</v>
      </c>
      <c r="CL84" s="8">
        <v>150</v>
      </c>
      <c r="CM84" s="8">
        <v>46.8</v>
      </c>
      <c r="CN84" s="8">
        <v>46.8</v>
      </c>
      <c r="CO84" s="8">
        <v>46.8</v>
      </c>
      <c r="CP84" s="8">
        <v>0</v>
      </c>
      <c r="CQ84" s="8">
        <v>0</v>
      </c>
    </row>
    <row r="85" spans="1:95" x14ac:dyDescent="0.3">
      <c r="A85" s="56"/>
      <c r="B85" s="157" t="s">
        <v>145</v>
      </c>
      <c r="C85" s="24" t="s">
        <v>156</v>
      </c>
      <c r="D85" s="254" t="s">
        <v>157</v>
      </c>
      <c r="E85" s="254"/>
      <c r="F85" s="268" t="s">
        <v>158</v>
      </c>
      <c r="G85" s="268"/>
      <c r="H85" s="25" t="s">
        <v>159</v>
      </c>
      <c r="I85" s="25" t="s">
        <v>160</v>
      </c>
    </row>
    <row r="86" spans="1:95" x14ac:dyDescent="0.3">
      <c r="A86" s="121"/>
      <c r="B86" s="122" t="s">
        <v>92</v>
      </c>
      <c r="C86" s="123"/>
      <c r="D86" s="243"/>
      <c r="E86" s="243"/>
      <c r="F86" s="243"/>
      <c r="G86" s="243"/>
      <c r="H86" s="243"/>
      <c r="I86" s="243"/>
    </row>
    <row r="87" spans="1:95" x14ac:dyDescent="0.3">
      <c r="A87" s="121" t="str">
        <f>""</f>
        <v/>
      </c>
      <c r="B87" s="126" t="s">
        <v>118</v>
      </c>
      <c r="C87" s="123" t="str">
        <f>"10"</f>
        <v>10</v>
      </c>
      <c r="D87" s="243">
        <v>0.08</v>
      </c>
      <c r="E87" s="243">
        <v>0.08</v>
      </c>
      <c r="F87" s="243">
        <v>7.25</v>
      </c>
      <c r="G87" s="243">
        <v>0</v>
      </c>
      <c r="H87" s="243">
        <v>0.13</v>
      </c>
      <c r="I87" s="243">
        <v>66.063999999999993</v>
      </c>
    </row>
    <row r="88" spans="1:95" x14ac:dyDescent="0.3">
      <c r="A88" s="121" t="str">
        <f>"ттк 512"</f>
        <v>ттк 512</v>
      </c>
      <c r="B88" s="126" t="s">
        <v>299</v>
      </c>
      <c r="C88" s="123">
        <v>150</v>
      </c>
      <c r="D88" s="243">
        <v>18.260000000000002</v>
      </c>
      <c r="E88" s="243">
        <v>13.64</v>
      </c>
      <c r="F88" s="243">
        <v>11.55</v>
      </c>
      <c r="G88" s="243">
        <v>1.24</v>
      </c>
      <c r="H88" s="243">
        <v>33.6</v>
      </c>
      <c r="I88" s="243">
        <v>304.99</v>
      </c>
    </row>
    <row r="89" spans="1:95" x14ac:dyDescent="0.3">
      <c r="A89" s="121" t="s">
        <v>115</v>
      </c>
      <c r="B89" s="126" t="s">
        <v>297</v>
      </c>
      <c r="C89" s="123" t="str">
        <f>"200"</f>
        <v>200</v>
      </c>
      <c r="D89" s="243">
        <v>0.08</v>
      </c>
      <c r="E89" s="243">
        <v>0</v>
      </c>
      <c r="F89" s="243">
        <v>0.02</v>
      </c>
      <c r="G89" s="243">
        <v>0.02</v>
      </c>
      <c r="H89" s="243">
        <v>0.06</v>
      </c>
      <c r="I89" s="243">
        <v>0.64</v>
      </c>
    </row>
    <row r="90" spans="1:95" x14ac:dyDescent="0.3">
      <c r="A90" s="121" t="str">
        <f>"-"</f>
        <v>-</v>
      </c>
      <c r="B90" s="126" t="s">
        <v>254</v>
      </c>
      <c r="C90" s="123" t="str">
        <f>"35"</f>
        <v>35</v>
      </c>
      <c r="D90" s="243">
        <v>2.31</v>
      </c>
      <c r="E90" s="243">
        <v>0</v>
      </c>
      <c r="F90" s="243">
        <v>0.23</v>
      </c>
      <c r="G90" s="243">
        <v>0.23</v>
      </c>
      <c r="H90" s="243">
        <v>16.420000000000002</v>
      </c>
      <c r="I90" s="243">
        <v>78.365349999999992</v>
      </c>
      <c r="J90" s="134">
        <v>6.91</v>
      </c>
      <c r="K90" s="13">
        <v>0.11</v>
      </c>
      <c r="L90" s="13">
        <v>0</v>
      </c>
      <c r="M90" s="13">
        <v>0</v>
      </c>
      <c r="N90" s="13">
        <v>1.33</v>
      </c>
      <c r="O90" s="13">
        <v>3.41</v>
      </c>
      <c r="P90" s="13">
        <v>0.63</v>
      </c>
      <c r="Q90" s="13">
        <v>0</v>
      </c>
      <c r="R90" s="13">
        <v>0</v>
      </c>
      <c r="S90" s="13">
        <v>0.03</v>
      </c>
      <c r="T90" s="13">
        <v>1.32</v>
      </c>
      <c r="U90" s="13">
        <v>224.84</v>
      </c>
      <c r="V90" s="13">
        <v>230.5</v>
      </c>
      <c r="W90" s="13">
        <v>13.64</v>
      </c>
      <c r="X90" s="13">
        <v>16.239999999999998</v>
      </c>
      <c r="Y90" s="13">
        <v>128.49</v>
      </c>
      <c r="Z90" s="13">
        <v>1.84</v>
      </c>
      <c r="AA90" s="13">
        <v>17</v>
      </c>
      <c r="AB90" s="13">
        <v>12.75</v>
      </c>
      <c r="AC90" s="13">
        <v>22.5</v>
      </c>
      <c r="AD90" s="13">
        <v>0.41</v>
      </c>
      <c r="AE90" s="13">
        <v>0.04</v>
      </c>
      <c r="AF90" s="13">
        <v>0.09</v>
      </c>
      <c r="AG90" s="13">
        <v>2.64</v>
      </c>
      <c r="AH90" s="13">
        <v>5.49</v>
      </c>
      <c r="AI90" s="13">
        <v>0.45</v>
      </c>
      <c r="AJ90" s="14">
        <v>0</v>
      </c>
      <c r="AK90" s="14">
        <v>653.94000000000005</v>
      </c>
      <c r="AL90" s="14">
        <v>498.05</v>
      </c>
      <c r="AM90" s="14">
        <v>940.94</v>
      </c>
      <c r="AN90" s="14">
        <v>1588.86</v>
      </c>
      <c r="AO90" s="14">
        <v>278.76</v>
      </c>
      <c r="AP90" s="14">
        <v>505.46</v>
      </c>
      <c r="AQ90" s="14">
        <v>134.53</v>
      </c>
      <c r="AR90" s="14">
        <v>509.33</v>
      </c>
      <c r="AS90" s="14">
        <v>677.98</v>
      </c>
      <c r="AT90" s="14">
        <v>654.69000000000005</v>
      </c>
      <c r="AU90" s="14">
        <v>1096.1300000000001</v>
      </c>
      <c r="AV90" s="14">
        <v>443.07</v>
      </c>
      <c r="AW90" s="14">
        <v>587.73</v>
      </c>
      <c r="AX90" s="14">
        <v>2022.32</v>
      </c>
      <c r="AY90" s="14">
        <v>176.4</v>
      </c>
      <c r="AZ90" s="14">
        <v>465.03</v>
      </c>
      <c r="BA90" s="14">
        <v>500.78</v>
      </c>
      <c r="BB90" s="14">
        <v>414.12</v>
      </c>
      <c r="BC90" s="14">
        <v>167.52</v>
      </c>
      <c r="BD90" s="14">
        <v>0.13</v>
      </c>
      <c r="BE90" s="14">
        <v>0.06</v>
      </c>
      <c r="BF90" s="14">
        <v>0.03</v>
      </c>
      <c r="BG90" s="14">
        <v>7.0000000000000007E-2</v>
      </c>
      <c r="BH90" s="14">
        <v>0.08</v>
      </c>
      <c r="BI90" s="14">
        <v>0.38</v>
      </c>
      <c r="BJ90" s="14">
        <v>0</v>
      </c>
      <c r="BK90" s="14">
        <v>1.06</v>
      </c>
      <c r="BL90" s="14">
        <v>0</v>
      </c>
      <c r="BM90" s="14">
        <v>0.32</v>
      </c>
      <c r="BN90" s="14">
        <v>0</v>
      </c>
      <c r="BO90" s="14">
        <v>0</v>
      </c>
      <c r="BP90" s="14">
        <v>0</v>
      </c>
      <c r="BQ90" s="14">
        <v>7.0000000000000007E-2</v>
      </c>
      <c r="BR90" s="14">
        <v>0.11</v>
      </c>
      <c r="BS90" s="14">
        <v>0.86</v>
      </c>
      <c r="BT90" s="14">
        <v>0</v>
      </c>
      <c r="BU90" s="14">
        <v>0</v>
      </c>
      <c r="BV90" s="14">
        <v>7.0000000000000007E-2</v>
      </c>
      <c r="BW90" s="14">
        <v>0.01</v>
      </c>
      <c r="BX90" s="14">
        <v>0</v>
      </c>
      <c r="BY90" s="14">
        <v>0</v>
      </c>
      <c r="BZ90" s="14">
        <v>0</v>
      </c>
      <c r="CA90" s="14">
        <v>0</v>
      </c>
      <c r="CB90" s="14">
        <v>116.15</v>
      </c>
      <c r="CC90" s="15"/>
      <c r="CD90" s="15"/>
      <c r="CE90" s="14">
        <v>19.13</v>
      </c>
      <c r="CF90" s="14"/>
      <c r="CG90" s="14">
        <v>27.69</v>
      </c>
      <c r="CH90" s="14">
        <v>17.54</v>
      </c>
      <c r="CI90" s="14">
        <v>22.61</v>
      </c>
      <c r="CJ90" s="14">
        <v>2951.17</v>
      </c>
      <c r="CK90" s="14">
        <v>1775.97</v>
      </c>
      <c r="CL90" s="14">
        <v>2363.5700000000002</v>
      </c>
      <c r="CM90" s="14">
        <v>34.479999999999997</v>
      </c>
      <c r="CN90" s="14">
        <v>19.96</v>
      </c>
      <c r="CO90" s="14">
        <v>27.27</v>
      </c>
      <c r="CP90" s="14">
        <v>0</v>
      </c>
      <c r="CQ90" s="14">
        <v>0.5</v>
      </c>
    </row>
    <row r="91" spans="1:95" x14ac:dyDescent="0.3">
      <c r="A91" s="121" t="str">
        <f>"-"</f>
        <v>-</v>
      </c>
      <c r="B91" s="126" t="s">
        <v>100</v>
      </c>
      <c r="C91" s="123" t="str">
        <f>"25"</f>
        <v>25</v>
      </c>
      <c r="D91" s="243">
        <v>1.65</v>
      </c>
      <c r="E91" s="243">
        <v>0</v>
      </c>
      <c r="F91" s="243">
        <v>0.3</v>
      </c>
      <c r="G91" s="243">
        <v>0.3</v>
      </c>
      <c r="H91" s="243">
        <v>10.43</v>
      </c>
      <c r="I91" s="243">
        <v>48.344999999999999</v>
      </c>
      <c r="J91" s="134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5"/>
      <c r="CD91" s="15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</row>
    <row r="92" spans="1:95" x14ac:dyDescent="0.3">
      <c r="A92" s="121" t="str">
        <f>"-"</f>
        <v>-</v>
      </c>
      <c r="B92" s="126" t="s">
        <v>155</v>
      </c>
      <c r="C92" s="123">
        <v>120</v>
      </c>
      <c r="D92" s="123">
        <v>0.48</v>
      </c>
      <c r="E92" s="123">
        <v>0</v>
      </c>
      <c r="F92" s="123">
        <v>0.48</v>
      </c>
      <c r="G92" s="123">
        <v>0.56000000000000005</v>
      </c>
      <c r="H92" s="123">
        <v>13.92</v>
      </c>
      <c r="I92" s="243">
        <v>58.41</v>
      </c>
      <c r="J92" s="134">
        <v>0.32</v>
      </c>
      <c r="K92" s="13">
        <v>0</v>
      </c>
      <c r="L92" s="13">
        <v>0</v>
      </c>
      <c r="M92" s="13">
        <v>0</v>
      </c>
      <c r="N92" s="13">
        <v>0.73</v>
      </c>
      <c r="O92" s="13">
        <v>28.03</v>
      </c>
      <c r="P92" s="13">
        <v>5.72</v>
      </c>
      <c r="Q92" s="13">
        <v>0</v>
      </c>
      <c r="R92" s="13">
        <v>0</v>
      </c>
      <c r="S92" s="13">
        <v>0</v>
      </c>
      <c r="T92" s="13">
        <v>1.28</v>
      </c>
      <c r="U92" s="13">
        <v>145.29</v>
      </c>
      <c r="V92" s="13">
        <v>200.36</v>
      </c>
      <c r="W92" s="13">
        <v>11.67</v>
      </c>
      <c r="X92" s="13">
        <v>101.25</v>
      </c>
      <c r="Y92" s="13">
        <v>147.84</v>
      </c>
      <c r="Z92" s="13">
        <v>3.47</v>
      </c>
      <c r="AA92" s="13">
        <v>0</v>
      </c>
      <c r="AB92" s="13">
        <v>4.79</v>
      </c>
      <c r="AC92" s="13">
        <v>1.07</v>
      </c>
      <c r="AD92" s="13">
        <v>0.43</v>
      </c>
      <c r="AE92" s="13">
        <v>0.19</v>
      </c>
      <c r="AF92" s="13">
        <v>0.1</v>
      </c>
      <c r="AG92" s="13">
        <v>1.9</v>
      </c>
      <c r="AH92" s="13">
        <v>3.83</v>
      </c>
      <c r="AI92" s="13">
        <v>0</v>
      </c>
      <c r="AJ92" s="14">
        <v>0</v>
      </c>
      <c r="AK92" s="14">
        <v>307.89</v>
      </c>
      <c r="AL92" s="14">
        <v>240.05</v>
      </c>
      <c r="AM92" s="14">
        <v>388.78</v>
      </c>
      <c r="AN92" s="14">
        <v>276.58</v>
      </c>
      <c r="AO92" s="14">
        <v>166.99</v>
      </c>
      <c r="AP92" s="14">
        <v>208.74</v>
      </c>
      <c r="AQ92" s="14">
        <v>93.93</v>
      </c>
      <c r="AR92" s="14">
        <v>308.94</v>
      </c>
      <c r="AS92" s="14">
        <v>302.67</v>
      </c>
      <c r="AT92" s="14">
        <v>584.47</v>
      </c>
      <c r="AU92" s="14">
        <v>575.08000000000004</v>
      </c>
      <c r="AV92" s="14">
        <v>156.56</v>
      </c>
      <c r="AW92" s="14">
        <v>375.73</v>
      </c>
      <c r="AX92" s="14">
        <v>1179.3800000000001</v>
      </c>
      <c r="AY92" s="14">
        <v>0</v>
      </c>
      <c r="AZ92" s="14">
        <v>260.93</v>
      </c>
      <c r="BA92" s="14">
        <v>316.24</v>
      </c>
      <c r="BB92" s="14">
        <v>224.4</v>
      </c>
      <c r="BC92" s="14">
        <v>172.21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0.01</v>
      </c>
      <c r="BJ92" s="14">
        <v>0</v>
      </c>
      <c r="BK92" s="14">
        <v>0.28000000000000003</v>
      </c>
      <c r="BL92" s="14">
        <v>0</v>
      </c>
      <c r="BM92" s="14">
        <v>0.02</v>
      </c>
      <c r="BN92" s="14">
        <v>0.01</v>
      </c>
      <c r="BO92" s="14">
        <v>0</v>
      </c>
      <c r="BP92" s="14">
        <v>0</v>
      </c>
      <c r="BQ92" s="14">
        <v>0</v>
      </c>
      <c r="BR92" s="14">
        <v>0.01</v>
      </c>
      <c r="BS92" s="14">
        <v>0.56000000000000005</v>
      </c>
      <c r="BT92" s="14">
        <v>0.01</v>
      </c>
      <c r="BU92" s="14">
        <v>0</v>
      </c>
      <c r="BV92" s="14">
        <v>0.55000000000000004</v>
      </c>
      <c r="BW92" s="14">
        <v>0.05</v>
      </c>
      <c r="BX92" s="14">
        <v>0</v>
      </c>
      <c r="BY92" s="14">
        <v>0</v>
      </c>
      <c r="BZ92" s="14">
        <v>0</v>
      </c>
      <c r="CA92" s="14">
        <v>0</v>
      </c>
      <c r="CB92" s="14">
        <v>87.71</v>
      </c>
      <c r="CC92" s="15"/>
      <c r="CD92" s="15"/>
      <c r="CE92" s="14">
        <v>0.8</v>
      </c>
      <c r="CF92" s="14"/>
      <c r="CG92" s="14">
        <v>18.36</v>
      </c>
      <c r="CH92" s="14">
        <v>10.86</v>
      </c>
      <c r="CI92" s="14">
        <v>14.61</v>
      </c>
      <c r="CJ92" s="14">
        <v>2084.0700000000002</v>
      </c>
      <c r="CK92" s="14">
        <v>1025.55</v>
      </c>
      <c r="CL92" s="14">
        <v>1554.81</v>
      </c>
      <c r="CM92" s="14">
        <v>30.49</v>
      </c>
      <c r="CN92" s="14">
        <v>20.28</v>
      </c>
      <c r="CO92" s="14">
        <v>25.39</v>
      </c>
      <c r="CP92" s="14">
        <v>0</v>
      </c>
      <c r="CQ92" s="14">
        <v>0.38</v>
      </c>
    </row>
    <row r="93" spans="1:95" x14ac:dyDescent="0.3">
      <c r="A93" s="127"/>
      <c r="B93" s="142" t="s">
        <v>101</v>
      </c>
      <c r="C93" s="128"/>
      <c r="D93" s="244">
        <f>SUM(D87:D92)</f>
        <v>22.859999999999996</v>
      </c>
      <c r="E93" s="244">
        <f t="shared" ref="E93:I93" si="23">SUM(E87:E92)</f>
        <v>13.72</v>
      </c>
      <c r="F93" s="244">
        <f t="shared" si="23"/>
        <v>19.830000000000002</v>
      </c>
      <c r="G93" s="244">
        <f t="shared" si="23"/>
        <v>2.35</v>
      </c>
      <c r="H93" s="244">
        <f t="shared" si="23"/>
        <v>74.56</v>
      </c>
      <c r="I93" s="244">
        <f t="shared" si="23"/>
        <v>556.81434999999988</v>
      </c>
      <c r="J93" s="134">
        <v>0</v>
      </c>
      <c r="K93" s="13">
        <v>0</v>
      </c>
      <c r="L93" s="13">
        <v>0</v>
      </c>
      <c r="M93" s="13">
        <v>0</v>
      </c>
      <c r="N93" s="13">
        <v>9.8000000000000007</v>
      </c>
      <c r="O93" s="13">
        <v>0</v>
      </c>
      <c r="P93" s="13">
        <v>0.04</v>
      </c>
      <c r="Q93" s="13">
        <v>0</v>
      </c>
      <c r="R93" s="13">
        <v>0</v>
      </c>
      <c r="S93" s="13">
        <v>0</v>
      </c>
      <c r="T93" s="13">
        <v>0.03</v>
      </c>
      <c r="U93" s="13">
        <v>0.1</v>
      </c>
      <c r="V93" s="13">
        <v>0.3</v>
      </c>
      <c r="W93" s="13">
        <v>0.28999999999999998</v>
      </c>
      <c r="X93" s="13">
        <v>0</v>
      </c>
      <c r="Y93" s="13">
        <v>0</v>
      </c>
      <c r="Z93" s="13">
        <v>0.03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4">
        <v>0</v>
      </c>
      <c r="BL93" s="14">
        <v>0</v>
      </c>
      <c r="BM93" s="14">
        <v>0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200.04</v>
      </c>
      <c r="CC93" s="15"/>
      <c r="CD93" s="15"/>
      <c r="CE93" s="14">
        <v>0</v>
      </c>
      <c r="CF93" s="14"/>
      <c r="CG93" s="14">
        <v>4.21</v>
      </c>
      <c r="CH93" s="14">
        <v>4.21</v>
      </c>
      <c r="CI93" s="14">
        <v>4.21</v>
      </c>
      <c r="CJ93" s="14">
        <v>497.96</v>
      </c>
      <c r="CK93" s="14">
        <v>192.28</v>
      </c>
      <c r="CL93" s="14">
        <v>345.12</v>
      </c>
      <c r="CM93" s="14">
        <v>44.51</v>
      </c>
      <c r="CN93" s="14">
        <v>26.48</v>
      </c>
      <c r="CO93" s="14">
        <v>35.49</v>
      </c>
      <c r="CP93" s="14">
        <v>10</v>
      </c>
      <c r="CQ93" s="14">
        <v>0</v>
      </c>
    </row>
    <row r="94" spans="1:95" hidden="1" x14ac:dyDescent="0.3">
      <c r="A94" s="121"/>
      <c r="B94" s="126" t="s">
        <v>102</v>
      </c>
      <c r="C94" s="123"/>
      <c r="D94" s="243">
        <v>19.25</v>
      </c>
      <c r="E94" s="243">
        <v>0</v>
      </c>
      <c r="F94" s="243">
        <v>19.75</v>
      </c>
      <c r="G94" s="243">
        <v>0</v>
      </c>
      <c r="H94" s="243">
        <v>83.75</v>
      </c>
      <c r="I94" s="243">
        <v>587.5</v>
      </c>
      <c r="J94" s="134">
        <v>0</v>
      </c>
      <c r="K94" s="13">
        <v>0</v>
      </c>
      <c r="L94" s="13">
        <v>0</v>
      </c>
      <c r="M94" s="13">
        <v>0</v>
      </c>
      <c r="N94" s="13">
        <v>0.72</v>
      </c>
      <c r="O94" s="13">
        <v>8.5399999999999991</v>
      </c>
      <c r="P94" s="13">
        <v>1.5</v>
      </c>
      <c r="Q94" s="13">
        <v>0</v>
      </c>
      <c r="R94" s="13">
        <v>0</v>
      </c>
      <c r="S94" s="13">
        <v>0.06</v>
      </c>
      <c r="T94" s="13">
        <v>0.36</v>
      </c>
      <c r="U94" s="13">
        <v>68.599999999999994</v>
      </c>
      <c r="V94" s="13">
        <v>45</v>
      </c>
      <c r="W94" s="13">
        <v>6.8</v>
      </c>
      <c r="X94" s="13">
        <v>12.6</v>
      </c>
      <c r="Y94" s="13">
        <v>34.4</v>
      </c>
      <c r="Z94" s="13">
        <v>0.56000000000000005</v>
      </c>
      <c r="AA94" s="13">
        <v>1.8</v>
      </c>
      <c r="AB94" s="13">
        <v>0</v>
      </c>
      <c r="AC94" s="13">
        <v>1.8</v>
      </c>
      <c r="AD94" s="13">
        <v>0.34</v>
      </c>
      <c r="AE94" s="13">
        <v>0.03</v>
      </c>
      <c r="AF94" s="13">
        <v>0.01</v>
      </c>
      <c r="AG94" s="13">
        <v>0.94</v>
      </c>
      <c r="AH94" s="13">
        <v>0.94</v>
      </c>
      <c r="AI94" s="13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6.66</v>
      </c>
      <c r="CC94" s="15"/>
      <c r="CD94" s="15"/>
      <c r="CE94" s="14">
        <v>1.8</v>
      </c>
      <c r="CF94" s="14"/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</row>
    <row r="95" spans="1:95" hidden="1" x14ac:dyDescent="0.3">
      <c r="A95" s="121"/>
      <c r="B95" s="126" t="s">
        <v>103</v>
      </c>
      <c r="C95" s="123"/>
      <c r="D95" s="243">
        <f t="shared" ref="D95:I95" si="24">D93-D94</f>
        <v>3.6099999999999959</v>
      </c>
      <c r="E95" s="243">
        <f t="shared" si="24"/>
        <v>13.72</v>
      </c>
      <c r="F95" s="243">
        <f t="shared" si="24"/>
        <v>8.0000000000001847E-2</v>
      </c>
      <c r="G95" s="243">
        <f t="shared" si="24"/>
        <v>2.35</v>
      </c>
      <c r="H95" s="243">
        <f t="shared" si="24"/>
        <v>-9.1899999999999977</v>
      </c>
      <c r="I95" s="243">
        <f t="shared" si="24"/>
        <v>-30.685650000000123</v>
      </c>
      <c r="J95" s="135">
        <v>0.05</v>
      </c>
      <c r="K95" s="17">
        <v>0</v>
      </c>
      <c r="L95" s="17">
        <v>0</v>
      </c>
      <c r="M95" s="17">
        <v>0</v>
      </c>
      <c r="N95" s="17">
        <v>0.3</v>
      </c>
      <c r="O95" s="17">
        <v>8.0500000000000007</v>
      </c>
      <c r="P95" s="17">
        <v>2.08</v>
      </c>
      <c r="Q95" s="17">
        <v>0</v>
      </c>
      <c r="R95" s="17">
        <v>0</v>
      </c>
      <c r="S95" s="17">
        <v>0.25</v>
      </c>
      <c r="T95" s="17">
        <v>0.63</v>
      </c>
      <c r="U95" s="17">
        <v>152.5</v>
      </c>
      <c r="V95" s="17">
        <v>61.25</v>
      </c>
      <c r="W95" s="17">
        <v>8.75</v>
      </c>
      <c r="X95" s="17">
        <v>11.75</v>
      </c>
      <c r="Y95" s="17">
        <v>39.5</v>
      </c>
      <c r="Z95" s="17">
        <v>0.98</v>
      </c>
      <c r="AA95" s="17">
        <v>0</v>
      </c>
      <c r="AB95" s="17">
        <v>1.25</v>
      </c>
      <c r="AC95" s="17">
        <v>0.25</v>
      </c>
      <c r="AD95" s="17">
        <v>0.35</v>
      </c>
      <c r="AE95" s="17">
        <v>0.05</v>
      </c>
      <c r="AF95" s="17">
        <v>0.02</v>
      </c>
      <c r="AG95" s="17">
        <v>0.18</v>
      </c>
      <c r="AH95" s="17">
        <v>0.5</v>
      </c>
      <c r="AI95" s="17">
        <v>0</v>
      </c>
      <c r="AJ95" s="8">
        <v>0</v>
      </c>
      <c r="AK95" s="8">
        <v>80.5</v>
      </c>
      <c r="AL95" s="8">
        <v>62</v>
      </c>
      <c r="AM95" s="8">
        <v>106.75</v>
      </c>
      <c r="AN95" s="8">
        <v>55.75</v>
      </c>
      <c r="AO95" s="8">
        <v>23.25</v>
      </c>
      <c r="AP95" s="8">
        <v>49.5</v>
      </c>
      <c r="AQ95" s="8">
        <v>20</v>
      </c>
      <c r="AR95" s="8">
        <v>92.75</v>
      </c>
      <c r="AS95" s="8">
        <v>74.25</v>
      </c>
      <c r="AT95" s="8">
        <v>72.75</v>
      </c>
      <c r="AU95" s="8">
        <v>116</v>
      </c>
      <c r="AV95" s="8">
        <v>31</v>
      </c>
      <c r="AW95" s="8">
        <v>77.5</v>
      </c>
      <c r="AX95" s="8">
        <v>389.75</v>
      </c>
      <c r="AY95" s="8">
        <v>0</v>
      </c>
      <c r="AZ95" s="8">
        <v>131.5</v>
      </c>
      <c r="BA95" s="8">
        <v>72.75</v>
      </c>
      <c r="BB95" s="8">
        <v>45</v>
      </c>
      <c r="BC95" s="8">
        <v>32.5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0.04</v>
      </c>
      <c r="BL95" s="8">
        <v>0</v>
      </c>
      <c r="BM95" s="8">
        <v>0</v>
      </c>
      <c r="BN95" s="8">
        <v>0.01</v>
      </c>
      <c r="BO95" s="8">
        <v>0</v>
      </c>
      <c r="BP95" s="8">
        <v>0</v>
      </c>
      <c r="BQ95" s="8">
        <v>0</v>
      </c>
      <c r="BR95" s="8">
        <v>0</v>
      </c>
      <c r="BS95" s="8">
        <v>0.03</v>
      </c>
      <c r="BT95" s="8">
        <v>0</v>
      </c>
      <c r="BU95" s="8">
        <v>0</v>
      </c>
      <c r="BV95" s="8">
        <v>0.12</v>
      </c>
      <c r="BW95" s="8">
        <v>0.02</v>
      </c>
      <c r="BX95" s="8">
        <v>0</v>
      </c>
      <c r="BY95" s="8">
        <v>0</v>
      </c>
      <c r="BZ95" s="8">
        <v>0</v>
      </c>
      <c r="CA95" s="8">
        <v>0</v>
      </c>
      <c r="CB95" s="8">
        <v>11.75</v>
      </c>
      <c r="CC95" s="18"/>
      <c r="CD95" s="18"/>
      <c r="CE95" s="8">
        <v>0.21</v>
      </c>
      <c r="CF95" s="8"/>
      <c r="CG95" s="8">
        <v>2.5</v>
      </c>
      <c r="CH95" s="8">
        <v>2.5</v>
      </c>
      <c r="CI95" s="8">
        <v>2.5</v>
      </c>
      <c r="CJ95" s="8">
        <v>475</v>
      </c>
      <c r="CK95" s="8">
        <v>183</v>
      </c>
      <c r="CL95" s="8">
        <v>329</v>
      </c>
      <c r="CM95" s="8">
        <v>4.75</v>
      </c>
      <c r="CN95" s="8">
        <v>3.95</v>
      </c>
      <c r="CO95" s="8">
        <v>4.3499999999999996</v>
      </c>
      <c r="CP95" s="8">
        <v>0</v>
      </c>
      <c r="CQ95" s="8">
        <v>0</v>
      </c>
    </row>
    <row r="96" spans="1:95" hidden="1" x14ac:dyDescent="0.3">
      <c r="A96" s="121"/>
      <c r="B96" s="126" t="s">
        <v>104</v>
      </c>
      <c r="C96" s="123"/>
      <c r="D96" s="243">
        <v>15</v>
      </c>
      <c r="E96" s="243"/>
      <c r="F96" s="243">
        <v>32</v>
      </c>
      <c r="G96" s="243"/>
      <c r="H96" s="243">
        <v>53</v>
      </c>
      <c r="I96" s="243"/>
      <c r="J96" s="136">
        <f t="shared" ref="J96:BU96" si="25">SUM(J89:J95)</f>
        <v>7.28</v>
      </c>
      <c r="K96" s="67">
        <f t="shared" si="25"/>
        <v>0.11</v>
      </c>
      <c r="L96" s="67">
        <f t="shared" si="25"/>
        <v>0</v>
      </c>
      <c r="M96" s="67">
        <f t="shared" si="25"/>
        <v>0</v>
      </c>
      <c r="N96" s="67">
        <f t="shared" si="25"/>
        <v>12.880000000000003</v>
      </c>
      <c r="O96" s="67">
        <f t="shared" si="25"/>
        <v>48.03</v>
      </c>
      <c r="P96" s="67">
        <f t="shared" si="25"/>
        <v>9.9699999999999989</v>
      </c>
      <c r="Q96" s="67">
        <f t="shared" si="25"/>
        <v>0</v>
      </c>
      <c r="R96" s="67">
        <f t="shared" si="25"/>
        <v>0</v>
      </c>
      <c r="S96" s="67">
        <f t="shared" si="25"/>
        <v>0.33999999999999997</v>
      </c>
      <c r="T96" s="67">
        <f t="shared" si="25"/>
        <v>3.6199999999999997</v>
      </c>
      <c r="U96" s="67">
        <f t="shared" si="25"/>
        <v>591.33000000000004</v>
      </c>
      <c r="V96" s="67">
        <f t="shared" si="25"/>
        <v>537.41000000000008</v>
      </c>
      <c r="W96" s="67">
        <f t="shared" si="25"/>
        <v>41.15</v>
      </c>
      <c r="X96" s="67">
        <f t="shared" si="25"/>
        <v>141.84</v>
      </c>
      <c r="Y96" s="67">
        <f t="shared" si="25"/>
        <v>350.23</v>
      </c>
      <c r="Z96" s="67">
        <f t="shared" si="25"/>
        <v>6.8800000000000008</v>
      </c>
      <c r="AA96" s="67">
        <f t="shared" si="25"/>
        <v>18.8</v>
      </c>
      <c r="AB96" s="67">
        <f t="shared" si="25"/>
        <v>18.79</v>
      </c>
      <c r="AC96" s="67">
        <f t="shared" si="25"/>
        <v>25.62</v>
      </c>
      <c r="AD96" s="67">
        <f t="shared" si="25"/>
        <v>1.5299999999999998</v>
      </c>
      <c r="AE96" s="67">
        <f t="shared" si="25"/>
        <v>0.31</v>
      </c>
      <c r="AF96" s="67">
        <f t="shared" si="25"/>
        <v>0.22</v>
      </c>
      <c r="AG96" s="67">
        <f t="shared" si="25"/>
        <v>5.66</v>
      </c>
      <c r="AH96" s="67">
        <f t="shared" si="25"/>
        <v>10.76</v>
      </c>
      <c r="AI96" s="67">
        <f t="shared" si="25"/>
        <v>0.45</v>
      </c>
      <c r="AJ96" s="67">
        <f t="shared" si="25"/>
        <v>0</v>
      </c>
      <c r="AK96" s="67">
        <f t="shared" si="25"/>
        <v>1042.33</v>
      </c>
      <c r="AL96" s="67">
        <f t="shared" si="25"/>
        <v>800.1</v>
      </c>
      <c r="AM96" s="67">
        <f t="shared" si="25"/>
        <v>1436.47</v>
      </c>
      <c r="AN96" s="67">
        <f t="shared" si="25"/>
        <v>1921.1899999999998</v>
      </c>
      <c r="AO96" s="67">
        <f t="shared" si="25"/>
        <v>469</v>
      </c>
      <c r="AP96" s="67">
        <f t="shared" si="25"/>
        <v>763.7</v>
      </c>
      <c r="AQ96" s="67">
        <f t="shared" si="25"/>
        <v>248.46</v>
      </c>
      <c r="AR96" s="67">
        <f t="shared" si="25"/>
        <v>911.02</v>
      </c>
      <c r="AS96" s="67">
        <f t="shared" si="25"/>
        <v>1054.9000000000001</v>
      </c>
      <c r="AT96" s="67">
        <f t="shared" si="25"/>
        <v>1311.91</v>
      </c>
      <c r="AU96" s="67">
        <f t="shared" si="25"/>
        <v>1787.21</v>
      </c>
      <c r="AV96" s="67">
        <f t="shared" si="25"/>
        <v>630.63</v>
      </c>
      <c r="AW96" s="67">
        <f t="shared" si="25"/>
        <v>1040.96</v>
      </c>
      <c r="AX96" s="67">
        <f t="shared" si="25"/>
        <v>3591.45</v>
      </c>
      <c r="AY96" s="67">
        <f t="shared" si="25"/>
        <v>176.4</v>
      </c>
      <c r="AZ96" s="67">
        <f t="shared" si="25"/>
        <v>857.46</v>
      </c>
      <c r="BA96" s="67">
        <f t="shared" si="25"/>
        <v>889.77</v>
      </c>
      <c r="BB96" s="67">
        <f t="shared" si="25"/>
        <v>683.52</v>
      </c>
      <c r="BC96" s="67">
        <f t="shared" si="25"/>
        <v>372.23</v>
      </c>
      <c r="BD96" s="67">
        <f t="shared" si="25"/>
        <v>0.13</v>
      </c>
      <c r="BE96" s="67">
        <f t="shared" si="25"/>
        <v>0.06</v>
      </c>
      <c r="BF96" s="67">
        <f t="shared" si="25"/>
        <v>0.03</v>
      </c>
      <c r="BG96" s="67">
        <f t="shared" si="25"/>
        <v>7.0000000000000007E-2</v>
      </c>
      <c r="BH96" s="67">
        <f t="shared" si="25"/>
        <v>0.08</v>
      </c>
      <c r="BI96" s="67">
        <f t="shared" si="25"/>
        <v>0.39</v>
      </c>
      <c r="BJ96" s="67">
        <f t="shared" si="25"/>
        <v>0</v>
      </c>
      <c r="BK96" s="67">
        <f t="shared" si="25"/>
        <v>1.3800000000000001</v>
      </c>
      <c r="BL96" s="67">
        <f t="shared" si="25"/>
        <v>0</v>
      </c>
      <c r="BM96" s="67">
        <f t="shared" si="25"/>
        <v>0.34</v>
      </c>
      <c r="BN96" s="67">
        <f t="shared" si="25"/>
        <v>0.02</v>
      </c>
      <c r="BO96" s="67">
        <f t="shared" si="25"/>
        <v>0</v>
      </c>
      <c r="BP96" s="67">
        <f t="shared" si="25"/>
        <v>0</v>
      </c>
      <c r="BQ96" s="67">
        <f t="shared" si="25"/>
        <v>7.0000000000000007E-2</v>
      </c>
      <c r="BR96" s="67">
        <f t="shared" si="25"/>
        <v>0.12</v>
      </c>
      <c r="BS96" s="67">
        <f t="shared" si="25"/>
        <v>1.45</v>
      </c>
      <c r="BT96" s="67">
        <f t="shared" si="25"/>
        <v>0.01</v>
      </c>
      <c r="BU96" s="67">
        <f t="shared" si="25"/>
        <v>0</v>
      </c>
      <c r="BV96" s="67">
        <f t="shared" ref="BV96:CQ96" si="26">SUM(BV89:BV95)</f>
        <v>0.7400000000000001</v>
      </c>
      <c r="BW96" s="67">
        <f t="shared" si="26"/>
        <v>0.08</v>
      </c>
      <c r="BX96" s="67">
        <f t="shared" si="26"/>
        <v>0</v>
      </c>
      <c r="BY96" s="67">
        <f t="shared" si="26"/>
        <v>0</v>
      </c>
      <c r="BZ96" s="67">
        <f t="shared" si="26"/>
        <v>0</v>
      </c>
      <c r="CA96" s="67">
        <f t="shared" si="26"/>
        <v>0</v>
      </c>
      <c r="CB96" s="67">
        <f t="shared" si="26"/>
        <v>422.31</v>
      </c>
      <c r="CC96" s="67">
        <f t="shared" si="26"/>
        <v>0</v>
      </c>
      <c r="CD96" s="67">
        <f t="shared" si="26"/>
        <v>0</v>
      </c>
      <c r="CE96" s="67">
        <f t="shared" si="26"/>
        <v>21.94</v>
      </c>
      <c r="CF96" s="67">
        <f t="shared" si="26"/>
        <v>0</v>
      </c>
      <c r="CG96" s="67">
        <f t="shared" si="26"/>
        <v>52.76</v>
      </c>
      <c r="CH96" s="67">
        <f t="shared" si="26"/>
        <v>35.11</v>
      </c>
      <c r="CI96" s="67">
        <f t="shared" si="26"/>
        <v>43.93</v>
      </c>
      <c r="CJ96" s="67">
        <f t="shared" si="26"/>
        <v>6008.2</v>
      </c>
      <c r="CK96" s="67">
        <f t="shared" si="26"/>
        <v>3176.8</v>
      </c>
      <c r="CL96" s="67">
        <f t="shared" si="26"/>
        <v>4592.5</v>
      </c>
      <c r="CM96" s="67">
        <f t="shared" si="26"/>
        <v>114.22999999999999</v>
      </c>
      <c r="CN96" s="67">
        <f t="shared" si="26"/>
        <v>70.67</v>
      </c>
      <c r="CO96" s="67">
        <f t="shared" si="26"/>
        <v>92.5</v>
      </c>
      <c r="CP96" s="67">
        <f t="shared" si="26"/>
        <v>10</v>
      </c>
      <c r="CQ96" s="67">
        <f t="shared" si="26"/>
        <v>0.88</v>
      </c>
    </row>
    <row r="97" spans="1:95" x14ac:dyDescent="0.3">
      <c r="A97" s="121"/>
      <c r="B97" s="122" t="s">
        <v>199</v>
      </c>
      <c r="C97" s="123"/>
      <c r="D97" s="243"/>
      <c r="E97" s="243"/>
      <c r="F97" s="243"/>
      <c r="G97" s="243"/>
      <c r="H97" s="243"/>
      <c r="I97" s="243"/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175</v>
      </c>
      <c r="AD97" s="9">
        <v>0</v>
      </c>
      <c r="AE97" s="9">
        <v>0.3</v>
      </c>
      <c r="AF97" s="9">
        <v>0.35</v>
      </c>
      <c r="AI97" s="9">
        <v>15</v>
      </c>
      <c r="CI97" s="10">
        <v>0</v>
      </c>
      <c r="CL97" s="10">
        <v>0</v>
      </c>
      <c r="CO97" s="10">
        <v>0</v>
      </c>
    </row>
    <row r="98" spans="1:95" x14ac:dyDescent="0.3">
      <c r="A98" s="121" t="str">
        <f>" 245/1"</f>
        <v xml:space="preserve"> 245/1</v>
      </c>
      <c r="B98" s="126" t="s">
        <v>344</v>
      </c>
      <c r="C98" s="123" t="str">
        <f>"40"</f>
        <v>40</v>
      </c>
      <c r="D98" s="243">
        <v>0.31</v>
      </c>
      <c r="E98" s="243">
        <v>0</v>
      </c>
      <c r="F98" s="243">
        <v>0.33</v>
      </c>
      <c r="G98" s="243">
        <v>0.37</v>
      </c>
      <c r="H98" s="243">
        <v>1.3</v>
      </c>
      <c r="I98" s="243">
        <v>8.6095089999999992</v>
      </c>
    </row>
    <row r="99" spans="1:95" x14ac:dyDescent="0.3">
      <c r="A99" s="121" t="s">
        <v>236</v>
      </c>
      <c r="B99" s="126" t="s">
        <v>212</v>
      </c>
      <c r="C99" s="123" t="s">
        <v>225</v>
      </c>
      <c r="D99" s="243">
        <v>1.85</v>
      </c>
      <c r="E99" s="243">
        <v>0</v>
      </c>
      <c r="F99" s="243">
        <v>9.67</v>
      </c>
      <c r="G99" s="243">
        <v>2.68</v>
      </c>
      <c r="H99" s="243">
        <v>9.43</v>
      </c>
      <c r="I99" s="243">
        <v>75.66</v>
      </c>
      <c r="V99" s="9">
        <f t="shared" ref="V99:AF99" si="27">V96-V97</f>
        <v>537.41000000000008</v>
      </c>
      <c r="W99" s="9">
        <f t="shared" si="27"/>
        <v>41.15</v>
      </c>
      <c r="X99" s="9">
        <f t="shared" si="27"/>
        <v>141.84</v>
      </c>
      <c r="Y99" s="9">
        <f t="shared" si="27"/>
        <v>350.23</v>
      </c>
      <c r="Z99" s="9">
        <f t="shared" si="27"/>
        <v>6.8800000000000008</v>
      </c>
      <c r="AA99" s="9">
        <f t="shared" si="27"/>
        <v>18.8</v>
      </c>
      <c r="AB99" s="9">
        <f t="shared" si="27"/>
        <v>18.79</v>
      </c>
      <c r="AC99" s="9">
        <f t="shared" si="27"/>
        <v>-149.38</v>
      </c>
      <c r="AD99" s="9">
        <f t="shared" si="27"/>
        <v>1.5299999999999998</v>
      </c>
      <c r="AE99" s="9">
        <f t="shared" si="27"/>
        <v>1.0000000000000009E-2</v>
      </c>
      <c r="AF99" s="9">
        <f t="shared" si="27"/>
        <v>-0.12999999999999998</v>
      </c>
      <c r="AI99" s="9">
        <f>AI96-AI97</f>
        <v>-14.55</v>
      </c>
      <c r="CI99" s="10">
        <f>CI96-CI97</f>
        <v>43.93</v>
      </c>
      <c r="CL99" s="10">
        <f>CL96-CL97</f>
        <v>4592.5</v>
      </c>
      <c r="CO99" s="10">
        <f>CO96-CO97</f>
        <v>92.5</v>
      </c>
    </row>
    <row r="100" spans="1:95" x14ac:dyDescent="0.3">
      <c r="A100" s="121" t="s">
        <v>237</v>
      </c>
      <c r="B100" s="126" t="s">
        <v>213</v>
      </c>
      <c r="C100" s="123" t="str">
        <f>"100"</f>
        <v>100</v>
      </c>
      <c r="D100" s="123">
        <v>12.9</v>
      </c>
      <c r="E100" s="123">
        <v>0</v>
      </c>
      <c r="F100" s="243">
        <v>12.7</v>
      </c>
      <c r="G100" s="123">
        <v>4.63</v>
      </c>
      <c r="H100" s="123">
        <v>2.95</v>
      </c>
      <c r="I100" s="123">
        <v>203.9</v>
      </c>
    </row>
    <row r="101" spans="1:95" x14ac:dyDescent="0.3">
      <c r="A101" s="141" t="s">
        <v>238</v>
      </c>
      <c r="B101" s="126" t="s">
        <v>214</v>
      </c>
      <c r="C101" s="123" t="str">
        <f>"180"</f>
        <v>180</v>
      </c>
      <c r="D101" s="123">
        <v>4.1900000000000004</v>
      </c>
      <c r="E101" s="123">
        <v>0.03</v>
      </c>
      <c r="F101" s="123">
        <v>5.1100000000000003</v>
      </c>
      <c r="G101" s="123">
        <v>0.63</v>
      </c>
      <c r="H101" s="123">
        <v>44.15</v>
      </c>
      <c r="I101" s="243">
        <v>239.91039631199999</v>
      </c>
    </row>
    <row r="102" spans="1:95" x14ac:dyDescent="0.3">
      <c r="A102" s="121" t="s">
        <v>240</v>
      </c>
      <c r="B102" s="126" t="s">
        <v>300</v>
      </c>
      <c r="C102" s="123" t="str">
        <f>"200"</f>
        <v>200</v>
      </c>
      <c r="D102" s="243">
        <v>0.72</v>
      </c>
      <c r="E102" s="243">
        <v>0</v>
      </c>
      <c r="F102" s="243">
        <v>0.03</v>
      </c>
      <c r="G102" s="243">
        <v>0.03</v>
      </c>
      <c r="H102" s="243">
        <v>16.46</v>
      </c>
      <c r="I102" s="243">
        <v>51.02</v>
      </c>
    </row>
    <row r="103" spans="1:95" x14ac:dyDescent="0.3">
      <c r="A103" s="121" t="str">
        <f>""</f>
        <v/>
      </c>
      <c r="B103" s="126" t="s">
        <v>112</v>
      </c>
      <c r="C103" s="123" t="str">
        <f>"50"</f>
        <v>50</v>
      </c>
      <c r="D103" s="243">
        <v>4.5</v>
      </c>
      <c r="E103" s="243">
        <v>0</v>
      </c>
      <c r="F103" s="243">
        <v>1.5</v>
      </c>
      <c r="G103" s="243">
        <v>0</v>
      </c>
      <c r="H103" s="243">
        <v>26.9</v>
      </c>
      <c r="I103" s="243">
        <v>133.82499999999999</v>
      </c>
    </row>
    <row r="104" spans="1:95" x14ac:dyDescent="0.3">
      <c r="A104" s="121" t="str">
        <f>"-"</f>
        <v>-</v>
      </c>
      <c r="B104" s="126" t="s">
        <v>100</v>
      </c>
      <c r="C104" s="123" t="str">
        <f>"30"</f>
        <v>30</v>
      </c>
      <c r="D104" s="243">
        <v>1.98</v>
      </c>
      <c r="E104" s="243">
        <v>0</v>
      </c>
      <c r="F104" s="243">
        <v>0.36</v>
      </c>
      <c r="G104" s="243">
        <v>0.36</v>
      </c>
      <c r="H104" s="243">
        <v>12.51</v>
      </c>
      <c r="I104" s="243">
        <v>58.013999999999996</v>
      </c>
    </row>
    <row r="105" spans="1:95" x14ac:dyDescent="0.3">
      <c r="A105" s="121" t="str">
        <f>"-"</f>
        <v>-</v>
      </c>
      <c r="B105" s="126" t="s">
        <v>155</v>
      </c>
      <c r="C105" s="123" t="str">
        <f>"140"</f>
        <v>140</v>
      </c>
      <c r="D105" s="243">
        <v>0.56000000000000005</v>
      </c>
      <c r="E105" s="243">
        <v>0</v>
      </c>
      <c r="F105" s="243">
        <v>0.56000000000000005</v>
      </c>
      <c r="G105" s="243">
        <v>0.56000000000000005</v>
      </c>
      <c r="H105" s="243">
        <v>16.239999999999998</v>
      </c>
      <c r="I105" s="243">
        <v>68.152000000000001</v>
      </c>
      <c r="J105" s="134">
        <v>0.32</v>
      </c>
      <c r="K105" s="13">
        <v>0</v>
      </c>
      <c r="L105" s="13">
        <v>0</v>
      </c>
      <c r="M105" s="13">
        <v>0</v>
      </c>
      <c r="N105" s="13">
        <v>0.73</v>
      </c>
      <c r="O105" s="13">
        <v>28.03</v>
      </c>
      <c r="P105" s="13">
        <v>5.72</v>
      </c>
      <c r="Q105" s="13">
        <v>0</v>
      </c>
      <c r="R105" s="13">
        <v>0</v>
      </c>
      <c r="S105" s="13">
        <v>0</v>
      </c>
      <c r="T105" s="13">
        <v>1.28</v>
      </c>
      <c r="U105" s="13">
        <v>145.29</v>
      </c>
      <c r="V105" s="13">
        <v>200.36</v>
      </c>
      <c r="W105" s="13">
        <v>11.67</v>
      </c>
      <c r="X105" s="13">
        <v>101.25</v>
      </c>
      <c r="Y105" s="13">
        <v>147.84</v>
      </c>
      <c r="Z105" s="13">
        <v>3.47</v>
      </c>
      <c r="AA105" s="13">
        <v>0</v>
      </c>
      <c r="AB105" s="13">
        <v>4.79</v>
      </c>
      <c r="AC105" s="13">
        <v>1.07</v>
      </c>
      <c r="AD105" s="13">
        <v>0.43</v>
      </c>
      <c r="AE105" s="13">
        <v>0.19</v>
      </c>
      <c r="AF105" s="13">
        <v>0.1</v>
      </c>
      <c r="AG105" s="13">
        <v>1.9</v>
      </c>
      <c r="AH105" s="13">
        <v>3.83</v>
      </c>
      <c r="AI105" s="13">
        <v>0</v>
      </c>
      <c r="AJ105" s="14">
        <v>0</v>
      </c>
      <c r="AK105" s="14">
        <v>307.89</v>
      </c>
      <c r="AL105" s="14">
        <v>240.05</v>
      </c>
      <c r="AM105" s="14">
        <v>388.78</v>
      </c>
      <c r="AN105" s="14">
        <v>276.58</v>
      </c>
      <c r="AO105" s="14">
        <v>166.99</v>
      </c>
      <c r="AP105" s="14">
        <v>208.74</v>
      </c>
      <c r="AQ105" s="14">
        <v>93.93</v>
      </c>
      <c r="AR105" s="14">
        <v>308.94</v>
      </c>
      <c r="AS105" s="14">
        <v>302.67</v>
      </c>
      <c r="AT105" s="14">
        <v>584.47</v>
      </c>
      <c r="AU105" s="14">
        <v>575.08000000000004</v>
      </c>
      <c r="AV105" s="14">
        <v>156.56</v>
      </c>
      <c r="AW105" s="14">
        <v>375.73</v>
      </c>
      <c r="AX105" s="14">
        <v>1179.3800000000001</v>
      </c>
      <c r="AY105" s="14">
        <v>0</v>
      </c>
      <c r="AZ105" s="14">
        <v>260.93</v>
      </c>
      <c r="BA105" s="14">
        <v>316.24</v>
      </c>
      <c r="BB105" s="14">
        <v>224.4</v>
      </c>
      <c r="BC105" s="14">
        <v>172.21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0.01</v>
      </c>
      <c r="BJ105" s="14">
        <v>0</v>
      </c>
      <c r="BK105" s="14">
        <v>0.28000000000000003</v>
      </c>
      <c r="BL105" s="14">
        <v>0</v>
      </c>
      <c r="BM105" s="14">
        <v>0.02</v>
      </c>
      <c r="BN105" s="14">
        <v>0.01</v>
      </c>
      <c r="BO105" s="14">
        <v>0</v>
      </c>
      <c r="BP105" s="14">
        <v>0</v>
      </c>
      <c r="BQ105" s="14">
        <v>0</v>
      </c>
      <c r="BR105" s="14">
        <v>0.01</v>
      </c>
      <c r="BS105" s="14">
        <v>0.56000000000000005</v>
      </c>
      <c r="BT105" s="14">
        <v>0.01</v>
      </c>
      <c r="BU105" s="14">
        <v>0</v>
      </c>
      <c r="BV105" s="14">
        <v>0.55000000000000004</v>
      </c>
      <c r="BW105" s="14">
        <v>0.05</v>
      </c>
      <c r="BX105" s="14">
        <v>0</v>
      </c>
      <c r="BY105" s="14">
        <v>0</v>
      </c>
      <c r="BZ105" s="14">
        <v>0</v>
      </c>
      <c r="CA105" s="14">
        <v>0</v>
      </c>
      <c r="CB105" s="14">
        <v>87.71</v>
      </c>
      <c r="CC105" s="15"/>
      <c r="CD105" s="15"/>
      <c r="CE105" s="14">
        <v>0.8</v>
      </c>
      <c r="CF105" s="14"/>
      <c r="CG105" s="14">
        <v>18.36</v>
      </c>
      <c r="CH105" s="14">
        <v>10.86</v>
      </c>
      <c r="CI105" s="14">
        <v>14.61</v>
      </c>
      <c r="CJ105" s="14">
        <v>2084.0700000000002</v>
      </c>
      <c r="CK105" s="14">
        <v>1025.55</v>
      </c>
      <c r="CL105" s="14">
        <v>1554.81</v>
      </c>
      <c r="CM105" s="14">
        <v>30.49</v>
      </c>
      <c r="CN105" s="14">
        <v>20.28</v>
      </c>
      <c r="CO105" s="14">
        <v>25.39</v>
      </c>
      <c r="CP105" s="14">
        <v>0</v>
      </c>
      <c r="CQ105" s="14">
        <v>0.38</v>
      </c>
    </row>
    <row r="106" spans="1:95" x14ac:dyDescent="0.3">
      <c r="A106" s="127"/>
      <c r="B106" s="142" t="s">
        <v>205</v>
      </c>
      <c r="C106" s="128"/>
      <c r="D106" s="244">
        <f t="shared" ref="D106:I106" si="28">SUM(D98:D105)</f>
        <v>27.009999999999998</v>
      </c>
      <c r="E106" s="244">
        <f t="shared" si="28"/>
        <v>0.03</v>
      </c>
      <c r="F106" s="244">
        <f t="shared" si="28"/>
        <v>30.259999999999998</v>
      </c>
      <c r="G106" s="244">
        <f t="shared" si="28"/>
        <v>9.26</v>
      </c>
      <c r="H106" s="244">
        <f t="shared" si="28"/>
        <v>129.94</v>
      </c>
      <c r="I106" s="244">
        <f t="shared" si="28"/>
        <v>839.09090531200002</v>
      </c>
      <c r="J106" s="134">
        <v>2.75</v>
      </c>
      <c r="K106" s="13">
        <v>0.13</v>
      </c>
      <c r="L106" s="13">
        <v>0</v>
      </c>
      <c r="M106" s="13">
        <v>0</v>
      </c>
      <c r="N106" s="13">
        <v>0.4</v>
      </c>
      <c r="O106" s="13">
        <v>13.3</v>
      </c>
      <c r="P106" s="13">
        <v>0.06</v>
      </c>
      <c r="Q106" s="13">
        <v>0</v>
      </c>
      <c r="R106" s="13">
        <v>0</v>
      </c>
      <c r="S106" s="13">
        <v>0</v>
      </c>
      <c r="T106" s="13">
        <v>0.61</v>
      </c>
      <c r="U106" s="13">
        <v>0.88</v>
      </c>
      <c r="V106" s="13">
        <v>1.75</v>
      </c>
      <c r="W106" s="13">
        <v>1.4</v>
      </c>
      <c r="X106" s="13">
        <v>0</v>
      </c>
      <c r="Y106" s="13">
        <v>1.75</v>
      </c>
      <c r="Z106" s="13">
        <v>0.01</v>
      </c>
      <c r="AA106" s="13">
        <v>23.33</v>
      </c>
      <c r="AB106" s="13">
        <v>17.5</v>
      </c>
      <c r="AC106" s="13">
        <v>26.25</v>
      </c>
      <c r="AD106" s="13">
        <v>0.06</v>
      </c>
      <c r="AE106" s="13">
        <v>0</v>
      </c>
      <c r="AF106" s="13">
        <v>0.01</v>
      </c>
      <c r="AG106" s="13">
        <v>0.01</v>
      </c>
      <c r="AH106" s="13">
        <v>0.01</v>
      </c>
      <c r="AI106" s="13">
        <v>0</v>
      </c>
      <c r="AJ106" s="14">
        <v>0</v>
      </c>
      <c r="AK106" s="14">
        <v>109.49</v>
      </c>
      <c r="AL106" s="14">
        <v>113.81</v>
      </c>
      <c r="AM106" s="14">
        <v>175.06</v>
      </c>
      <c r="AN106" s="14">
        <v>59.21</v>
      </c>
      <c r="AO106" s="14">
        <v>34.53</v>
      </c>
      <c r="AP106" s="14">
        <v>69.83</v>
      </c>
      <c r="AQ106" s="14">
        <v>27.88</v>
      </c>
      <c r="AR106" s="14">
        <v>123.78</v>
      </c>
      <c r="AS106" s="14">
        <v>77.349999999999994</v>
      </c>
      <c r="AT106" s="14">
        <v>106.52</v>
      </c>
      <c r="AU106" s="14">
        <v>89.95</v>
      </c>
      <c r="AV106" s="14">
        <v>47.54</v>
      </c>
      <c r="AW106" s="14">
        <v>81.900000000000006</v>
      </c>
      <c r="AX106" s="14">
        <v>681.45</v>
      </c>
      <c r="AY106" s="14">
        <v>0</v>
      </c>
      <c r="AZ106" s="14">
        <v>222.13</v>
      </c>
      <c r="BA106" s="14">
        <v>98.53</v>
      </c>
      <c r="BB106" s="14">
        <v>65.739999999999995</v>
      </c>
      <c r="BC106" s="14">
        <v>50.75</v>
      </c>
      <c r="BD106" s="14">
        <v>0.16</v>
      </c>
      <c r="BE106" s="14">
        <v>7.0000000000000007E-2</v>
      </c>
      <c r="BF106" s="14">
        <v>0.04</v>
      </c>
      <c r="BG106" s="14">
        <v>0.09</v>
      </c>
      <c r="BH106" s="14">
        <v>0.1</v>
      </c>
      <c r="BI106" s="14">
        <v>0.46</v>
      </c>
      <c r="BJ106" s="14">
        <v>0</v>
      </c>
      <c r="BK106" s="14">
        <v>1.32</v>
      </c>
      <c r="BL106" s="14">
        <v>0</v>
      </c>
      <c r="BM106" s="14">
        <v>0.4</v>
      </c>
      <c r="BN106" s="14">
        <v>0</v>
      </c>
      <c r="BO106" s="14">
        <v>0</v>
      </c>
      <c r="BP106" s="14">
        <v>0</v>
      </c>
      <c r="BQ106" s="14">
        <v>0.09</v>
      </c>
      <c r="BR106" s="14">
        <v>0.14000000000000001</v>
      </c>
      <c r="BS106" s="14">
        <v>1.08</v>
      </c>
      <c r="BT106" s="14">
        <v>0</v>
      </c>
      <c r="BU106" s="14">
        <v>0</v>
      </c>
      <c r="BV106" s="14">
        <v>0.16</v>
      </c>
      <c r="BW106" s="14">
        <v>0.01</v>
      </c>
      <c r="BX106" s="14">
        <v>0</v>
      </c>
      <c r="BY106" s="14">
        <v>0</v>
      </c>
      <c r="BZ106" s="14">
        <v>0</v>
      </c>
      <c r="CA106" s="14">
        <v>0</v>
      </c>
      <c r="CB106" s="14">
        <v>12.86</v>
      </c>
      <c r="CC106" s="15"/>
      <c r="CD106" s="15"/>
      <c r="CE106" s="14">
        <v>26.25</v>
      </c>
      <c r="CF106" s="14"/>
      <c r="CG106" s="14">
        <v>0.23</v>
      </c>
      <c r="CH106" s="14">
        <v>0.06</v>
      </c>
      <c r="CI106" s="14">
        <v>0.15</v>
      </c>
      <c r="CJ106" s="14">
        <v>565.83000000000004</v>
      </c>
      <c r="CK106" s="14">
        <v>218.28</v>
      </c>
      <c r="CL106" s="14">
        <v>392.06</v>
      </c>
      <c r="CM106" s="14">
        <v>5.43</v>
      </c>
      <c r="CN106" s="14">
        <v>4.9400000000000004</v>
      </c>
      <c r="CO106" s="14">
        <v>5.19</v>
      </c>
      <c r="CP106" s="14">
        <v>0</v>
      </c>
      <c r="CQ106" s="14">
        <v>0</v>
      </c>
    </row>
    <row r="107" spans="1:95" hidden="1" x14ac:dyDescent="0.3">
      <c r="A107" s="56"/>
      <c r="B107" s="16" t="s">
        <v>102</v>
      </c>
      <c r="C107" s="74"/>
      <c r="D107" s="242">
        <v>26.95</v>
      </c>
      <c r="E107" s="242">
        <v>0</v>
      </c>
      <c r="F107" s="242">
        <v>27.65</v>
      </c>
      <c r="G107" s="242">
        <v>0</v>
      </c>
      <c r="H107" s="242">
        <v>117.24999999999999</v>
      </c>
      <c r="I107" s="242">
        <v>822.5</v>
      </c>
      <c r="J107" s="134">
        <v>0.03</v>
      </c>
      <c r="K107" s="13">
        <v>0.16</v>
      </c>
      <c r="L107" s="13">
        <v>0</v>
      </c>
      <c r="M107" s="13">
        <v>0</v>
      </c>
      <c r="N107" s="13">
        <v>0.67</v>
      </c>
      <c r="O107" s="13">
        <v>0.03</v>
      </c>
      <c r="P107" s="13">
        <v>0.28000000000000003</v>
      </c>
      <c r="Q107" s="13">
        <v>0</v>
      </c>
      <c r="R107" s="13">
        <v>0</v>
      </c>
      <c r="S107" s="13">
        <v>0.03</v>
      </c>
      <c r="T107" s="13">
        <v>0.31</v>
      </c>
      <c r="U107" s="13">
        <v>60.57</v>
      </c>
      <c r="V107" s="13">
        <v>37.97</v>
      </c>
      <c r="W107" s="13">
        <v>7.05</v>
      </c>
      <c r="X107" s="13">
        <v>3.83</v>
      </c>
      <c r="Y107" s="13">
        <v>11.27</v>
      </c>
      <c r="Z107" s="13">
        <v>0.16</v>
      </c>
      <c r="AA107" s="13">
        <v>0</v>
      </c>
      <c r="AB107" s="13">
        <v>23.4</v>
      </c>
      <c r="AC107" s="13">
        <v>4.88</v>
      </c>
      <c r="AD107" s="13">
        <v>0.14000000000000001</v>
      </c>
      <c r="AE107" s="13">
        <v>0.01</v>
      </c>
      <c r="AF107" s="13">
        <v>0.01</v>
      </c>
      <c r="AG107" s="13">
        <v>0.05</v>
      </c>
      <c r="AH107" s="13">
        <v>0.09</v>
      </c>
      <c r="AI107" s="13">
        <v>1.3</v>
      </c>
      <c r="AJ107" s="14">
        <v>0</v>
      </c>
      <c r="AK107" s="14">
        <v>7.62</v>
      </c>
      <c r="AL107" s="14">
        <v>5.92</v>
      </c>
      <c r="AM107" s="14">
        <v>8.4600000000000009</v>
      </c>
      <c r="AN107" s="14">
        <v>7.33</v>
      </c>
      <c r="AO107" s="14">
        <v>1.69</v>
      </c>
      <c r="AP107" s="14">
        <v>5.92</v>
      </c>
      <c r="AQ107" s="14">
        <v>1.41</v>
      </c>
      <c r="AR107" s="14">
        <v>4.8</v>
      </c>
      <c r="AS107" s="14">
        <v>7.33</v>
      </c>
      <c r="AT107" s="14">
        <v>12.69</v>
      </c>
      <c r="AU107" s="14">
        <v>14.95</v>
      </c>
      <c r="AV107" s="14">
        <v>2.82</v>
      </c>
      <c r="AW107" s="14">
        <v>7.9</v>
      </c>
      <c r="AX107" s="14">
        <v>39.49</v>
      </c>
      <c r="AY107" s="14">
        <v>0</v>
      </c>
      <c r="AZ107" s="14">
        <v>4.8</v>
      </c>
      <c r="BA107" s="14">
        <v>7.62</v>
      </c>
      <c r="BB107" s="14">
        <v>5.92</v>
      </c>
      <c r="BC107" s="14">
        <v>1.97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0.01</v>
      </c>
      <c r="BL107" s="14">
        <v>0</v>
      </c>
      <c r="BM107" s="14">
        <v>0.01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7.0000000000000007E-2</v>
      </c>
      <c r="BT107" s="14">
        <v>0</v>
      </c>
      <c r="BU107" s="14">
        <v>0</v>
      </c>
      <c r="BV107" s="14">
        <v>0.15</v>
      </c>
      <c r="BW107" s="14">
        <v>0</v>
      </c>
      <c r="BX107" s="14">
        <v>0</v>
      </c>
      <c r="BY107" s="14">
        <v>0</v>
      </c>
      <c r="BZ107" s="14">
        <v>0</v>
      </c>
      <c r="CA107" s="14">
        <v>0</v>
      </c>
      <c r="CB107" s="14">
        <v>28.71</v>
      </c>
      <c r="CC107" s="15"/>
      <c r="CD107" s="15"/>
      <c r="CE107" s="14">
        <v>3.9</v>
      </c>
      <c r="CF107" s="14"/>
      <c r="CG107" s="14">
        <v>6.92</v>
      </c>
      <c r="CH107" s="14">
        <v>3.92</v>
      </c>
      <c r="CI107" s="14">
        <v>5.42</v>
      </c>
      <c r="CJ107" s="14">
        <v>255.5</v>
      </c>
      <c r="CK107" s="14">
        <v>60.5</v>
      </c>
      <c r="CL107" s="14">
        <v>158</v>
      </c>
      <c r="CM107" s="14">
        <v>0.09</v>
      </c>
      <c r="CN107" s="14">
        <v>0.08</v>
      </c>
      <c r="CO107" s="14">
        <v>0.08</v>
      </c>
      <c r="CP107" s="14">
        <v>0</v>
      </c>
      <c r="CQ107" s="14">
        <v>0.15</v>
      </c>
    </row>
    <row r="108" spans="1:95" hidden="1" x14ac:dyDescent="0.3">
      <c r="A108" s="56"/>
      <c r="B108" s="16" t="s">
        <v>103</v>
      </c>
      <c r="C108" s="74"/>
      <c r="D108" s="242">
        <f t="shared" ref="D108:I108" si="29">D106-D107</f>
        <v>5.9999999999998721E-2</v>
      </c>
      <c r="E108" s="242">
        <f t="shared" si="29"/>
        <v>0.03</v>
      </c>
      <c r="F108" s="242">
        <f t="shared" si="29"/>
        <v>2.6099999999999994</v>
      </c>
      <c r="G108" s="242">
        <f t="shared" si="29"/>
        <v>9.26</v>
      </c>
      <c r="H108" s="242">
        <f t="shared" si="29"/>
        <v>12.690000000000012</v>
      </c>
      <c r="I108" s="242">
        <f t="shared" si="29"/>
        <v>16.590905312000018</v>
      </c>
      <c r="J108" s="134">
        <v>2.79</v>
      </c>
      <c r="K108" s="13">
        <v>1.3</v>
      </c>
      <c r="L108" s="13">
        <v>0</v>
      </c>
      <c r="M108" s="13">
        <v>0</v>
      </c>
      <c r="N108" s="13">
        <v>1.36</v>
      </c>
      <c r="O108" s="13">
        <v>7.78</v>
      </c>
      <c r="P108" s="13">
        <v>0.15</v>
      </c>
      <c r="Q108" s="13">
        <v>0</v>
      </c>
      <c r="R108" s="13">
        <v>0</v>
      </c>
      <c r="S108" s="13">
        <v>0.03</v>
      </c>
      <c r="T108" s="13">
        <v>1.3</v>
      </c>
      <c r="U108" s="13">
        <v>202.74</v>
      </c>
      <c r="V108" s="13">
        <v>111.42</v>
      </c>
      <c r="W108" s="13">
        <v>35.96</v>
      </c>
      <c r="X108" s="13">
        <v>11.31</v>
      </c>
      <c r="Y108" s="13">
        <v>87.21</v>
      </c>
      <c r="Z108" s="13">
        <v>0.79</v>
      </c>
      <c r="AA108" s="13">
        <v>29.88</v>
      </c>
      <c r="AB108" s="13">
        <v>7.12</v>
      </c>
      <c r="AC108" s="13">
        <v>38.770000000000003</v>
      </c>
      <c r="AD108" s="13">
        <v>1.17</v>
      </c>
      <c r="AE108" s="13">
        <v>0.04</v>
      </c>
      <c r="AF108" s="13">
        <v>0.1</v>
      </c>
      <c r="AG108" s="13">
        <v>3.27</v>
      </c>
      <c r="AH108" s="13">
        <v>6.1</v>
      </c>
      <c r="AI108" s="13">
        <v>0.23</v>
      </c>
      <c r="AJ108" s="14">
        <v>0</v>
      </c>
      <c r="AK108" s="14">
        <v>486.95</v>
      </c>
      <c r="AL108" s="14">
        <v>405.99</v>
      </c>
      <c r="AM108" s="14">
        <v>788.32</v>
      </c>
      <c r="AN108" s="14">
        <v>780.27</v>
      </c>
      <c r="AO108" s="14">
        <v>244.37</v>
      </c>
      <c r="AP108" s="14">
        <v>446.46</v>
      </c>
      <c r="AQ108" s="14">
        <v>153.38999999999999</v>
      </c>
      <c r="AR108" s="14">
        <v>431.68</v>
      </c>
      <c r="AS108" s="14">
        <v>551.03</v>
      </c>
      <c r="AT108" s="14">
        <v>597.46</v>
      </c>
      <c r="AU108" s="14">
        <v>765.64</v>
      </c>
      <c r="AV108" s="14">
        <v>240.23</v>
      </c>
      <c r="AW108" s="14">
        <v>650.6</v>
      </c>
      <c r="AX108" s="14">
        <v>1535.19</v>
      </c>
      <c r="AY108" s="14">
        <v>66.290000000000006</v>
      </c>
      <c r="AZ108" s="14">
        <v>514.75</v>
      </c>
      <c r="BA108" s="14">
        <v>436.5</v>
      </c>
      <c r="BB108" s="14">
        <v>361.41</v>
      </c>
      <c r="BC108" s="14">
        <v>133.36000000000001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0.11</v>
      </c>
      <c r="BL108" s="14">
        <v>0</v>
      </c>
      <c r="BM108" s="14">
        <v>0.06</v>
      </c>
      <c r="BN108" s="14">
        <v>0</v>
      </c>
      <c r="BO108" s="14">
        <v>0.01</v>
      </c>
      <c r="BP108" s="14">
        <v>0</v>
      </c>
      <c r="BQ108" s="14">
        <v>0</v>
      </c>
      <c r="BR108" s="14">
        <v>0</v>
      </c>
      <c r="BS108" s="14">
        <v>0.37</v>
      </c>
      <c r="BT108" s="14">
        <v>0</v>
      </c>
      <c r="BU108" s="14">
        <v>0</v>
      </c>
      <c r="BV108" s="14">
        <v>0.94</v>
      </c>
      <c r="BW108" s="14">
        <v>0</v>
      </c>
      <c r="BX108" s="14">
        <v>0</v>
      </c>
      <c r="BY108" s="14">
        <v>0</v>
      </c>
      <c r="BZ108" s="14">
        <v>0</v>
      </c>
      <c r="CA108" s="14">
        <v>0</v>
      </c>
      <c r="CB108" s="14">
        <v>56.68</v>
      </c>
      <c r="CC108" s="15"/>
      <c r="CD108" s="15"/>
      <c r="CE108" s="14">
        <v>31.07</v>
      </c>
      <c r="CF108" s="14"/>
      <c r="CG108" s="14">
        <v>27.72</v>
      </c>
      <c r="CH108" s="14">
        <v>12.58</v>
      </c>
      <c r="CI108" s="14">
        <v>20.149999999999999</v>
      </c>
      <c r="CJ108" s="14">
        <v>2874.02</v>
      </c>
      <c r="CK108" s="14">
        <v>1710.77</v>
      </c>
      <c r="CL108" s="14">
        <v>2292.39</v>
      </c>
      <c r="CM108" s="14">
        <v>21.47</v>
      </c>
      <c r="CN108" s="14">
        <v>14.46</v>
      </c>
      <c r="CO108" s="14">
        <v>18</v>
      </c>
      <c r="CP108" s="14">
        <v>0</v>
      </c>
      <c r="CQ108" s="14">
        <v>0.5</v>
      </c>
    </row>
    <row r="109" spans="1:95" hidden="1" x14ac:dyDescent="0.3">
      <c r="A109" s="56"/>
      <c r="B109" s="16" t="s">
        <v>104</v>
      </c>
      <c r="C109" s="74"/>
      <c r="D109" s="242">
        <v>16</v>
      </c>
      <c r="E109" s="242"/>
      <c r="F109" s="242">
        <v>25</v>
      </c>
      <c r="G109" s="242"/>
      <c r="H109" s="242">
        <v>59</v>
      </c>
      <c r="I109" s="242"/>
      <c r="J109" s="134">
        <v>1.87</v>
      </c>
      <c r="K109" s="13">
        <v>0.08</v>
      </c>
      <c r="L109" s="13">
        <v>0</v>
      </c>
      <c r="M109" s="13">
        <v>0</v>
      </c>
      <c r="N109" s="13">
        <v>0.97</v>
      </c>
      <c r="O109" s="13">
        <v>31.42</v>
      </c>
      <c r="P109" s="13">
        <v>1.72</v>
      </c>
      <c r="Q109" s="13">
        <v>0</v>
      </c>
      <c r="R109" s="13">
        <v>0</v>
      </c>
      <c r="S109" s="13">
        <v>0</v>
      </c>
      <c r="T109" s="13">
        <v>0.68</v>
      </c>
      <c r="U109" s="13">
        <v>147.26</v>
      </c>
      <c r="V109" s="13">
        <v>56.22</v>
      </c>
      <c r="W109" s="13">
        <v>10.53</v>
      </c>
      <c r="X109" s="13">
        <v>7.17</v>
      </c>
      <c r="Y109" s="13">
        <v>39.83</v>
      </c>
      <c r="Z109" s="13">
        <v>0.73</v>
      </c>
      <c r="AA109" s="13">
        <v>9</v>
      </c>
      <c r="AB109" s="13">
        <v>9</v>
      </c>
      <c r="AC109" s="13">
        <v>16.88</v>
      </c>
      <c r="AD109" s="13">
        <v>0.8</v>
      </c>
      <c r="AE109" s="13">
        <v>0.06</v>
      </c>
      <c r="AF109" s="13">
        <v>0.02</v>
      </c>
      <c r="AG109" s="13">
        <v>0.49</v>
      </c>
      <c r="AH109" s="13">
        <v>1.49</v>
      </c>
      <c r="AI109" s="13">
        <v>0</v>
      </c>
      <c r="AJ109" s="14">
        <v>0</v>
      </c>
      <c r="AK109" s="14">
        <v>229.67</v>
      </c>
      <c r="AL109" s="14">
        <v>209.98</v>
      </c>
      <c r="AM109" s="14">
        <v>393.39</v>
      </c>
      <c r="AN109" s="14">
        <v>122.87</v>
      </c>
      <c r="AO109" s="14">
        <v>74.91</v>
      </c>
      <c r="AP109" s="14">
        <v>152.19</v>
      </c>
      <c r="AQ109" s="14">
        <v>49.94</v>
      </c>
      <c r="AR109" s="14">
        <v>244.06</v>
      </c>
      <c r="AS109" s="14">
        <v>161.38999999999999</v>
      </c>
      <c r="AT109" s="14">
        <v>194.59</v>
      </c>
      <c r="AU109" s="14">
        <v>166.92</v>
      </c>
      <c r="AV109" s="14">
        <v>98.07</v>
      </c>
      <c r="AW109" s="14">
        <v>170.55</v>
      </c>
      <c r="AX109" s="14">
        <v>1497.86</v>
      </c>
      <c r="AY109" s="14">
        <v>0</v>
      </c>
      <c r="AZ109" s="14">
        <v>471.98</v>
      </c>
      <c r="BA109" s="14">
        <v>244.48</v>
      </c>
      <c r="BB109" s="14">
        <v>122.77</v>
      </c>
      <c r="BC109" s="14">
        <v>97.19</v>
      </c>
      <c r="BD109" s="14">
        <v>0.09</v>
      </c>
      <c r="BE109" s="14">
        <v>0.04</v>
      </c>
      <c r="BF109" s="14">
        <v>0.02</v>
      </c>
      <c r="BG109" s="14">
        <v>0.05</v>
      </c>
      <c r="BH109" s="14">
        <v>0.06</v>
      </c>
      <c r="BI109" s="14">
        <v>0.26</v>
      </c>
      <c r="BJ109" s="14">
        <v>0</v>
      </c>
      <c r="BK109" s="14">
        <v>0.81</v>
      </c>
      <c r="BL109" s="14">
        <v>0</v>
      </c>
      <c r="BM109" s="14">
        <v>0.23</v>
      </c>
      <c r="BN109" s="14">
        <v>0</v>
      </c>
      <c r="BO109" s="14">
        <v>0</v>
      </c>
      <c r="BP109" s="14">
        <v>0</v>
      </c>
      <c r="BQ109" s="14">
        <v>0.05</v>
      </c>
      <c r="BR109" s="14">
        <v>0.08</v>
      </c>
      <c r="BS109" s="14">
        <v>0.6</v>
      </c>
      <c r="BT109" s="14">
        <v>0</v>
      </c>
      <c r="BU109" s="14">
        <v>0</v>
      </c>
      <c r="BV109" s="14">
        <v>0.24</v>
      </c>
      <c r="BW109" s="14">
        <v>0.01</v>
      </c>
      <c r="BX109" s="14">
        <v>0</v>
      </c>
      <c r="BY109" s="14">
        <v>0</v>
      </c>
      <c r="BZ109" s="14">
        <v>0</v>
      </c>
      <c r="CA109" s="14">
        <v>0</v>
      </c>
      <c r="CB109" s="14">
        <v>7.57</v>
      </c>
      <c r="CC109" s="15"/>
      <c r="CD109" s="15"/>
      <c r="CE109" s="14">
        <v>10.5</v>
      </c>
      <c r="CF109" s="14"/>
      <c r="CG109" s="14">
        <v>15.92</v>
      </c>
      <c r="CH109" s="14">
        <v>8.3000000000000007</v>
      </c>
      <c r="CI109" s="14">
        <v>12.11</v>
      </c>
      <c r="CJ109" s="14">
        <v>369.83</v>
      </c>
      <c r="CK109" s="14">
        <v>365.4</v>
      </c>
      <c r="CL109" s="14">
        <v>367.62</v>
      </c>
      <c r="CM109" s="14">
        <v>9.36</v>
      </c>
      <c r="CN109" s="14">
        <v>4.76</v>
      </c>
      <c r="CO109" s="14">
        <v>7.06</v>
      </c>
      <c r="CP109" s="14">
        <v>0</v>
      </c>
      <c r="CQ109" s="14">
        <v>0.38</v>
      </c>
    </row>
    <row r="110" spans="1:95" x14ac:dyDescent="0.3">
      <c r="A110" s="56"/>
      <c r="B110" s="143" t="s">
        <v>287</v>
      </c>
      <c r="C110" s="74"/>
      <c r="D110" s="245">
        <f>D93+D106</f>
        <v>49.86999999999999</v>
      </c>
      <c r="E110" s="245">
        <f t="shared" ref="E110:I110" si="30">E93+E106</f>
        <v>13.75</v>
      </c>
      <c r="F110" s="245">
        <f t="shared" si="30"/>
        <v>50.09</v>
      </c>
      <c r="G110" s="245">
        <f t="shared" si="30"/>
        <v>11.61</v>
      </c>
      <c r="H110" s="245">
        <f t="shared" si="30"/>
        <v>204.5</v>
      </c>
      <c r="I110" s="245">
        <f t="shared" si="30"/>
        <v>1395.905255312</v>
      </c>
      <c r="J110" s="13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5"/>
      <c r="CD110" s="15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</row>
    <row r="111" spans="1:95" x14ac:dyDescent="0.3">
      <c r="A111" s="56"/>
      <c r="B111" s="16"/>
      <c r="C111" s="74"/>
      <c r="D111" s="242"/>
      <c r="E111" s="242"/>
      <c r="F111" s="242"/>
      <c r="G111" s="242"/>
      <c r="H111" s="242"/>
      <c r="I111" s="242"/>
      <c r="J111" s="135">
        <v>0</v>
      </c>
      <c r="K111" s="17">
        <v>0</v>
      </c>
      <c r="L111" s="17">
        <v>0</v>
      </c>
      <c r="M111" s="17">
        <v>0</v>
      </c>
      <c r="N111" s="17">
        <v>9.8000000000000007</v>
      </c>
      <c r="O111" s="17">
        <v>0</v>
      </c>
      <c r="P111" s="17">
        <v>0.04</v>
      </c>
      <c r="Q111" s="17">
        <v>0</v>
      </c>
      <c r="R111" s="17">
        <v>0</v>
      </c>
      <c r="S111" s="17">
        <v>0</v>
      </c>
      <c r="T111" s="17">
        <v>0.03</v>
      </c>
      <c r="U111" s="17">
        <v>0.1</v>
      </c>
      <c r="V111" s="17">
        <v>0.3</v>
      </c>
      <c r="W111" s="17">
        <v>0.28999999999999998</v>
      </c>
      <c r="X111" s="17">
        <v>0</v>
      </c>
      <c r="Y111" s="17">
        <v>0</v>
      </c>
      <c r="Z111" s="17">
        <v>0.03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200.04</v>
      </c>
      <c r="CC111" s="18"/>
      <c r="CD111" s="18"/>
      <c r="CE111" s="8">
        <v>0</v>
      </c>
      <c r="CF111" s="8"/>
      <c r="CG111" s="8">
        <v>4.21</v>
      </c>
      <c r="CH111" s="8">
        <v>4.21</v>
      </c>
      <c r="CI111" s="8">
        <v>4.21</v>
      </c>
      <c r="CJ111" s="8">
        <v>497.96</v>
      </c>
      <c r="CK111" s="8">
        <v>192.28</v>
      </c>
      <c r="CL111" s="8">
        <v>345.12</v>
      </c>
      <c r="CM111" s="8">
        <v>44.51</v>
      </c>
      <c r="CN111" s="8">
        <v>26.48</v>
      </c>
      <c r="CO111" s="8">
        <v>35.49</v>
      </c>
      <c r="CP111" s="8">
        <v>10</v>
      </c>
      <c r="CQ111" s="8">
        <v>0</v>
      </c>
    </row>
    <row r="112" spans="1:95" x14ac:dyDescent="0.3">
      <c r="A112" s="56"/>
      <c r="B112" s="23" t="s">
        <v>147</v>
      </c>
      <c r="C112" s="24" t="s">
        <v>156</v>
      </c>
      <c r="D112" s="254" t="s">
        <v>157</v>
      </c>
      <c r="E112" s="254"/>
      <c r="F112" s="268" t="s">
        <v>158</v>
      </c>
      <c r="G112" s="268"/>
      <c r="H112" s="25" t="s">
        <v>159</v>
      </c>
      <c r="I112" s="25" t="s">
        <v>160</v>
      </c>
      <c r="J112" s="19">
        <v>7.44</v>
      </c>
      <c r="K112" s="19">
        <v>1.67</v>
      </c>
      <c r="L112" s="19">
        <v>0</v>
      </c>
      <c r="M112" s="19">
        <v>0</v>
      </c>
      <c r="N112" s="19">
        <v>13.1</v>
      </c>
      <c r="O112" s="19">
        <v>52.53</v>
      </c>
      <c r="P112" s="19">
        <v>2.34</v>
      </c>
      <c r="Q112" s="19">
        <v>0</v>
      </c>
      <c r="R112" s="19">
        <v>0</v>
      </c>
      <c r="S112" s="19">
        <v>0.33</v>
      </c>
      <c r="T112" s="19">
        <v>2.95</v>
      </c>
      <c r="U112" s="19">
        <v>412.07</v>
      </c>
      <c r="V112" s="19">
        <v>215.52</v>
      </c>
      <c r="W112" s="19">
        <v>57.12</v>
      </c>
      <c r="X112" s="19">
        <v>22.87</v>
      </c>
      <c r="Y112" s="19">
        <v>141.05000000000001</v>
      </c>
      <c r="Z112" s="19">
        <v>1.74</v>
      </c>
      <c r="AA112" s="19">
        <v>62.21</v>
      </c>
      <c r="AB112" s="19">
        <v>57.46</v>
      </c>
      <c r="AC112" s="19">
        <v>86.87</v>
      </c>
      <c r="AD112" s="19">
        <v>2.19</v>
      </c>
      <c r="AE112" s="19">
        <v>0.12</v>
      </c>
      <c r="AF112" s="19">
        <v>0.14000000000000001</v>
      </c>
      <c r="AG112" s="19">
        <v>3.82</v>
      </c>
      <c r="AH112" s="19">
        <v>7.7</v>
      </c>
      <c r="AI112" s="19">
        <v>2.31</v>
      </c>
      <c r="AJ112" s="5">
        <v>0</v>
      </c>
      <c r="AK112" s="5">
        <v>834.41</v>
      </c>
      <c r="AL112" s="5">
        <v>736.48</v>
      </c>
      <c r="AM112" s="5">
        <v>1365.85</v>
      </c>
      <c r="AN112" s="5">
        <v>970.84</v>
      </c>
      <c r="AO112" s="5">
        <v>355.79</v>
      </c>
      <c r="AP112" s="5">
        <v>675.59</v>
      </c>
      <c r="AQ112" s="5">
        <v>232.62</v>
      </c>
      <c r="AR112" s="5">
        <v>805.85</v>
      </c>
      <c r="AS112" s="5">
        <v>797.1</v>
      </c>
      <c r="AT112" s="5">
        <v>911.26</v>
      </c>
      <c r="AU112" s="5">
        <v>1037.46</v>
      </c>
      <c r="AV112" s="5">
        <v>389.52</v>
      </c>
      <c r="AW112" s="5">
        <v>910.95</v>
      </c>
      <c r="AX112" s="5">
        <v>3753.98</v>
      </c>
      <c r="AY112" s="5">
        <v>66.290000000000006</v>
      </c>
      <c r="AZ112" s="5">
        <v>1213.6600000000001</v>
      </c>
      <c r="BA112" s="5">
        <v>787.12</v>
      </c>
      <c r="BB112" s="5">
        <v>555.84</v>
      </c>
      <c r="BC112" s="5">
        <v>283.27</v>
      </c>
      <c r="BD112" s="5">
        <v>0.25</v>
      </c>
      <c r="BE112" s="5">
        <v>0.11</v>
      </c>
      <c r="BF112" s="5">
        <v>0.06</v>
      </c>
      <c r="BG112" s="5">
        <v>0.14000000000000001</v>
      </c>
      <c r="BH112" s="5">
        <v>0.16</v>
      </c>
      <c r="BI112" s="5">
        <v>0.73</v>
      </c>
      <c r="BJ112" s="5">
        <v>0</v>
      </c>
      <c r="BK112" s="5">
        <v>2.25</v>
      </c>
      <c r="BL112" s="5">
        <v>0</v>
      </c>
      <c r="BM112" s="5">
        <v>0.7</v>
      </c>
      <c r="BN112" s="5">
        <v>0.01</v>
      </c>
      <c r="BO112" s="5">
        <v>0.01</v>
      </c>
      <c r="BP112" s="5">
        <v>0</v>
      </c>
      <c r="BQ112" s="5">
        <v>0.14000000000000001</v>
      </c>
      <c r="BR112" s="5">
        <v>0.22</v>
      </c>
      <c r="BS112" s="5">
        <v>2.12</v>
      </c>
      <c r="BT112" s="5">
        <v>0</v>
      </c>
      <c r="BU112" s="5">
        <v>0</v>
      </c>
      <c r="BV112" s="5">
        <v>1.5</v>
      </c>
      <c r="BW112" s="5">
        <v>0.02</v>
      </c>
      <c r="BX112" s="5">
        <v>0</v>
      </c>
      <c r="BY112" s="5">
        <v>0</v>
      </c>
      <c r="BZ112" s="5">
        <v>0</v>
      </c>
      <c r="CA112" s="5">
        <v>0</v>
      </c>
      <c r="CB112" s="5">
        <v>305.27</v>
      </c>
      <c r="CC112" s="12"/>
      <c r="CD112" s="12"/>
      <c r="CE112" s="5">
        <v>71.790000000000006</v>
      </c>
      <c r="CF112" s="5"/>
      <c r="CG112" s="5">
        <v>55.08</v>
      </c>
      <c r="CH112" s="5">
        <v>29.01</v>
      </c>
      <c r="CI112" s="5">
        <v>42.05</v>
      </c>
      <c r="CJ112" s="5">
        <v>4560.75</v>
      </c>
      <c r="CK112" s="5">
        <v>2546.54</v>
      </c>
      <c r="CL112" s="5">
        <v>3553.64</v>
      </c>
      <c r="CM112" s="5">
        <v>80.790000000000006</v>
      </c>
      <c r="CN112" s="5">
        <v>50.82</v>
      </c>
      <c r="CO112" s="5">
        <v>65.849999999999994</v>
      </c>
      <c r="CP112" s="5">
        <v>9.76</v>
      </c>
      <c r="CQ112" s="5">
        <v>1.03</v>
      </c>
    </row>
    <row r="113" spans="1:95" x14ac:dyDescent="0.3">
      <c r="A113" s="121"/>
      <c r="B113" s="122" t="s">
        <v>92</v>
      </c>
      <c r="C113" s="123"/>
      <c r="D113" s="243"/>
      <c r="E113" s="243"/>
      <c r="F113" s="243"/>
      <c r="G113" s="243"/>
      <c r="H113" s="243"/>
      <c r="I113" s="243"/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175</v>
      </c>
      <c r="AD113" s="9">
        <v>0</v>
      </c>
      <c r="AE113" s="9">
        <v>0.3</v>
      </c>
      <c r="AF113" s="9">
        <v>0.35</v>
      </c>
      <c r="AI113" s="9">
        <v>15</v>
      </c>
      <c r="CI113" s="10">
        <v>0</v>
      </c>
      <c r="CL113" s="10">
        <v>0</v>
      </c>
      <c r="CO113" s="10">
        <v>0</v>
      </c>
    </row>
    <row r="114" spans="1:95" x14ac:dyDescent="0.3">
      <c r="A114" s="121" t="str">
        <f>"    6/8"</f>
        <v xml:space="preserve">    6/8</v>
      </c>
      <c r="B114" s="126" t="s">
        <v>121</v>
      </c>
      <c r="C114" s="123">
        <v>200</v>
      </c>
      <c r="D114" s="243">
        <v>16.07</v>
      </c>
      <c r="E114" s="243">
        <v>7.82</v>
      </c>
      <c r="F114" s="243">
        <v>22.97</v>
      </c>
      <c r="G114" s="243">
        <v>0.35</v>
      </c>
      <c r="H114" s="243">
        <v>30.89</v>
      </c>
      <c r="I114" s="243">
        <v>358.17</v>
      </c>
      <c r="V114" s="9">
        <f t="shared" ref="V114:AF114" si="31">V112-V113</f>
        <v>215.52</v>
      </c>
      <c r="W114" s="9">
        <f t="shared" si="31"/>
        <v>57.12</v>
      </c>
      <c r="X114" s="9">
        <f t="shared" si="31"/>
        <v>22.87</v>
      </c>
      <c r="Y114" s="9">
        <f t="shared" si="31"/>
        <v>141.05000000000001</v>
      </c>
      <c r="Z114" s="9">
        <f t="shared" si="31"/>
        <v>1.74</v>
      </c>
      <c r="AA114" s="9">
        <f t="shared" si="31"/>
        <v>62.21</v>
      </c>
      <c r="AB114" s="9">
        <f t="shared" si="31"/>
        <v>57.46</v>
      </c>
      <c r="AC114" s="9">
        <f t="shared" si="31"/>
        <v>-88.13</v>
      </c>
      <c r="AD114" s="9">
        <f t="shared" si="31"/>
        <v>2.19</v>
      </c>
      <c r="AE114" s="9">
        <f t="shared" si="31"/>
        <v>-0.18</v>
      </c>
      <c r="AF114" s="9">
        <f t="shared" si="31"/>
        <v>-0.20999999999999996</v>
      </c>
      <c r="AI114" s="9">
        <f>AI112-AI113</f>
        <v>-12.69</v>
      </c>
      <c r="CI114" s="10">
        <f>CI112-CI113</f>
        <v>42.05</v>
      </c>
      <c r="CL114" s="10">
        <f>CL112-CL113</f>
        <v>3553.64</v>
      </c>
      <c r="CO114" s="10">
        <f>CO112-CO113</f>
        <v>65.849999999999994</v>
      </c>
    </row>
    <row r="115" spans="1:95" x14ac:dyDescent="0.3">
      <c r="A115" s="121" t="s">
        <v>120</v>
      </c>
      <c r="B115" s="126" t="s">
        <v>122</v>
      </c>
      <c r="C115" s="123" t="str">
        <f>"200"</f>
        <v>200</v>
      </c>
      <c r="D115" s="243">
        <v>0.08</v>
      </c>
      <c r="E115" s="243">
        <v>0</v>
      </c>
      <c r="F115" s="243">
        <v>0.02</v>
      </c>
      <c r="G115" s="243">
        <v>0.02</v>
      </c>
      <c r="H115" s="243">
        <v>9.84</v>
      </c>
      <c r="I115" s="243">
        <v>37.802231999999989</v>
      </c>
    </row>
    <row r="116" spans="1:95" x14ac:dyDescent="0.3">
      <c r="A116" s="121" t="str">
        <f>"-"</f>
        <v>-</v>
      </c>
      <c r="B116" s="126" t="s">
        <v>254</v>
      </c>
      <c r="C116" s="123" t="str">
        <f>"30"</f>
        <v>30</v>
      </c>
      <c r="D116" s="243">
        <v>1.98</v>
      </c>
      <c r="E116" s="243">
        <v>0</v>
      </c>
      <c r="F116" s="243">
        <v>0.2</v>
      </c>
      <c r="G116" s="243">
        <v>0.2</v>
      </c>
      <c r="H116" s="243">
        <v>14.07</v>
      </c>
      <c r="I116" s="243">
        <v>67.170299999999997</v>
      </c>
    </row>
    <row r="117" spans="1:95" x14ac:dyDescent="0.3">
      <c r="A117" s="121" t="str">
        <f>"-"</f>
        <v>-</v>
      </c>
      <c r="B117" s="126" t="s">
        <v>100</v>
      </c>
      <c r="C117" s="123" t="str">
        <f>"25"</f>
        <v>25</v>
      </c>
      <c r="D117" s="243">
        <v>1.65</v>
      </c>
      <c r="E117" s="243">
        <v>0</v>
      </c>
      <c r="F117" s="243">
        <v>0.3</v>
      </c>
      <c r="G117" s="243">
        <v>0.3</v>
      </c>
      <c r="H117" s="243">
        <v>10.43</v>
      </c>
      <c r="I117" s="243">
        <v>48.344999999999999</v>
      </c>
    </row>
    <row r="118" spans="1:95" x14ac:dyDescent="0.3">
      <c r="A118" s="121" t="str">
        <f>"-"</f>
        <v>-</v>
      </c>
      <c r="B118" s="126" t="s">
        <v>155</v>
      </c>
      <c r="C118" s="123" t="str">
        <f>"100"</f>
        <v>100</v>
      </c>
      <c r="D118" s="243">
        <v>0.4</v>
      </c>
      <c r="E118" s="243">
        <v>0</v>
      </c>
      <c r="F118" s="243">
        <v>0.4</v>
      </c>
      <c r="G118" s="243">
        <v>0.4</v>
      </c>
      <c r="H118" s="243">
        <v>11.6</v>
      </c>
      <c r="I118" s="243">
        <v>48.68</v>
      </c>
    </row>
    <row r="119" spans="1:95" x14ac:dyDescent="0.3">
      <c r="A119" s="121"/>
      <c r="B119" s="142" t="s">
        <v>101</v>
      </c>
      <c r="C119" s="123"/>
      <c r="D119" s="244">
        <f>SUM(D114:D118)</f>
        <v>20.179999999999996</v>
      </c>
      <c r="E119" s="244">
        <f t="shared" ref="E119:I119" si="32">SUM(E114:E118)</f>
        <v>7.82</v>
      </c>
      <c r="F119" s="244">
        <f t="shared" si="32"/>
        <v>23.889999999999997</v>
      </c>
      <c r="G119" s="244">
        <f t="shared" si="32"/>
        <v>1.27</v>
      </c>
      <c r="H119" s="244">
        <f t="shared" si="32"/>
        <v>76.83</v>
      </c>
      <c r="I119" s="244">
        <f t="shared" si="32"/>
        <v>560.16753199999994</v>
      </c>
      <c r="J119" s="134">
        <v>9.58</v>
      </c>
      <c r="K119" s="13">
        <v>0.25</v>
      </c>
      <c r="L119" s="13">
        <v>0</v>
      </c>
      <c r="M119" s="13">
        <v>0</v>
      </c>
      <c r="N119" s="13">
        <v>2.62</v>
      </c>
      <c r="O119" s="13">
        <v>0</v>
      </c>
      <c r="P119" s="13">
        <v>0</v>
      </c>
      <c r="Q119" s="13">
        <v>0</v>
      </c>
      <c r="R119" s="13">
        <v>0</v>
      </c>
      <c r="S119" s="13">
        <v>0.04</v>
      </c>
      <c r="T119" s="13">
        <v>2.3199999999999998</v>
      </c>
      <c r="U119" s="13">
        <v>463.41</v>
      </c>
      <c r="V119" s="13">
        <v>194.67</v>
      </c>
      <c r="W119" s="13">
        <v>102.85</v>
      </c>
      <c r="X119" s="13">
        <v>16.91</v>
      </c>
      <c r="Y119" s="13">
        <v>223.69</v>
      </c>
      <c r="Z119" s="13">
        <v>2.52</v>
      </c>
      <c r="AA119" s="13">
        <v>201.13</v>
      </c>
      <c r="AB119" s="13">
        <v>84.73</v>
      </c>
      <c r="AC119" s="13">
        <v>353</v>
      </c>
      <c r="AD119" s="13">
        <v>0.79</v>
      </c>
      <c r="AE119" s="13">
        <v>7.0000000000000007E-2</v>
      </c>
      <c r="AF119" s="13">
        <v>0.46</v>
      </c>
      <c r="AG119" s="13">
        <v>0.22</v>
      </c>
      <c r="AH119" s="13">
        <v>4.4000000000000004</v>
      </c>
      <c r="AI119" s="13">
        <v>0.21</v>
      </c>
      <c r="AJ119" s="14">
        <v>0</v>
      </c>
      <c r="AK119" s="14">
        <v>884.11</v>
      </c>
      <c r="AL119" s="14">
        <v>698.16</v>
      </c>
      <c r="AM119" s="14">
        <v>1258.3399999999999</v>
      </c>
      <c r="AN119" s="14">
        <v>1045.8399999999999</v>
      </c>
      <c r="AO119" s="14">
        <v>478.9</v>
      </c>
      <c r="AP119" s="14">
        <v>700.53</v>
      </c>
      <c r="AQ119" s="14">
        <v>237.02</v>
      </c>
      <c r="AR119" s="14">
        <v>750.61</v>
      </c>
      <c r="AS119" s="14">
        <v>754.69</v>
      </c>
      <c r="AT119" s="14">
        <v>835.05</v>
      </c>
      <c r="AU119" s="14">
        <v>1305.79</v>
      </c>
      <c r="AV119" s="14">
        <v>363.31</v>
      </c>
      <c r="AW119" s="14">
        <v>442.5</v>
      </c>
      <c r="AX119" s="14">
        <v>1890.2</v>
      </c>
      <c r="AY119" s="14">
        <v>14.81</v>
      </c>
      <c r="AZ119" s="14">
        <v>423.93</v>
      </c>
      <c r="BA119" s="14">
        <v>987.16</v>
      </c>
      <c r="BB119" s="14">
        <v>579.23</v>
      </c>
      <c r="BC119" s="14">
        <v>321</v>
      </c>
      <c r="BD119" s="14">
        <v>0.27</v>
      </c>
      <c r="BE119" s="14">
        <v>0.12</v>
      </c>
      <c r="BF119" s="14">
        <v>7.0000000000000007E-2</v>
      </c>
      <c r="BG119" s="14">
        <v>0.15</v>
      </c>
      <c r="BH119" s="14">
        <v>0.17</v>
      </c>
      <c r="BI119" s="14">
        <v>0.8</v>
      </c>
      <c r="BJ119" s="14">
        <v>0</v>
      </c>
      <c r="BK119" s="14">
        <v>2.2200000000000002</v>
      </c>
      <c r="BL119" s="14">
        <v>0</v>
      </c>
      <c r="BM119" s="14">
        <v>0.69</v>
      </c>
      <c r="BN119" s="14">
        <v>0</v>
      </c>
      <c r="BO119" s="14">
        <v>0</v>
      </c>
      <c r="BP119" s="14">
        <v>0</v>
      </c>
      <c r="BQ119" s="14">
        <v>0.15</v>
      </c>
      <c r="BR119" s="14">
        <v>0.23</v>
      </c>
      <c r="BS119" s="14">
        <v>1.81</v>
      </c>
      <c r="BT119" s="14">
        <v>0</v>
      </c>
      <c r="BU119" s="14">
        <v>0</v>
      </c>
      <c r="BV119" s="14">
        <v>0.1</v>
      </c>
      <c r="BW119" s="14">
        <v>0.01</v>
      </c>
      <c r="BX119" s="14">
        <v>0</v>
      </c>
      <c r="BY119" s="14">
        <v>0</v>
      </c>
      <c r="BZ119" s="14">
        <v>0</v>
      </c>
      <c r="CA119" s="14">
        <v>0</v>
      </c>
      <c r="CB119" s="14">
        <v>122.69</v>
      </c>
      <c r="CC119" s="15"/>
      <c r="CD119" s="15"/>
      <c r="CE119" s="14">
        <v>215.25</v>
      </c>
      <c r="CF119" s="14"/>
      <c r="CG119" s="14">
        <v>59.35</v>
      </c>
      <c r="CH119" s="14">
        <v>37.25</v>
      </c>
      <c r="CI119" s="14">
        <v>48.3</v>
      </c>
      <c r="CJ119" s="14">
        <v>3895.19</v>
      </c>
      <c r="CK119" s="14">
        <v>2422.1799999999998</v>
      </c>
      <c r="CL119" s="14">
        <v>3158.68</v>
      </c>
      <c r="CM119" s="14">
        <v>17.510000000000002</v>
      </c>
      <c r="CN119" s="14">
        <v>9.57</v>
      </c>
      <c r="CO119" s="14">
        <v>13.54</v>
      </c>
      <c r="CP119" s="14">
        <v>0</v>
      </c>
      <c r="CQ119" s="14">
        <v>0.75</v>
      </c>
    </row>
    <row r="120" spans="1:95" hidden="1" x14ac:dyDescent="0.3">
      <c r="A120" s="121"/>
      <c r="B120" s="126" t="s">
        <v>102</v>
      </c>
      <c r="C120" s="123"/>
      <c r="D120" s="243">
        <v>19.25</v>
      </c>
      <c r="E120" s="243">
        <v>0</v>
      </c>
      <c r="F120" s="243">
        <v>19.75</v>
      </c>
      <c r="G120" s="243">
        <v>0</v>
      </c>
      <c r="H120" s="243">
        <v>83.75</v>
      </c>
      <c r="I120" s="243">
        <v>587.5</v>
      </c>
      <c r="J120" s="134">
        <v>1.1299999999999999</v>
      </c>
      <c r="K120" s="13">
        <v>0</v>
      </c>
      <c r="L120" s="13">
        <v>0</v>
      </c>
      <c r="M120" s="13">
        <v>0</v>
      </c>
      <c r="N120" s="13">
        <v>7.38</v>
      </c>
      <c r="O120" s="13">
        <v>0</v>
      </c>
      <c r="P120" s="13">
        <v>0</v>
      </c>
      <c r="Q120" s="13">
        <v>0</v>
      </c>
      <c r="R120" s="13">
        <v>0</v>
      </c>
      <c r="S120" s="13">
        <v>1.38</v>
      </c>
      <c r="T120" s="13">
        <v>1.1299999999999999</v>
      </c>
      <c r="U120" s="13">
        <v>62.5</v>
      </c>
      <c r="V120" s="13">
        <v>190</v>
      </c>
      <c r="W120" s="13">
        <v>155</v>
      </c>
      <c r="X120" s="13">
        <v>18.75</v>
      </c>
      <c r="Y120" s="13">
        <v>118.75</v>
      </c>
      <c r="Z120" s="13">
        <v>0.13</v>
      </c>
      <c r="AA120" s="13">
        <v>12.5</v>
      </c>
      <c r="AB120" s="13">
        <v>0</v>
      </c>
      <c r="AC120" s="13">
        <v>12.5</v>
      </c>
      <c r="AD120" s="13">
        <v>0</v>
      </c>
      <c r="AE120" s="13">
        <v>0.04</v>
      </c>
      <c r="AF120" s="13">
        <v>0.19</v>
      </c>
      <c r="AG120" s="13">
        <v>0.25</v>
      </c>
      <c r="AH120" s="13">
        <v>1.5</v>
      </c>
      <c r="AI120" s="13">
        <v>0.75</v>
      </c>
      <c r="AJ120" s="14">
        <v>0</v>
      </c>
      <c r="AK120" s="14">
        <v>403.75</v>
      </c>
      <c r="AL120" s="14">
        <v>375</v>
      </c>
      <c r="AM120" s="14">
        <v>562.5</v>
      </c>
      <c r="AN120" s="14">
        <v>483.75</v>
      </c>
      <c r="AO120" s="14">
        <v>143.75</v>
      </c>
      <c r="AP120" s="14">
        <v>270</v>
      </c>
      <c r="AQ120" s="14">
        <v>90</v>
      </c>
      <c r="AR120" s="14">
        <v>281.25</v>
      </c>
      <c r="AS120" s="14">
        <v>200</v>
      </c>
      <c r="AT120" s="14">
        <v>217.5</v>
      </c>
      <c r="AU120" s="14">
        <v>430</v>
      </c>
      <c r="AV120" s="14">
        <v>195</v>
      </c>
      <c r="AW120" s="14">
        <v>116.25</v>
      </c>
      <c r="AX120" s="14">
        <v>1121.25</v>
      </c>
      <c r="AY120" s="14">
        <v>0</v>
      </c>
      <c r="AZ120" s="14">
        <v>647.5</v>
      </c>
      <c r="BA120" s="14">
        <v>347.5</v>
      </c>
      <c r="BB120" s="14">
        <v>302.5</v>
      </c>
      <c r="BC120" s="14">
        <v>62.5</v>
      </c>
      <c r="BD120" s="14">
        <v>0.13</v>
      </c>
      <c r="BE120" s="14">
        <v>0.09</v>
      </c>
      <c r="BF120" s="14">
        <v>0.05</v>
      </c>
      <c r="BG120" s="14">
        <v>0.1</v>
      </c>
      <c r="BH120" s="14">
        <v>0.11</v>
      </c>
      <c r="BI120" s="14">
        <v>0.56000000000000005</v>
      </c>
      <c r="BJ120" s="14">
        <v>0.04</v>
      </c>
      <c r="BK120" s="14">
        <v>0.7</v>
      </c>
      <c r="BL120" s="14">
        <v>0.03</v>
      </c>
      <c r="BM120" s="14">
        <v>0.39</v>
      </c>
      <c r="BN120" s="14">
        <v>0.05</v>
      </c>
      <c r="BO120" s="14">
        <v>0</v>
      </c>
      <c r="BP120" s="14">
        <v>0</v>
      </c>
      <c r="BQ120" s="14">
        <v>0.05</v>
      </c>
      <c r="BR120" s="14">
        <v>0.1</v>
      </c>
      <c r="BS120" s="14">
        <v>0.86</v>
      </c>
      <c r="BT120" s="14">
        <v>0.01</v>
      </c>
      <c r="BU120" s="14">
        <v>0</v>
      </c>
      <c r="BV120" s="14">
        <v>0.03</v>
      </c>
      <c r="BW120" s="14">
        <v>0.04</v>
      </c>
      <c r="BX120" s="14">
        <v>0.1</v>
      </c>
      <c r="BY120" s="14">
        <v>0</v>
      </c>
      <c r="BZ120" s="14">
        <v>0</v>
      </c>
      <c r="CA120" s="14">
        <v>0</v>
      </c>
      <c r="CB120" s="14">
        <v>108.13</v>
      </c>
      <c r="CC120" s="15"/>
      <c r="CD120" s="15"/>
      <c r="CE120" s="14">
        <v>12.5</v>
      </c>
      <c r="CF120" s="14"/>
      <c r="CG120" s="14">
        <v>11.25</v>
      </c>
      <c r="CH120" s="14">
        <v>11.25</v>
      </c>
      <c r="CI120" s="14">
        <v>11.25</v>
      </c>
      <c r="CJ120" s="14">
        <v>4050</v>
      </c>
      <c r="CK120" s="14">
        <v>2587.5</v>
      </c>
      <c r="CL120" s="14">
        <v>3318.75</v>
      </c>
      <c r="CM120" s="14">
        <v>2.5</v>
      </c>
      <c r="CN120" s="14">
        <v>2.5</v>
      </c>
      <c r="CO120" s="14">
        <v>2.5</v>
      </c>
      <c r="CP120" s="14">
        <v>0</v>
      </c>
      <c r="CQ120" s="14">
        <v>0</v>
      </c>
    </row>
    <row r="121" spans="1:95" hidden="1" x14ac:dyDescent="0.3">
      <c r="A121" s="121"/>
      <c r="B121" s="126" t="s">
        <v>103</v>
      </c>
      <c r="C121" s="123"/>
      <c r="D121" s="243">
        <f t="shared" ref="D121:I121" si="33">D119-D120</f>
        <v>0.92999999999999616</v>
      </c>
      <c r="E121" s="243">
        <f t="shared" si="33"/>
        <v>7.82</v>
      </c>
      <c r="F121" s="243">
        <f t="shared" si="33"/>
        <v>4.139999999999997</v>
      </c>
      <c r="G121" s="243">
        <f t="shared" si="33"/>
        <v>1.27</v>
      </c>
      <c r="H121" s="243">
        <f t="shared" si="33"/>
        <v>-6.9200000000000017</v>
      </c>
      <c r="I121" s="243">
        <f t="shared" si="33"/>
        <v>-27.332468000000063</v>
      </c>
      <c r="J121" s="134">
        <v>0</v>
      </c>
      <c r="K121" s="13">
        <v>0</v>
      </c>
      <c r="L121" s="13">
        <v>0</v>
      </c>
      <c r="M121" s="13">
        <v>0</v>
      </c>
      <c r="N121" s="13">
        <v>0.33</v>
      </c>
      <c r="O121" s="13">
        <v>13.68</v>
      </c>
      <c r="P121" s="13">
        <v>0.06</v>
      </c>
      <c r="Q121" s="13">
        <v>0</v>
      </c>
      <c r="R121" s="13">
        <v>0</v>
      </c>
      <c r="S121" s="13">
        <v>0</v>
      </c>
      <c r="T121" s="13">
        <v>0.54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4">
        <v>0</v>
      </c>
      <c r="AK121" s="14">
        <v>95.79</v>
      </c>
      <c r="AL121" s="14">
        <v>99.7</v>
      </c>
      <c r="AM121" s="14">
        <v>152.69</v>
      </c>
      <c r="AN121" s="14">
        <v>50.63</v>
      </c>
      <c r="AO121" s="14">
        <v>30.02</v>
      </c>
      <c r="AP121" s="14">
        <v>60.03</v>
      </c>
      <c r="AQ121" s="14">
        <v>22.71</v>
      </c>
      <c r="AR121" s="14">
        <v>108.58</v>
      </c>
      <c r="AS121" s="14">
        <v>67.34</v>
      </c>
      <c r="AT121" s="14">
        <v>93.96</v>
      </c>
      <c r="AU121" s="14">
        <v>77.52</v>
      </c>
      <c r="AV121" s="14">
        <v>40.72</v>
      </c>
      <c r="AW121" s="14">
        <v>72.040000000000006</v>
      </c>
      <c r="AX121" s="14">
        <v>602.39</v>
      </c>
      <c r="AY121" s="14">
        <v>0</v>
      </c>
      <c r="AZ121" s="14">
        <v>196.27</v>
      </c>
      <c r="BA121" s="14">
        <v>85.35</v>
      </c>
      <c r="BB121" s="14">
        <v>56.64</v>
      </c>
      <c r="BC121" s="14">
        <v>44.89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0.02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0.02</v>
      </c>
      <c r="BT121" s="14">
        <v>0</v>
      </c>
      <c r="BU121" s="14">
        <v>0</v>
      </c>
      <c r="BV121" s="14">
        <v>0.08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11.73</v>
      </c>
      <c r="CC121" s="15"/>
      <c r="CD121" s="15"/>
      <c r="CE121" s="14">
        <v>0</v>
      </c>
      <c r="CF121" s="14"/>
      <c r="CG121" s="14">
        <v>0</v>
      </c>
      <c r="CH121" s="14">
        <v>0</v>
      </c>
      <c r="CI121" s="14">
        <v>0</v>
      </c>
      <c r="CJ121" s="14">
        <v>570</v>
      </c>
      <c r="CK121" s="14">
        <v>219.6</v>
      </c>
      <c r="CL121" s="14">
        <v>394.8</v>
      </c>
      <c r="CM121" s="14">
        <v>4.5599999999999996</v>
      </c>
      <c r="CN121" s="14">
        <v>4.5599999999999996</v>
      </c>
      <c r="CO121" s="14">
        <v>4.5599999999999996</v>
      </c>
      <c r="CP121" s="14">
        <v>0</v>
      </c>
      <c r="CQ121" s="14">
        <v>0</v>
      </c>
    </row>
    <row r="122" spans="1:95" hidden="1" x14ac:dyDescent="0.3">
      <c r="A122" s="121"/>
      <c r="B122" s="126" t="s">
        <v>104</v>
      </c>
      <c r="C122" s="123"/>
      <c r="D122" s="243">
        <v>13</v>
      </c>
      <c r="E122" s="243"/>
      <c r="F122" s="243">
        <v>40</v>
      </c>
      <c r="G122" s="243"/>
      <c r="H122" s="243">
        <v>47</v>
      </c>
      <c r="I122" s="243"/>
      <c r="J122" s="135">
        <v>0</v>
      </c>
      <c r="K122" s="17">
        <v>0</v>
      </c>
      <c r="L122" s="17">
        <v>0</v>
      </c>
      <c r="M122" s="17">
        <v>0</v>
      </c>
      <c r="N122" s="17">
        <v>14.69</v>
      </c>
      <c r="O122" s="17">
        <v>0</v>
      </c>
      <c r="P122" s="17">
        <v>0.04</v>
      </c>
      <c r="Q122" s="17">
        <v>0</v>
      </c>
      <c r="R122" s="17">
        <v>0</v>
      </c>
      <c r="S122" s="17">
        <v>0</v>
      </c>
      <c r="T122" s="17">
        <v>0.04</v>
      </c>
      <c r="U122" s="17">
        <v>0.15</v>
      </c>
      <c r="V122" s="17">
        <v>0.45</v>
      </c>
      <c r="W122" s="17">
        <v>0.44</v>
      </c>
      <c r="X122" s="17">
        <v>0</v>
      </c>
      <c r="Y122" s="17">
        <v>0</v>
      </c>
      <c r="Z122" s="17">
        <v>0.04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BQ122" s="8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v>0</v>
      </c>
      <c r="CA122" s="8">
        <v>0</v>
      </c>
      <c r="CB122" s="8">
        <v>200.05</v>
      </c>
      <c r="CC122" s="18"/>
      <c r="CD122" s="18"/>
      <c r="CE122" s="8">
        <v>0</v>
      </c>
      <c r="CF122" s="8"/>
      <c r="CG122" s="8">
        <v>4.21</v>
      </c>
      <c r="CH122" s="8">
        <v>4.21</v>
      </c>
      <c r="CI122" s="8">
        <v>4.21</v>
      </c>
      <c r="CJ122" s="8">
        <v>497.96</v>
      </c>
      <c r="CK122" s="8">
        <v>192.28</v>
      </c>
      <c r="CL122" s="8">
        <v>345.12</v>
      </c>
      <c r="CM122" s="8">
        <v>44.51</v>
      </c>
      <c r="CN122" s="8">
        <v>26.48</v>
      </c>
      <c r="CO122" s="8">
        <v>35.49</v>
      </c>
      <c r="CP122" s="8">
        <v>15</v>
      </c>
      <c r="CQ122" s="8">
        <v>0</v>
      </c>
    </row>
    <row r="123" spans="1:95" x14ac:dyDescent="0.3">
      <c r="A123" s="121"/>
      <c r="B123" s="122" t="s">
        <v>199</v>
      </c>
      <c r="C123" s="123"/>
      <c r="D123" s="243"/>
      <c r="E123" s="243"/>
      <c r="F123" s="243"/>
      <c r="G123" s="243"/>
      <c r="H123" s="243"/>
      <c r="I123" s="243"/>
      <c r="J123" s="136">
        <f t="shared" ref="J123:BU123" si="34">SUM(J119:J122)</f>
        <v>10.71</v>
      </c>
      <c r="K123" s="67">
        <f t="shared" si="34"/>
        <v>0.25</v>
      </c>
      <c r="L123" s="67">
        <f t="shared" si="34"/>
        <v>0</v>
      </c>
      <c r="M123" s="67">
        <f t="shared" si="34"/>
        <v>0</v>
      </c>
      <c r="N123" s="67">
        <f t="shared" si="34"/>
        <v>25.02</v>
      </c>
      <c r="O123" s="67">
        <f t="shared" si="34"/>
        <v>13.68</v>
      </c>
      <c r="P123" s="67">
        <f t="shared" si="34"/>
        <v>0.1</v>
      </c>
      <c r="Q123" s="67">
        <f t="shared" si="34"/>
        <v>0</v>
      </c>
      <c r="R123" s="67">
        <f t="shared" si="34"/>
        <v>0</v>
      </c>
      <c r="S123" s="67">
        <f t="shared" si="34"/>
        <v>1.42</v>
      </c>
      <c r="T123" s="67">
        <f t="shared" si="34"/>
        <v>4.0299999999999994</v>
      </c>
      <c r="U123" s="67">
        <f t="shared" si="34"/>
        <v>526.06000000000006</v>
      </c>
      <c r="V123" s="67">
        <f t="shared" si="34"/>
        <v>385.11999999999995</v>
      </c>
      <c r="W123" s="67">
        <f t="shared" si="34"/>
        <v>258.29000000000002</v>
      </c>
      <c r="X123" s="67">
        <f t="shared" si="34"/>
        <v>35.659999999999997</v>
      </c>
      <c r="Y123" s="67">
        <f t="shared" si="34"/>
        <v>342.44</v>
      </c>
      <c r="Z123" s="67">
        <f t="shared" si="34"/>
        <v>2.69</v>
      </c>
      <c r="AA123" s="67">
        <f t="shared" si="34"/>
        <v>213.63</v>
      </c>
      <c r="AB123" s="67">
        <f t="shared" si="34"/>
        <v>84.73</v>
      </c>
      <c r="AC123" s="67">
        <f t="shared" si="34"/>
        <v>365.5</v>
      </c>
      <c r="AD123" s="67">
        <f t="shared" si="34"/>
        <v>0.79</v>
      </c>
      <c r="AE123" s="67">
        <f t="shared" si="34"/>
        <v>0.11000000000000001</v>
      </c>
      <c r="AF123" s="67">
        <f t="shared" si="34"/>
        <v>0.65</v>
      </c>
      <c r="AG123" s="67">
        <f t="shared" si="34"/>
        <v>0.47</v>
      </c>
      <c r="AH123" s="67">
        <f t="shared" si="34"/>
        <v>5.9</v>
      </c>
      <c r="AI123" s="67">
        <f t="shared" si="34"/>
        <v>0.96</v>
      </c>
      <c r="AJ123" s="67">
        <f t="shared" si="34"/>
        <v>0</v>
      </c>
      <c r="AK123" s="67">
        <f t="shared" si="34"/>
        <v>1383.65</v>
      </c>
      <c r="AL123" s="67">
        <f t="shared" si="34"/>
        <v>1172.8599999999999</v>
      </c>
      <c r="AM123" s="67">
        <f t="shared" si="34"/>
        <v>1973.53</v>
      </c>
      <c r="AN123" s="67">
        <f t="shared" si="34"/>
        <v>1580.22</v>
      </c>
      <c r="AO123" s="67">
        <f t="shared" si="34"/>
        <v>652.66999999999996</v>
      </c>
      <c r="AP123" s="67">
        <f t="shared" si="34"/>
        <v>1030.56</v>
      </c>
      <c r="AQ123" s="67">
        <f t="shared" si="34"/>
        <v>349.72999999999996</v>
      </c>
      <c r="AR123" s="67">
        <f t="shared" si="34"/>
        <v>1140.44</v>
      </c>
      <c r="AS123" s="67">
        <f t="shared" si="34"/>
        <v>1022.0300000000001</v>
      </c>
      <c r="AT123" s="67">
        <f t="shared" si="34"/>
        <v>1146.51</v>
      </c>
      <c r="AU123" s="67">
        <f t="shared" si="34"/>
        <v>1813.31</v>
      </c>
      <c r="AV123" s="67">
        <f t="shared" si="34"/>
        <v>599.03</v>
      </c>
      <c r="AW123" s="67">
        <f t="shared" si="34"/>
        <v>630.79</v>
      </c>
      <c r="AX123" s="67">
        <f t="shared" si="34"/>
        <v>3613.8399999999997</v>
      </c>
      <c r="AY123" s="67">
        <f t="shared" si="34"/>
        <v>14.81</v>
      </c>
      <c r="AZ123" s="67">
        <f t="shared" si="34"/>
        <v>1267.7</v>
      </c>
      <c r="BA123" s="67">
        <f t="shared" si="34"/>
        <v>1420.0099999999998</v>
      </c>
      <c r="BB123" s="67">
        <f t="shared" si="34"/>
        <v>938.37</v>
      </c>
      <c r="BC123" s="67">
        <f t="shared" si="34"/>
        <v>428.39</v>
      </c>
      <c r="BD123" s="67">
        <f t="shared" si="34"/>
        <v>0.4</v>
      </c>
      <c r="BE123" s="67">
        <f t="shared" si="34"/>
        <v>0.21</v>
      </c>
      <c r="BF123" s="67">
        <f t="shared" si="34"/>
        <v>0.12000000000000001</v>
      </c>
      <c r="BG123" s="67">
        <f t="shared" si="34"/>
        <v>0.25</v>
      </c>
      <c r="BH123" s="67">
        <f t="shared" si="34"/>
        <v>0.28000000000000003</v>
      </c>
      <c r="BI123" s="67">
        <f t="shared" si="34"/>
        <v>1.36</v>
      </c>
      <c r="BJ123" s="67">
        <f t="shared" si="34"/>
        <v>0.04</v>
      </c>
      <c r="BK123" s="67">
        <f t="shared" si="34"/>
        <v>2.94</v>
      </c>
      <c r="BL123" s="67">
        <f t="shared" si="34"/>
        <v>0.03</v>
      </c>
      <c r="BM123" s="67">
        <f t="shared" si="34"/>
        <v>1.08</v>
      </c>
      <c r="BN123" s="67">
        <f t="shared" si="34"/>
        <v>0.05</v>
      </c>
      <c r="BO123" s="67">
        <f t="shared" si="34"/>
        <v>0</v>
      </c>
      <c r="BP123" s="67">
        <f t="shared" si="34"/>
        <v>0</v>
      </c>
      <c r="BQ123" s="67">
        <f t="shared" si="34"/>
        <v>0.2</v>
      </c>
      <c r="BR123" s="67">
        <f t="shared" si="34"/>
        <v>0.33</v>
      </c>
      <c r="BS123" s="67">
        <f t="shared" si="34"/>
        <v>2.69</v>
      </c>
      <c r="BT123" s="67">
        <f t="shared" si="34"/>
        <v>0.01</v>
      </c>
      <c r="BU123" s="67">
        <f t="shared" si="34"/>
        <v>0</v>
      </c>
      <c r="BV123" s="67">
        <f t="shared" ref="BV123:CQ123" si="35">SUM(BV119:BV122)</f>
        <v>0.21000000000000002</v>
      </c>
      <c r="BW123" s="67">
        <f t="shared" si="35"/>
        <v>0.05</v>
      </c>
      <c r="BX123" s="67">
        <f t="shared" si="35"/>
        <v>0.1</v>
      </c>
      <c r="BY123" s="67">
        <f t="shared" si="35"/>
        <v>0</v>
      </c>
      <c r="BZ123" s="67">
        <f t="shared" si="35"/>
        <v>0</v>
      </c>
      <c r="CA123" s="67">
        <f t="shared" si="35"/>
        <v>0</v>
      </c>
      <c r="CB123" s="67">
        <f t="shared" si="35"/>
        <v>442.6</v>
      </c>
      <c r="CC123" s="67">
        <f t="shared" si="35"/>
        <v>0</v>
      </c>
      <c r="CD123" s="67">
        <f t="shared" si="35"/>
        <v>0</v>
      </c>
      <c r="CE123" s="67">
        <f t="shared" si="35"/>
        <v>227.75</v>
      </c>
      <c r="CF123" s="67">
        <f t="shared" si="35"/>
        <v>0</v>
      </c>
      <c r="CG123" s="67">
        <f t="shared" si="35"/>
        <v>74.809999999999988</v>
      </c>
      <c r="CH123" s="67">
        <f t="shared" si="35"/>
        <v>52.71</v>
      </c>
      <c r="CI123" s="67">
        <f t="shared" si="35"/>
        <v>63.76</v>
      </c>
      <c r="CJ123" s="67">
        <f t="shared" si="35"/>
        <v>9013.15</v>
      </c>
      <c r="CK123" s="67">
        <f t="shared" si="35"/>
        <v>5421.56</v>
      </c>
      <c r="CL123" s="67">
        <f t="shared" si="35"/>
        <v>7217.35</v>
      </c>
      <c r="CM123" s="67">
        <f t="shared" si="35"/>
        <v>69.08</v>
      </c>
      <c r="CN123" s="67">
        <f t="shared" si="35"/>
        <v>43.11</v>
      </c>
      <c r="CO123" s="67">
        <f t="shared" si="35"/>
        <v>56.09</v>
      </c>
      <c r="CP123" s="67">
        <f t="shared" si="35"/>
        <v>15</v>
      </c>
      <c r="CQ123" s="67">
        <f t="shared" si="35"/>
        <v>0.75</v>
      </c>
    </row>
    <row r="124" spans="1:95" x14ac:dyDescent="0.3">
      <c r="A124" s="121" t="str">
        <f>" 245/1"</f>
        <v xml:space="preserve"> 245/1</v>
      </c>
      <c r="B124" s="126" t="s">
        <v>344</v>
      </c>
      <c r="C124" s="123">
        <v>50</v>
      </c>
      <c r="D124" s="263">
        <v>2.85</v>
      </c>
      <c r="E124" s="263">
        <v>0</v>
      </c>
      <c r="F124" s="263">
        <v>0.45</v>
      </c>
      <c r="G124" s="263">
        <v>0.41</v>
      </c>
      <c r="H124" s="263">
        <v>2.4</v>
      </c>
      <c r="I124" s="132">
        <v>15.41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175</v>
      </c>
      <c r="AD124" s="9">
        <v>0</v>
      </c>
      <c r="AE124" s="9">
        <v>0.3</v>
      </c>
      <c r="AF124" s="9">
        <v>0.35</v>
      </c>
      <c r="AI124" s="9">
        <v>15</v>
      </c>
      <c r="CI124" s="10">
        <v>0</v>
      </c>
      <c r="CL124" s="10">
        <v>0</v>
      </c>
      <c r="CO124" s="10">
        <v>0</v>
      </c>
    </row>
    <row r="125" spans="1:95" x14ac:dyDescent="0.3">
      <c r="A125" s="121" t="s">
        <v>241</v>
      </c>
      <c r="B125" s="126" t="s">
        <v>216</v>
      </c>
      <c r="C125" s="123" t="str">
        <f>"250"</f>
        <v>250</v>
      </c>
      <c r="D125" s="243">
        <v>3.21</v>
      </c>
      <c r="E125" s="243">
        <v>0</v>
      </c>
      <c r="F125" s="243">
        <v>2.85</v>
      </c>
      <c r="G125" s="243">
        <v>2.4500000000000002</v>
      </c>
      <c r="H125" s="243">
        <v>23.6</v>
      </c>
      <c r="I125" s="243">
        <v>127.39266074999999</v>
      </c>
      <c r="V125" s="9">
        <f t="shared" ref="V125:AF125" si="36">V123-V124</f>
        <v>385.11999999999995</v>
      </c>
      <c r="W125" s="9">
        <f t="shared" si="36"/>
        <v>258.29000000000002</v>
      </c>
      <c r="X125" s="9">
        <f t="shared" si="36"/>
        <v>35.659999999999997</v>
      </c>
      <c r="Y125" s="9">
        <f t="shared" si="36"/>
        <v>342.44</v>
      </c>
      <c r="Z125" s="9">
        <f t="shared" si="36"/>
        <v>2.69</v>
      </c>
      <c r="AA125" s="9">
        <f t="shared" si="36"/>
        <v>213.63</v>
      </c>
      <c r="AB125" s="9">
        <f t="shared" si="36"/>
        <v>84.73</v>
      </c>
      <c r="AC125" s="9">
        <f t="shared" si="36"/>
        <v>190.5</v>
      </c>
      <c r="AD125" s="9">
        <f t="shared" si="36"/>
        <v>0.79</v>
      </c>
      <c r="AE125" s="9">
        <f t="shared" si="36"/>
        <v>-0.18999999999999997</v>
      </c>
      <c r="AF125" s="9">
        <f t="shared" si="36"/>
        <v>0.30000000000000004</v>
      </c>
      <c r="AI125" s="9">
        <f>AI123-AI124</f>
        <v>-14.04</v>
      </c>
      <c r="CI125" s="10">
        <f>CI123-CI124</f>
        <v>63.76</v>
      </c>
      <c r="CL125" s="10">
        <f>CL123-CL124</f>
        <v>7217.35</v>
      </c>
      <c r="CO125" s="10">
        <f>CO123-CO124</f>
        <v>56.09</v>
      </c>
    </row>
    <row r="126" spans="1:95" x14ac:dyDescent="0.3">
      <c r="A126" s="152" t="s">
        <v>363</v>
      </c>
      <c r="B126" s="153" t="s">
        <v>364</v>
      </c>
      <c r="C126" s="131" t="s">
        <v>315</v>
      </c>
      <c r="D126" s="262">
        <v>17.73</v>
      </c>
      <c r="E126" s="262"/>
      <c r="F126" s="160">
        <v>22.37</v>
      </c>
      <c r="G126" s="262"/>
      <c r="H126" s="262">
        <v>35.4</v>
      </c>
      <c r="I126" s="262">
        <v>412.78</v>
      </c>
    </row>
    <row r="127" spans="1:95" x14ac:dyDescent="0.3">
      <c r="A127" s="121" t="s">
        <v>242</v>
      </c>
      <c r="B127" s="126" t="s">
        <v>218</v>
      </c>
      <c r="C127" s="123" t="str">
        <f>"200"</f>
        <v>200</v>
      </c>
      <c r="D127" s="243">
        <v>0</v>
      </c>
      <c r="E127" s="243">
        <v>0</v>
      </c>
      <c r="F127" s="243">
        <v>0</v>
      </c>
      <c r="G127" s="243">
        <v>0</v>
      </c>
      <c r="H127" s="243">
        <v>18.95</v>
      </c>
      <c r="I127" s="243">
        <v>70.710400000000007</v>
      </c>
    </row>
    <row r="128" spans="1:95" x14ac:dyDescent="0.3">
      <c r="A128" s="121" t="str">
        <f>""</f>
        <v/>
      </c>
      <c r="B128" s="126" t="s">
        <v>112</v>
      </c>
      <c r="C128" s="123">
        <v>50</v>
      </c>
      <c r="D128" s="243">
        <v>5.5</v>
      </c>
      <c r="E128" s="243">
        <v>0</v>
      </c>
      <c r="F128" s="243">
        <v>2.5</v>
      </c>
      <c r="G128" s="243">
        <v>0</v>
      </c>
      <c r="H128" s="243">
        <v>26.9</v>
      </c>
      <c r="I128" s="243">
        <v>133.82</v>
      </c>
    </row>
    <row r="129" spans="1:95" x14ac:dyDescent="0.3">
      <c r="A129" s="121" t="str">
        <f>"-"</f>
        <v>-</v>
      </c>
      <c r="B129" s="126" t="s">
        <v>100</v>
      </c>
      <c r="C129" s="123" t="str">
        <f>"30"</f>
        <v>30</v>
      </c>
      <c r="D129" s="243">
        <v>1.98</v>
      </c>
      <c r="E129" s="243">
        <v>0</v>
      </c>
      <c r="F129" s="243">
        <v>0.36</v>
      </c>
      <c r="G129" s="243">
        <v>0.36</v>
      </c>
      <c r="H129" s="243">
        <v>12.51</v>
      </c>
      <c r="I129" s="243">
        <v>58.013999999999996</v>
      </c>
      <c r="J129" s="134">
        <v>3.13</v>
      </c>
      <c r="K129" s="13">
        <v>0.05</v>
      </c>
      <c r="L129" s="13">
        <v>0</v>
      </c>
      <c r="M129" s="13">
        <v>0</v>
      </c>
      <c r="N129" s="13">
        <v>1.66</v>
      </c>
      <c r="O129" s="13">
        <v>2.13</v>
      </c>
      <c r="P129" s="13">
        <v>0.11</v>
      </c>
      <c r="Q129" s="13">
        <v>0</v>
      </c>
      <c r="R129" s="13">
        <v>0</v>
      </c>
      <c r="S129" s="13">
        <v>0.03</v>
      </c>
      <c r="T129" s="13">
        <v>1.79</v>
      </c>
      <c r="U129" s="13">
        <v>134.54</v>
      </c>
      <c r="V129" s="13">
        <v>162.72</v>
      </c>
      <c r="W129" s="13">
        <v>56.56</v>
      </c>
      <c r="X129" s="13">
        <v>16.579999999999998</v>
      </c>
      <c r="Y129" s="13">
        <v>154.65</v>
      </c>
      <c r="Z129" s="13">
        <v>0.78</v>
      </c>
      <c r="AA129" s="13">
        <v>64.16</v>
      </c>
      <c r="AB129" s="13">
        <v>17.05</v>
      </c>
      <c r="AC129" s="13">
        <v>77.290000000000006</v>
      </c>
      <c r="AD129" s="13">
        <v>1.5</v>
      </c>
      <c r="AE129" s="13">
        <v>0.11</v>
      </c>
      <c r="AF129" s="13">
        <v>0.18</v>
      </c>
      <c r="AG129" s="13">
        <v>2.81</v>
      </c>
      <c r="AH129" s="13">
        <v>8.11</v>
      </c>
      <c r="AI129" s="13">
        <v>0.3</v>
      </c>
      <c r="AJ129" s="14">
        <v>0</v>
      </c>
      <c r="AK129" s="14">
        <v>1102.03</v>
      </c>
      <c r="AL129" s="14">
        <v>854.7</v>
      </c>
      <c r="AM129" s="14">
        <v>1555.56</v>
      </c>
      <c r="AN129" s="14">
        <v>1734.66</v>
      </c>
      <c r="AO129" s="14">
        <v>497.22</v>
      </c>
      <c r="AP129" s="14">
        <v>991.89</v>
      </c>
      <c r="AQ129" s="14">
        <v>206.68</v>
      </c>
      <c r="AR129" s="14">
        <v>137.74</v>
      </c>
      <c r="AS129" s="14">
        <v>94.91</v>
      </c>
      <c r="AT129" s="14">
        <v>105.92</v>
      </c>
      <c r="AU129" s="14">
        <v>157.28</v>
      </c>
      <c r="AV129" s="14">
        <v>721.93</v>
      </c>
      <c r="AW129" s="14">
        <v>60.33</v>
      </c>
      <c r="AX129" s="14">
        <v>305.29000000000002</v>
      </c>
      <c r="AY129" s="14">
        <v>1.66</v>
      </c>
      <c r="AZ129" s="14">
        <v>76.930000000000007</v>
      </c>
      <c r="BA129" s="14">
        <v>126.24</v>
      </c>
      <c r="BB129" s="14">
        <v>121.45</v>
      </c>
      <c r="BC129" s="14">
        <v>49.05</v>
      </c>
      <c r="BD129" s="14">
        <v>0.06</v>
      </c>
      <c r="BE129" s="14">
        <v>0.03</v>
      </c>
      <c r="BF129" s="14">
        <v>0.01</v>
      </c>
      <c r="BG129" s="14">
        <v>0.03</v>
      </c>
      <c r="BH129" s="14">
        <v>0.04</v>
      </c>
      <c r="BI129" s="14">
        <v>0.16</v>
      </c>
      <c r="BJ129" s="14">
        <v>0</v>
      </c>
      <c r="BK129" s="14">
        <v>0.46</v>
      </c>
      <c r="BL129" s="14">
        <v>0</v>
      </c>
      <c r="BM129" s="14">
        <v>0.14000000000000001</v>
      </c>
      <c r="BN129" s="14">
        <v>0</v>
      </c>
      <c r="BO129" s="14">
        <v>0</v>
      </c>
      <c r="BP129" s="14">
        <v>0</v>
      </c>
      <c r="BQ129" s="14">
        <v>0.03</v>
      </c>
      <c r="BR129" s="14">
        <v>0.05</v>
      </c>
      <c r="BS129" s="14">
        <v>0.37</v>
      </c>
      <c r="BT129" s="14">
        <v>0</v>
      </c>
      <c r="BU129" s="14">
        <v>0</v>
      </c>
      <c r="BV129" s="14">
        <v>0.03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104.8</v>
      </c>
      <c r="CC129" s="15"/>
      <c r="CD129" s="15"/>
      <c r="CE129" s="14">
        <v>67</v>
      </c>
      <c r="CF129" s="14"/>
      <c r="CG129" s="14">
        <v>153.02000000000001</v>
      </c>
      <c r="CH129" s="14">
        <v>27.13</v>
      </c>
      <c r="CI129" s="14">
        <v>90.07</v>
      </c>
      <c r="CJ129" s="14">
        <v>1886.55</v>
      </c>
      <c r="CK129" s="14">
        <v>760.96</v>
      </c>
      <c r="CL129" s="14">
        <v>1323.76</v>
      </c>
      <c r="CM129" s="14">
        <v>26.07</v>
      </c>
      <c r="CN129" s="14">
        <v>13.83</v>
      </c>
      <c r="CO129" s="14">
        <v>19.98</v>
      </c>
      <c r="CP129" s="14">
        <v>0</v>
      </c>
      <c r="CQ129" s="14">
        <v>0.3</v>
      </c>
    </row>
    <row r="130" spans="1:95" x14ac:dyDescent="0.3">
      <c r="A130" s="127"/>
      <c r="B130" s="142" t="s">
        <v>205</v>
      </c>
      <c r="C130" s="128"/>
      <c r="D130" s="244">
        <f>SUM(D124:D129)</f>
        <v>31.27</v>
      </c>
      <c r="E130" s="244">
        <f t="shared" ref="E130:I130" si="37">SUM(E124:E129)</f>
        <v>0</v>
      </c>
      <c r="F130" s="244">
        <f t="shared" si="37"/>
        <v>28.53</v>
      </c>
      <c r="G130" s="244">
        <f t="shared" si="37"/>
        <v>3.22</v>
      </c>
      <c r="H130" s="244">
        <f t="shared" si="37"/>
        <v>119.76</v>
      </c>
      <c r="I130" s="244">
        <f t="shared" si="37"/>
        <v>818.12706074999994</v>
      </c>
      <c r="J130" s="134">
        <v>2.2799999999999998</v>
      </c>
      <c r="K130" s="13">
        <v>0.08</v>
      </c>
      <c r="L130" s="13">
        <v>0</v>
      </c>
      <c r="M130" s="13">
        <v>0</v>
      </c>
      <c r="N130" s="13">
        <v>2.15</v>
      </c>
      <c r="O130" s="13">
        <v>18.23</v>
      </c>
      <c r="P130" s="13">
        <v>1.7</v>
      </c>
      <c r="Q130" s="13">
        <v>0</v>
      </c>
      <c r="R130" s="13">
        <v>0</v>
      </c>
      <c r="S130" s="13">
        <v>0.28999999999999998</v>
      </c>
      <c r="T130" s="13">
        <v>1.89</v>
      </c>
      <c r="U130" s="13">
        <v>77.84</v>
      </c>
      <c r="V130" s="13">
        <v>636.26</v>
      </c>
      <c r="W130" s="13">
        <v>33.96</v>
      </c>
      <c r="X130" s="13">
        <v>30.35</v>
      </c>
      <c r="Y130" s="13">
        <v>86.82</v>
      </c>
      <c r="Z130" s="13">
        <v>1.1200000000000001</v>
      </c>
      <c r="AA130" s="13">
        <v>18.75</v>
      </c>
      <c r="AB130" s="13">
        <v>34.11</v>
      </c>
      <c r="AC130" s="13">
        <v>25.05</v>
      </c>
      <c r="AD130" s="13">
        <v>0.17</v>
      </c>
      <c r="AE130" s="13">
        <v>0.12</v>
      </c>
      <c r="AF130" s="13">
        <v>0.1</v>
      </c>
      <c r="AG130" s="13">
        <v>1.33</v>
      </c>
      <c r="AH130" s="13">
        <v>2.59</v>
      </c>
      <c r="AI130" s="13">
        <v>5.45</v>
      </c>
      <c r="AJ130" s="14">
        <v>0</v>
      </c>
      <c r="AK130" s="14">
        <v>62.59</v>
      </c>
      <c r="AL130" s="14">
        <v>81.44</v>
      </c>
      <c r="AM130" s="14">
        <v>116</v>
      </c>
      <c r="AN130" s="14">
        <v>118.1</v>
      </c>
      <c r="AO130" s="14">
        <v>26.61</v>
      </c>
      <c r="AP130" s="14">
        <v>76.13</v>
      </c>
      <c r="AQ130" s="14">
        <v>34.840000000000003</v>
      </c>
      <c r="AR130" s="14">
        <v>80.09</v>
      </c>
      <c r="AS130" s="14">
        <v>75.67</v>
      </c>
      <c r="AT130" s="14">
        <v>206.13</v>
      </c>
      <c r="AU130" s="14">
        <v>91.81</v>
      </c>
      <c r="AV130" s="14">
        <v>19.2</v>
      </c>
      <c r="AW130" s="14">
        <v>53.44</v>
      </c>
      <c r="AX130" s="14">
        <v>287.20999999999998</v>
      </c>
      <c r="AY130" s="14">
        <v>0</v>
      </c>
      <c r="AZ130" s="14">
        <v>40.19</v>
      </c>
      <c r="BA130" s="14">
        <v>36.549999999999997</v>
      </c>
      <c r="BB130" s="14">
        <v>72.75</v>
      </c>
      <c r="BC130" s="14">
        <v>21.66</v>
      </c>
      <c r="BD130" s="14">
        <v>0.1</v>
      </c>
      <c r="BE130" s="14">
        <v>0.04</v>
      </c>
      <c r="BF130" s="14">
        <v>0.02</v>
      </c>
      <c r="BG130" s="14">
        <v>0.05</v>
      </c>
      <c r="BH130" s="14">
        <v>0.06</v>
      </c>
      <c r="BI130" s="14">
        <v>0.28999999999999998</v>
      </c>
      <c r="BJ130" s="14">
        <v>0</v>
      </c>
      <c r="BK130" s="14">
        <v>0.88</v>
      </c>
      <c r="BL130" s="14">
        <v>0</v>
      </c>
      <c r="BM130" s="14">
        <v>0.26</v>
      </c>
      <c r="BN130" s="14">
        <v>0</v>
      </c>
      <c r="BO130" s="14">
        <v>0</v>
      </c>
      <c r="BP130" s="14">
        <v>0</v>
      </c>
      <c r="BQ130" s="14">
        <v>0.05</v>
      </c>
      <c r="BR130" s="14">
        <v>0.09</v>
      </c>
      <c r="BS130" s="14">
        <v>0.85</v>
      </c>
      <c r="BT130" s="14">
        <v>0</v>
      </c>
      <c r="BU130" s="14">
        <v>0</v>
      </c>
      <c r="BV130" s="14">
        <v>0.14000000000000001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123.62</v>
      </c>
      <c r="CC130" s="15"/>
      <c r="CD130" s="15"/>
      <c r="CE130" s="14">
        <v>24.43</v>
      </c>
      <c r="CF130" s="14"/>
      <c r="CG130" s="14">
        <v>17.59</v>
      </c>
      <c r="CH130" s="14">
        <v>11.66</v>
      </c>
      <c r="CI130" s="14">
        <v>14.63</v>
      </c>
      <c r="CJ130" s="14">
        <v>602.05999999999995</v>
      </c>
      <c r="CK130" s="14">
        <v>529.20000000000005</v>
      </c>
      <c r="CL130" s="14">
        <v>565.63</v>
      </c>
      <c r="CM130" s="14">
        <v>24.41</v>
      </c>
      <c r="CN130" s="14">
        <v>3.59</v>
      </c>
      <c r="CO130" s="14">
        <v>14</v>
      </c>
      <c r="CP130" s="14">
        <v>0</v>
      </c>
      <c r="CQ130" s="14">
        <v>0.23</v>
      </c>
    </row>
    <row r="131" spans="1:95" hidden="1" x14ac:dyDescent="0.3">
      <c r="A131" s="56"/>
      <c r="B131" s="16" t="s">
        <v>102</v>
      </c>
      <c r="C131" s="74"/>
      <c r="D131" s="242">
        <v>26.95</v>
      </c>
      <c r="E131" s="242">
        <v>0</v>
      </c>
      <c r="F131" s="242">
        <v>27.65</v>
      </c>
      <c r="G131" s="242">
        <v>0</v>
      </c>
      <c r="H131" s="242">
        <v>117.24999999999999</v>
      </c>
      <c r="I131" s="242">
        <v>822.5</v>
      </c>
      <c r="J131" s="134">
        <v>0</v>
      </c>
      <c r="K131" s="13">
        <v>0</v>
      </c>
      <c r="L131" s="13">
        <v>0</v>
      </c>
      <c r="M131" s="13">
        <v>0</v>
      </c>
      <c r="N131" s="13">
        <v>9.8000000000000007</v>
      </c>
      <c r="O131" s="13">
        <v>0</v>
      </c>
      <c r="P131" s="13">
        <v>0.04</v>
      </c>
      <c r="Q131" s="13">
        <v>0</v>
      </c>
      <c r="R131" s="13">
        <v>0</v>
      </c>
      <c r="S131" s="13">
        <v>0</v>
      </c>
      <c r="T131" s="13">
        <v>0.03</v>
      </c>
      <c r="U131" s="13">
        <v>0.1</v>
      </c>
      <c r="V131" s="13">
        <v>0.3</v>
      </c>
      <c r="W131" s="13">
        <v>0.28999999999999998</v>
      </c>
      <c r="X131" s="13">
        <v>0</v>
      </c>
      <c r="Y131" s="13">
        <v>0</v>
      </c>
      <c r="Z131" s="13">
        <v>0.03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200.04</v>
      </c>
      <c r="CC131" s="15"/>
      <c r="CD131" s="15"/>
      <c r="CE131" s="14">
        <v>0</v>
      </c>
      <c r="CF131" s="14"/>
      <c r="CG131" s="14">
        <v>4.21</v>
      </c>
      <c r="CH131" s="14">
        <v>4.21</v>
      </c>
      <c r="CI131" s="14">
        <v>4.21</v>
      </c>
      <c r="CJ131" s="14">
        <v>497.96</v>
      </c>
      <c r="CK131" s="14">
        <v>192.28</v>
      </c>
      <c r="CL131" s="14">
        <v>345.12</v>
      </c>
      <c r="CM131" s="14">
        <v>44.51</v>
      </c>
      <c r="CN131" s="14">
        <v>26.48</v>
      </c>
      <c r="CO131" s="14">
        <v>35.49</v>
      </c>
      <c r="CP131" s="14">
        <v>10</v>
      </c>
      <c r="CQ131" s="14">
        <v>0</v>
      </c>
    </row>
    <row r="132" spans="1:95" hidden="1" x14ac:dyDescent="0.3">
      <c r="A132" s="56"/>
      <c r="B132" s="16" t="s">
        <v>103</v>
      </c>
      <c r="C132" s="74"/>
      <c r="D132" s="242">
        <f t="shared" ref="D132:I132" si="38">D130-D131</f>
        <v>4.32</v>
      </c>
      <c r="E132" s="242">
        <f t="shared" si="38"/>
        <v>0</v>
      </c>
      <c r="F132" s="242">
        <f t="shared" si="38"/>
        <v>0.88000000000000256</v>
      </c>
      <c r="G132" s="242">
        <f t="shared" si="38"/>
        <v>3.22</v>
      </c>
      <c r="H132" s="242">
        <f t="shared" si="38"/>
        <v>2.5100000000000193</v>
      </c>
      <c r="I132" s="242">
        <f t="shared" si="38"/>
        <v>-4.3729392500000586</v>
      </c>
      <c r="J132" s="134">
        <v>0.05</v>
      </c>
      <c r="K132" s="13">
        <v>0</v>
      </c>
      <c r="L132" s="13">
        <v>0</v>
      </c>
      <c r="M132" s="13">
        <v>0</v>
      </c>
      <c r="N132" s="13">
        <v>0.3</v>
      </c>
      <c r="O132" s="13">
        <v>8.0500000000000007</v>
      </c>
      <c r="P132" s="13">
        <v>2.08</v>
      </c>
      <c r="Q132" s="13">
        <v>0</v>
      </c>
      <c r="R132" s="13">
        <v>0</v>
      </c>
      <c r="S132" s="13">
        <v>0.25</v>
      </c>
      <c r="T132" s="13">
        <v>0.63</v>
      </c>
      <c r="U132" s="13">
        <v>152.5</v>
      </c>
      <c r="V132" s="13">
        <v>61.25</v>
      </c>
      <c r="W132" s="13">
        <v>8.75</v>
      </c>
      <c r="X132" s="13">
        <v>11.75</v>
      </c>
      <c r="Y132" s="13">
        <v>39.5</v>
      </c>
      <c r="Z132" s="13">
        <v>0.98</v>
      </c>
      <c r="AA132" s="13">
        <v>0</v>
      </c>
      <c r="AB132" s="13">
        <v>1.25</v>
      </c>
      <c r="AC132" s="13">
        <v>0.25</v>
      </c>
      <c r="AD132" s="13">
        <v>0.35</v>
      </c>
      <c r="AE132" s="13">
        <v>0.05</v>
      </c>
      <c r="AF132" s="13">
        <v>0.02</v>
      </c>
      <c r="AG132" s="13">
        <v>0.18</v>
      </c>
      <c r="AH132" s="13">
        <v>0.5</v>
      </c>
      <c r="AI132" s="13">
        <v>0</v>
      </c>
      <c r="AJ132" s="14">
        <v>0</v>
      </c>
      <c r="AK132" s="14">
        <v>80.5</v>
      </c>
      <c r="AL132" s="14">
        <v>62</v>
      </c>
      <c r="AM132" s="14">
        <v>106.75</v>
      </c>
      <c r="AN132" s="14">
        <v>55.75</v>
      </c>
      <c r="AO132" s="14">
        <v>23.25</v>
      </c>
      <c r="AP132" s="14">
        <v>49.5</v>
      </c>
      <c r="AQ132" s="14">
        <v>20</v>
      </c>
      <c r="AR132" s="14">
        <v>92.75</v>
      </c>
      <c r="AS132" s="14">
        <v>74.25</v>
      </c>
      <c r="AT132" s="14">
        <v>72.75</v>
      </c>
      <c r="AU132" s="14">
        <v>116</v>
      </c>
      <c r="AV132" s="14">
        <v>31</v>
      </c>
      <c r="AW132" s="14">
        <v>77.5</v>
      </c>
      <c r="AX132" s="14">
        <v>389.75</v>
      </c>
      <c r="AY132" s="14">
        <v>0</v>
      </c>
      <c r="AZ132" s="14">
        <v>131.5</v>
      </c>
      <c r="BA132" s="14">
        <v>72.75</v>
      </c>
      <c r="BB132" s="14">
        <v>45</v>
      </c>
      <c r="BC132" s="14">
        <v>32.5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0.04</v>
      </c>
      <c r="BL132" s="14">
        <v>0</v>
      </c>
      <c r="BM132" s="14">
        <v>0</v>
      </c>
      <c r="BN132" s="14">
        <v>0.01</v>
      </c>
      <c r="BO132" s="14">
        <v>0</v>
      </c>
      <c r="BP132" s="14">
        <v>0</v>
      </c>
      <c r="BQ132" s="14">
        <v>0</v>
      </c>
      <c r="BR132" s="14">
        <v>0</v>
      </c>
      <c r="BS132" s="14">
        <v>0.03</v>
      </c>
      <c r="BT132" s="14">
        <v>0</v>
      </c>
      <c r="BU132" s="14">
        <v>0</v>
      </c>
      <c r="BV132" s="14">
        <v>0.12</v>
      </c>
      <c r="BW132" s="14">
        <v>0.02</v>
      </c>
      <c r="BX132" s="14">
        <v>0</v>
      </c>
      <c r="BY132" s="14">
        <v>0</v>
      </c>
      <c r="BZ132" s="14">
        <v>0</v>
      </c>
      <c r="CA132" s="14">
        <v>0</v>
      </c>
      <c r="CB132" s="14">
        <v>11.75</v>
      </c>
      <c r="CC132" s="15"/>
      <c r="CD132" s="15"/>
      <c r="CE132" s="14">
        <v>0.21</v>
      </c>
      <c r="CF132" s="14"/>
      <c r="CG132" s="14">
        <v>2.5</v>
      </c>
      <c r="CH132" s="14">
        <v>2.5</v>
      </c>
      <c r="CI132" s="14">
        <v>2.5</v>
      </c>
      <c r="CJ132" s="14">
        <v>475</v>
      </c>
      <c r="CK132" s="14">
        <v>183</v>
      </c>
      <c r="CL132" s="14">
        <v>329</v>
      </c>
      <c r="CM132" s="14">
        <v>4.75</v>
      </c>
      <c r="CN132" s="14">
        <v>3.95</v>
      </c>
      <c r="CO132" s="14">
        <v>4.3499999999999996</v>
      </c>
      <c r="CP132" s="14">
        <v>0</v>
      </c>
      <c r="CQ132" s="14">
        <v>0</v>
      </c>
    </row>
    <row r="133" spans="1:95" hidden="1" x14ac:dyDescent="0.3">
      <c r="A133" s="56"/>
      <c r="B133" s="16" t="s">
        <v>104</v>
      </c>
      <c r="C133" s="74"/>
      <c r="D133" s="242">
        <v>13</v>
      </c>
      <c r="E133" s="242"/>
      <c r="F133" s="242">
        <v>40</v>
      </c>
      <c r="G133" s="242"/>
      <c r="H133" s="242">
        <v>47</v>
      </c>
      <c r="I133" s="242"/>
      <c r="J133" s="135">
        <v>0</v>
      </c>
      <c r="K133" s="17">
        <v>0</v>
      </c>
      <c r="L133" s="17">
        <v>0</v>
      </c>
      <c r="M133" s="17">
        <v>0</v>
      </c>
      <c r="N133" s="17">
        <v>0.33</v>
      </c>
      <c r="O133" s="17">
        <v>13.68</v>
      </c>
      <c r="P133" s="17">
        <v>0.06</v>
      </c>
      <c r="Q133" s="17">
        <v>0</v>
      </c>
      <c r="R133" s="17">
        <v>0</v>
      </c>
      <c r="S133" s="17">
        <v>0</v>
      </c>
      <c r="T133" s="17">
        <v>0.54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8">
        <v>0</v>
      </c>
      <c r="AK133" s="8">
        <v>95.79</v>
      </c>
      <c r="AL133" s="8">
        <v>99.7</v>
      </c>
      <c r="AM133" s="8">
        <v>152.69</v>
      </c>
      <c r="AN133" s="8">
        <v>50.63</v>
      </c>
      <c r="AO133" s="8">
        <v>30.02</v>
      </c>
      <c r="AP133" s="8">
        <v>60.03</v>
      </c>
      <c r="AQ133" s="8">
        <v>22.71</v>
      </c>
      <c r="AR133" s="8">
        <v>108.58</v>
      </c>
      <c r="AS133" s="8">
        <v>67.34</v>
      </c>
      <c r="AT133" s="8">
        <v>93.96</v>
      </c>
      <c r="AU133" s="8">
        <v>77.52</v>
      </c>
      <c r="AV133" s="8">
        <v>40.72</v>
      </c>
      <c r="AW133" s="8">
        <v>72.040000000000006</v>
      </c>
      <c r="AX133" s="8">
        <v>602.39</v>
      </c>
      <c r="AY133" s="8">
        <v>0</v>
      </c>
      <c r="AZ133" s="8">
        <v>196.27</v>
      </c>
      <c r="BA133" s="8">
        <v>85.35</v>
      </c>
      <c r="BB133" s="8">
        <v>56.64</v>
      </c>
      <c r="BC133" s="8">
        <v>44.89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0.02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0.02</v>
      </c>
      <c r="BT133" s="8">
        <v>0</v>
      </c>
      <c r="BU133" s="8">
        <v>0</v>
      </c>
      <c r="BV133" s="8">
        <v>0.08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11.73</v>
      </c>
      <c r="CC133" s="18"/>
      <c r="CD133" s="18"/>
      <c r="CE133" s="8">
        <v>0</v>
      </c>
      <c r="CF133" s="8"/>
      <c r="CG133" s="8">
        <v>0</v>
      </c>
      <c r="CH133" s="8">
        <v>0</v>
      </c>
      <c r="CI133" s="8">
        <v>0</v>
      </c>
      <c r="CJ133" s="8">
        <v>570</v>
      </c>
      <c r="CK133" s="8">
        <v>219.6</v>
      </c>
      <c r="CL133" s="8">
        <v>394.8</v>
      </c>
      <c r="CM133" s="8">
        <v>4.5599999999999996</v>
      </c>
      <c r="CN133" s="8">
        <v>4.5599999999999996</v>
      </c>
      <c r="CO133" s="8">
        <v>4.5599999999999996</v>
      </c>
      <c r="CP133" s="8">
        <v>0</v>
      </c>
      <c r="CQ133" s="8">
        <v>0</v>
      </c>
    </row>
    <row r="134" spans="1:95" x14ac:dyDescent="0.3">
      <c r="A134" s="56"/>
      <c r="B134" s="143" t="s">
        <v>287</v>
      </c>
      <c r="C134" s="74"/>
      <c r="D134" s="245">
        <f t="shared" ref="D134:I134" si="39">D119+D130</f>
        <v>51.449999999999996</v>
      </c>
      <c r="E134" s="245">
        <f t="shared" si="39"/>
        <v>7.82</v>
      </c>
      <c r="F134" s="245">
        <f t="shared" si="39"/>
        <v>52.42</v>
      </c>
      <c r="G134" s="245">
        <f t="shared" si="39"/>
        <v>4.49</v>
      </c>
      <c r="H134" s="245">
        <f t="shared" si="39"/>
        <v>196.59</v>
      </c>
      <c r="I134" s="245">
        <f t="shared" si="39"/>
        <v>1378.29459275</v>
      </c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147"/>
      <c r="CD134" s="147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</row>
    <row r="135" spans="1:95" x14ac:dyDescent="0.3">
      <c r="A135" s="56"/>
      <c r="B135" s="143"/>
      <c r="C135" s="74"/>
      <c r="D135" s="245"/>
      <c r="E135" s="245"/>
      <c r="F135" s="245"/>
      <c r="G135" s="245"/>
      <c r="H135" s="245"/>
      <c r="I135" s="245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147"/>
      <c r="CD135" s="147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</row>
    <row r="136" spans="1:95" x14ac:dyDescent="0.3">
      <c r="A136" s="56"/>
      <c r="B136" s="16"/>
      <c r="C136" s="74"/>
      <c r="D136" s="242"/>
      <c r="E136" s="242"/>
      <c r="F136" s="242"/>
      <c r="G136" s="242"/>
      <c r="H136" s="242"/>
      <c r="I136" s="242"/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175</v>
      </c>
      <c r="AD136" s="9">
        <v>0</v>
      </c>
      <c r="AE136" s="9">
        <v>0.3</v>
      </c>
      <c r="AF136" s="9">
        <v>0.35</v>
      </c>
      <c r="AI136" s="9">
        <v>15</v>
      </c>
      <c r="CI136" s="10">
        <v>0</v>
      </c>
      <c r="CL136" s="10">
        <v>0</v>
      </c>
      <c r="CO136" s="10">
        <v>0</v>
      </c>
    </row>
    <row r="137" spans="1:95" x14ac:dyDescent="0.3">
      <c r="A137" s="56"/>
      <c r="B137" s="23" t="s">
        <v>146</v>
      </c>
      <c r="C137" s="24" t="s">
        <v>156</v>
      </c>
      <c r="D137" s="254" t="s">
        <v>157</v>
      </c>
      <c r="E137" s="254"/>
      <c r="F137" s="268" t="s">
        <v>158</v>
      </c>
      <c r="G137" s="268"/>
      <c r="H137" s="25" t="s">
        <v>159</v>
      </c>
      <c r="I137" s="25" t="s">
        <v>160</v>
      </c>
      <c r="V137" s="9" t="e">
        <f>#REF!-V136</f>
        <v>#REF!</v>
      </c>
      <c r="W137" s="9" t="e">
        <f>#REF!-W136</f>
        <v>#REF!</v>
      </c>
      <c r="X137" s="9" t="e">
        <f>#REF!-X136</f>
        <v>#REF!</v>
      </c>
      <c r="Y137" s="9" t="e">
        <f>#REF!-Y136</f>
        <v>#REF!</v>
      </c>
      <c r="Z137" s="9" t="e">
        <f>#REF!-Z136</f>
        <v>#REF!</v>
      </c>
      <c r="AA137" s="9" t="e">
        <f>#REF!-AA136</f>
        <v>#REF!</v>
      </c>
      <c r="AB137" s="9" t="e">
        <f>#REF!-AB136</f>
        <v>#REF!</v>
      </c>
      <c r="AC137" s="9" t="e">
        <f>#REF!-AC136</f>
        <v>#REF!</v>
      </c>
      <c r="AD137" s="9" t="e">
        <f>#REF!-AD136</f>
        <v>#REF!</v>
      </c>
      <c r="AE137" s="9" t="e">
        <f>#REF!-AE136</f>
        <v>#REF!</v>
      </c>
      <c r="AF137" s="9" t="e">
        <f>#REF!-AF136</f>
        <v>#REF!</v>
      </c>
      <c r="AI137" s="9" t="e">
        <f>#REF!-AI136</f>
        <v>#REF!</v>
      </c>
      <c r="CI137" s="10" t="e">
        <f>#REF!-CI136</f>
        <v>#REF!</v>
      </c>
      <c r="CL137" s="10" t="e">
        <f>#REF!-CL136</f>
        <v>#REF!</v>
      </c>
      <c r="CO137" s="10" t="e">
        <f>#REF!-CO136</f>
        <v>#REF!</v>
      </c>
    </row>
    <row r="138" spans="1:95" x14ac:dyDescent="0.3">
      <c r="A138" s="121"/>
      <c r="B138" s="122" t="s">
        <v>92</v>
      </c>
      <c r="C138" s="123"/>
      <c r="D138" s="243"/>
      <c r="E138" s="243"/>
      <c r="F138" s="243"/>
      <c r="G138" s="243"/>
      <c r="H138" s="243"/>
      <c r="I138" s="243"/>
    </row>
    <row r="139" spans="1:95" x14ac:dyDescent="0.3">
      <c r="A139" s="137" t="s">
        <v>93</v>
      </c>
      <c r="B139" s="126" t="s">
        <v>94</v>
      </c>
      <c r="C139" s="138" t="s">
        <v>95</v>
      </c>
      <c r="D139" s="243">
        <v>7.46</v>
      </c>
      <c r="E139" s="243">
        <v>4.68</v>
      </c>
      <c r="F139" s="243">
        <v>12.23</v>
      </c>
      <c r="G139" s="243">
        <v>0.33</v>
      </c>
      <c r="H139" s="243">
        <v>17.329999999999998</v>
      </c>
      <c r="I139" s="243">
        <v>211.69688000000008</v>
      </c>
    </row>
    <row r="140" spans="1:95" x14ac:dyDescent="0.3">
      <c r="A140" s="121" t="s">
        <v>123</v>
      </c>
      <c r="B140" s="126" t="s">
        <v>124</v>
      </c>
      <c r="C140" s="123" t="s">
        <v>225</v>
      </c>
      <c r="D140" s="243">
        <v>8.61</v>
      </c>
      <c r="E140" s="243">
        <v>2.41</v>
      </c>
      <c r="F140" s="243">
        <v>6.7</v>
      </c>
      <c r="G140" s="243">
        <v>0.53</v>
      </c>
      <c r="H140" s="243">
        <v>38.299999999999997</v>
      </c>
      <c r="I140" s="243">
        <v>238.8</v>
      </c>
      <c r="J140" s="19" t="e">
        <f>$J$14+$J$27+$J$41+$J$58+$J$71+#REF!+$J$96+$J$112+$J$123+#REF!</f>
        <v>#REF!</v>
      </c>
      <c r="K140" s="19" t="e">
        <f>$K$14+$K$27+$K$41+$K$58+$K$71+#REF!+$K$96+$K$112+$K$123+#REF!</f>
        <v>#REF!</v>
      </c>
      <c r="L140" s="19" t="e">
        <f>$L$14+$L$27+$L$41+$L$58+$L$71+#REF!+$L$96+$L$112+$L$123+#REF!</f>
        <v>#REF!</v>
      </c>
      <c r="M140" s="19" t="e">
        <f>$M$14+$M$27+$M$41+$M$58+$M$71+#REF!+$M$96+$M$112+$M$123+#REF!</f>
        <v>#REF!</v>
      </c>
      <c r="N140" s="19" t="e">
        <f>$N$14+$N$27+$N$41+$N$58+$N$71+#REF!+$N$96+$N$112+$N$123+#REF!</f>
        <v>#REF!</v>
      </c>
      <c r="O140" s="19" t="e">
        <f>$O$14+$O$27+$O$41+$O$58+$O$71+#REF!+$O$96+$O$112+$O$123+#REF!</f>
        <v>#REF!</v>
      </c>
      <c r="P140" s="19" t="e">
        <f>$P$14+$P$27+$P$41+$P$58+$P$71+#REF!+$P$96+$P$112+$P$123+#REF!</f>
        <v>#REF!</v>
      </c>
      <c r="Q140" s="19" t="e">
        <f>$Q$14+$Q$27+$Q$41+$Q$58+$Q$71+#REF!+$Q$96+$Q$112+$Q$123+#REF!</f>
        <v>#REF!</v>
      </c>
      <c r="R140" s="19" t="e">
        <f>$R$14+$R$27+$R$41+$R$58+$R$71+#REF!+$R$96+$R$112+$R$123+#REF!</f>
        <v>#REF!</v>
      </c>
      <c r="S140" s="19" t="e">
        <f>$S$14+$S$27+$S$41+$S$58+$S$71+#REF!+$S$96+$S$112+$S$123+#REF!</f>
        <v>#REF!</v>
      </c>
      <c r="T140" s="19" t="e">
        <f>$T$14+$T$27+$T$41+$T$58+$T$71+#REF!+$T$96+$T$112+$T$123+#REF!</f>
        <v>#REF!</v>
      </c>
      <c r="U140" s="19" t="e">
        <f>$U$14+$U$27+$U$41+$U$58+$U$71+#REF!+$U$96+$U$112+$U$123+#REF!</f>
        <v>#REF!</v>
      </c>
      <c r="V140" s="19" t="e">
        <f>$V$14+$V$27+$V$41+$V$58+$V$71+#REF!+$V$96+$V$112+$V$123+#REF!</f>
        <v>#REF!</v>
      </c>
      <c r="W140" s="19" t="e">
        <f>$W$14+$W$27+$W$41+$W$58+$W$71+#REF!+$W$96+$W$112+$W$123+#REF!</f>
        <v>#REF!</v>
      </c>
      <c r="X140" s="19" t="e">
        <f>$X$14+$X$27+$X$41+$X$58+$X$71+#REF!+$X$96+$X$112+$X$123+#REF!</f>
        <v>#REF!</v>
      </c>
      <c r="Y140" s="19" t="e">
        <f>$Y$14+$Y$27+$Y$41+$Y$58+$Y$71+#REF!+$Y$96+$Y$112+$Y$123+#REF!</f>
        <v>#REF!</v>
      </c>
      <c r="Z140" s="19" t="e">
        <f>$Z$14+$Z$27+$Z$41+$Z$58+$Z$71+#REF!+$Z$96+$Z$112+$Z$123+#REF!</f>
        <v>#REF!</v>
      </c>
      <c r="AA140" s="19" t="e">
        <f>$AA$14+$AA$27+$AA$41+$AA$58+$AA$71+#REF!+$AA$96+$AA$112+$AA$123+#REF!</f>
        <v>#REF!</v>
      </c>
      <c r="AB140" s="19" t="e">
        <f>$AB$14+$AB$27+$AB$41+$AB$58+$AB$71+#REF!+$AB$96+$AB$112+$AB$123+#REF!</f>
        <v>#REF!</v>
      </c>
      <c r="AC140" s="19" t="e">
        <f>$AC$14+$AC$27+$AC$41+$AC$58+$AC$71+#REF!+$AC$96+$AC$112+$AC$123+#REF!</f>
        <v>#REF!</v>
      </c>
      <c r="AD140" s="19" t="e">
        <f>$AD$14+$AD$27+$AD$41+$AD$58+$AD$71+#REF!+$AD$96+$AD$112+$AD$123+#REF!</f>
        <v>#REF!</v>
      </c>
      <c r="AE140" s="19" t="e">
        <f>$AE$14+$AE$27+$AE$41+$AE$58+$AE$71+#REF!+$AE$96+$AE$112+$AE$123+#REF!</f>
        <v>#REF!</v>
      </c>
      <c r="AF140" s="19" t="e">
        <f>$AF$14+$AF$27+$AF$41+$AF$58+$AF$71+#REF!+$AF$96+$AF$112+$AF$123+#REF!</f>
        <v>#REF!</v>
      </c>
      <c r="AG140" s="19" t="e">
        <f>$AG$14+$AG$27+$AG$41+$AG$58+$AG$71+#REF!+$AG$96+$AG$112+$AG$123+#REF!</f>
        <v>#REF!</v>
      </c>
      <c r="AH140" s="19" t="e">
        <f>$AH$14+$AH$27+$AH$41+$AH$58+$AH$71+#REF!+$AH$96+$AH$112+$AH$123+#REF!</f>
        <v>#REF!</v>
      </c>
      <c r="AI140" s="19" t="e">
        <f>$AI$14+$AI$27+$AI$41+$AI$58+$AI$71+#REF!+$AI$96+$AI$112+$AI$123+#REF!</f>
        <v>#REF!</v>
      </c>
      <c r="AJ140" s="5" t="e">
        <f>$AJ$14+$AJ$27+$AJ$41+$AJ$58+$AJ$71+#REF!+$AJ$96+$AJ$112+$AJ$123+#REF!</f>
        <v>#REF!</v>
      </c>
      <c r="AK140" s="5" t="e">
        <f>$AK$14+$AK$27+$AK$41+$AK$58+$AK$71+#REF!+$AK$96+$AK$112+$AK$123+#REF!</f>
        <v>#REF!</v>
      </c>
      <c r="AL140" s="5" t="e">
        <f>$AL$14+$AL$27+$AL$41+$AL$58+$AL$71+#REF!+$AL$96+$AL$112+$AL$123+#REF!</f>
        <v>#REF!</v>
      </c>
      <c r="AM140" s="5" t="e">
        <f>$AM$14+$AM$27+$AM$41+$AM$58+$AM$71+#REF!+$AM$96+$AM$112+$AM$123+#REF!</f>
        <v>#REF!</v>
      </c>
      <c r="AN140" s="5" t="e">
        <f>$AN$14+$AN$27+$AN$41+$AN$58+$AN$71+#REF!+$AN$96+$AN$112+$AN$123+#REF!</f>
        <v>#REF!</v>
      </c>
      <c r="AO140" s="5" t="e">
        <f>$AO$14+$AO$27+$AO$41+$AO$58+$AO$71+#REF!+$AO$96+$AO$112+$AO$123+#REF!</f>
        <v>#REF!</v>
      </c>
      <c r="AP140" s="5" t="e">
        <f>$AP$14+$AP$27+$AP$41+$AP$58+$AP$71+#REF!+$AP$96+$AP$112+$AP$123+#REF!</f>
        <v>#REF!</v>
      </c>
      <c r="AQ140" s="5" t="e">
        <f>$AQ$14+$AQ$27+$AQ$41+$AQ$58+$AQ$71+#REF!+$AQ$96+$AQ$112+$AQ$123+#REF!</f>
        <v>#REF!</v>
      </c>
      <c r="AR140" s="5" t="e">
        <f>$AR$14+$AR$27+$AR$41+$AR$58+$AR$71+#REF!+$AR$96+$AR$112+$AR$123+#REF!</f>
        <v>#REF!</v>
      </c>
      <c r="AS140" s="5" t="e">
        <f>$AS$14+$AS$27+$AS$41+$AS$58+$AS$71+#REF!+$AS$96+$AS$112+$AS$123+#REF!</f>
        <v>#REF!</v>
      </c>
      <c r="AT140" s="5" t="e">
        <f>$AT$14+$AT$27+$AT$41+$AT$58+$AT$71+#REF!+$AT$96+$AT$112+$AT$123+#REF!</f>
        <v>#REF!</v>
      </c>
      <c r="AU140" s="5" t="e">
        <f>$AU$14+$AU$27+$AU$41+$AU$58+$AU$71+#REF!+$AU$96+$AU$112+$AU$123+#REF!</f>
        <v>#REF!</v>
      </c>
      <c r="AV140" s="5" t="e">
        <f>$AV$14+$AV$27+$AV$41+$AV$58+$AV$71+#REF!+$AV$96+$AV$112+$AV$123+#REF!</f>
        <v>#REF!</v>
      </c>
      <c r="AW140" s="5" t="e">
        <f>$AW$14+$AW$27+$AW$41+$AW$58+$AW$71+#REF!+$AW$96+$AW$112+$AW$123+#REF!</f>
        <v>#REF!</v>
      </c>
      <c r="AX140" s="5" t="e">
        <f>$AX$14+$AX$27+$AX$41+$AX$58+$AX$71+#REF!+$AX$96+$AX$112+$AX$123+#REF!</f>
        <v>#REF!</v>
      </c>
      <c r="AY140" s="5" t="e">
        <f>$AY$14+$AY$27+$AY$41+$AY$58+$AY$71+#REF!+$AY$96+$AY$112+$AY$123+#REF!</f>
        <v>#REF!</v>
      </c>
      <c r="AZ140" s="5" t="e">
        <f>$AZ$14+$AZ$27+$AZ$41+$AZ$58+$AZ$71+#REF!+$AZ$96+$AZ$112+$AZ$123+#REF!</f>
        <v>#REF!</v>
      </c>
      <c r="BA140" s="5" t="e">
        <f>$BA$14+$BA$27+$BA$41+$BA$58+$BA$71+#REF!+$BA$96+$BA$112+$BA$123+#REF!</f>
        <v>#REF!</v>
      </c>
      <c r="BB140" s="5" t="e">
        <f>$BB$14+$BB$27+$BB$41+$BB$58+$BB$71+#REF!+$BB$96+$BB$112+$BB$123+#REF!</f>
        <v>#REF!</v>
      </c>
      <c r="BC140" s="5" t="e">
        <f>$BC$14+$BC$27+$BC$41+$BC$58+$BC$71+#REF!+$BC$96+$BC$112+$BC$123+#REF!</f>
        <v>#REF!</v>
      </c>
      <c r="BD140" s="5" t="e">
        <f>$BD$14+$BD$27+$BD$41+$BD$58+$BD$71+#REF!+$BD$96+$BD$112+$BD$123+#REF!</f>
        <v>#REF!</v>
      </c>
      <c r="BE140" s="5" t="e">
        <f>$BE$14+$BE$27+$BE$41+$BE$58+$BE$71+#REF!+$BE$96+$BE$112+$BE$123+#REF!</f>
        <v>#REF!</v>
      </c>
      <c r="BF140" s="5" t="e">
        <f>$BF$14+$BF$27+$BF$41+$BF$58+$BF$71+#REF!+$BF$96+$BF$112+$BF$123+#REF!</f>
        <v>#REF!</v>
      </c>
      <c r="BG140" s="5" t="e">
        <f>$BG$14+$BG$27+$BG$41+$BG$58+$BG$71+#REF!+$BG$96+$BG$112+$BG$123+#REF!</f>
        <v>#REF!</v>
      </c>
      <c r="BH140" s="5" t="e">
        <f>$BH$14+$BH$27+$BH$41+$BH$58+$BH$71+#REF!+$BH$96+$BH$112+$BH$123+#REF!</f>
        <v>#REF!</v>
      </c>
      <c r="BI140" s="5" t="e">
        <f>$BI$14+$BI$27+$BI$41+$BI$58+$BI$71+#REF!+$BI$96+$BI$112+$BI$123+#REF!</f>
        <v>#REF!</v>
      </c>
      <c r="BJ140" s="5" t="e">
        <f>$BJ$14+$BJ$27+$BJ$41+$BJ$58+$BJ$71+#REF!+$BJ$96+$BJ$112+$BJ$123+#REF!</f>
        <v>#REF!</v>
      </c>
      <c r="BK140" s="5" t="e">
        <f>$BK$14+$BK$27+$BK$41+$BK$58+$BK$71+#REF!+$BK$96+$BK$112+$BK$123+#REF!</f>
        <v>#REF!</v>
      </c>
      <c r="BL140" s="5" t="e">
        <f>$BL$14+$BL$27+$BL$41+$BL$58+$BL$71+#REF!+$BL$96+$BL$112+$BL$123+#REF!</f>
        <v>#REF!</v>
      </c>
      <c r="BM140" s="5" t="e">
        <f>$BM$14+$BM$27+$BM$41+$BM$58+$BM$71+#REF!+$BM$96+$BM$112+$BM$123+#REF!</f>
        <v>#REF!</v>
      </c>
      <c r="BN140" s="5" t="e">
        <f>$BN$14+$BN$27+$BN$41+$BN$58+$BN$71+#REF!+$BN$96+$BN$112+$BN$123+#REF!</f>
        <v>#REF!</v>
      </c>
      <c r="BO140" s="5" t="e">
        <f>$BO$14+$BO$27+$BO$41+$BO$58+$BO$71+#REF!+$BO$96+$BO$112+$BO$123+#REF!</f>
        <v>#REF!</v>
      </c>
      <c r="BP140" s="5" t="e">
        <f>$BP$14+$BP$27+$BP$41+$BP$58+$BP$71+#REF!+$BP$96+$BP$112+$BP$123+#REF!</f>
        <v>#REF!</v>
      </c>
      <c r="BQ140" s="5" t="e">
        <f>$BQ$14+$BQ$27+$BQ$41+$BQ$58+$BQ$71+#REF!+$BQ$96+$BQ$112+$BQ$123+#REF!</f>
        <v>#REF!</v>
      </c>
      <c r="BR140" s="5" t="e">
        <f>$BR$14+$BR$27+$BR$41+$BR$58+$BR$71+#REF!+$BR$96+$BR$112+$BR$123+#REF!</f>
        <v>#REF!</v>
      </c>
      <c r="BS140" s="5" t="e">
        <f>$BS$14+$BS$27+$BS$41+$BS$58+$BS$71+#REF!+$BS$96+$BS$112+$BS$123+#REF!</f>
        <v>#REF!</v>
      </c>
      <c r="BT140" s="5" t="e">
        <f>$BT$14+$BT$27+$BT$41+$BT$58+$BT$71+#REF!+$BT$96+$BT$112+$BT$123+#REF!</f>
        <v>#REF!</v>
      </c>
      <c r="BU140" s="5" t="e">
        <f>$BU$14+$BU$27+$BU$41+$BU$58+$BU$71+#REF!+$BU$96+$BU$112+$BU$123+#REF!</f>
        <v>#REF!</v>
      </c>
      <c r="BV140" s="5" t="e">
        <f>$BV$14+$BV$27+$BV$41+$BV$58+$BV$71+#REF!+$BV$96+$BV$112+$BV$123+#REF!</f>
        <v>#REF!</v>
      </c>
      <c r="BW140" s="5" t="e">
        <f>$BW$14+$BW$27+$BW$41+$BW$58+$BW$71+#REF!+$BW$96+$BW$112+$BW$123+#REF!</f>
        <v>#REF!</v>
      </c>
      <c r="BX140" s="5" t="e">
        <f>$BX$14+$BX$27+$BX$41+$BX$58+$BX$71+#REF!+$BX$96+$BX$112+$BX$123+#REF!</f>
        <v>#REF!</v>
      </c>
      <c r="BY140" s="5" t="e">
        <f>$BY$14+$BY$27+$BY$41+$BY$58+$BY$71+#REF!+$BY$96+$BY$112+$BY$123+#REF!</f>
        <v>#REF!</v>
      </c>
      <c r="BZ140" s="5" t="e">
        <f>$BZ$14+$BZ$27+$BZ$41+$BZ$58+$BZ$71+#REF!+$BZ$96+$BZ$112+$BZ$123+#REF!</f>
        <v>#REF!</v>
      </c>
      <c r="CA140" s="5" t="e">
        <f>$CA$14+$CA$27+$CA$41+$CA$58+$CA$71+#REF!+$CA$96+$CA$112+$CA$123+#REF!</f>
        <v>#REF!</v>
      </c>
      <c r="CB140" s="5" t="e">
        <f>$CB$14+$CB$27+$CB$41+$CB$58+$CB$71+#REF!+$CB$96+$CB$112+$CB$123+#REF!</f>
        <v>#REF!</v>
      </c>
      <c r="CC140" s="12"/>
      <c r="CD140" s="12"/>
      <c r="CE140" s="5" t="e">
        <f>$CE$14+$CE$27+$CE$41+$CE$58+$CE$71+#REF!+$CE$96+$CE$112+$CE$123+#REF!</f>
        <v>#REF!</v>
      </c>
      <c r="CF140" s="5"/>
      <c r="CG140" s="5" t="e">
        <f>$CG$14+$CG$27+$CG$41+$CG$58+$CG$71+#REF!+$CG$96+$CG$112+$CG$123+#REF!</f>
        <v>#REF!</v>
      </c>
      <c r="CH140" s="5" t="e">
        <f>$CH$14+$CH$27+$CH$41+$CH$58+$CH$71+#REF!+$CH$96+$CH$112+$CH$123+#REF!</f>
        <v>#REF!</v>
      </c>
      <c r="CI140" s="5" t="e">
        <f>$CI$14+$CI$27+$CI$41+$CI$58+$CI$71+#REF!+$CI$96+$CI$112+$CI$123+#REF!</f>
        <v>#REF!</v>
      </c>
      <c r="CJ140" s="5" t="e">
        <f>$CJ$14+$CJ$27+$CJ$41+$CJ$58+$CJ$71+#REF!+$CJ$96+$CJ$112+$CJ$123+#REF!</f>
        <v>#REF!</v>
      </c>
      <c r="CK140" s="5" t="e">
        <f>$CK$14+$CK$27+$CK$41+$CK$58+$CK$71+#REF!+$CK$96+$CK$112+$CK$123+#REF!</f>
        <v>#REF!</v>
      </c>
      <c r="CL140" s="5" t="e">
        <f>$CL$14+$CL$27+$CL$41+$CL$58+$CL$71+#REF!+$CL$96+$CL$112+$CL$123+#REF!</f>
        <v>#REF!</v>
      </c>
      <c r="CM140" s="5" t="e">
        <f>$CM$14+$CM$27+$CM$41+$CM$58+$CM$71+#REF!+$CM$96+$CM$112+$CM$123+#REF!</f>
        <v>#REF!</v>
      </c>
      <c r="CN140" s="5" t="e">
        <f>$CN$14+$CN$27+$CN$41+$CN$58+$CN$71+#REF!+$CN$96+$CN$112+$CN$123+#REF!</f>
        <v>#REF!</v>
      </c>
      <c r="CO140" s="5" t="e">
        <f>$CO$14+$CO$27+$CO$41+$CO$58+$CO$71+#REF!+$CO$96+$CO$112+$CO$123+#REF!</f>
        <v>#REF!</v>
      </c>
      <c r="CP140" s="5" t="e">
        <f>$CP$14+$CP$27+$CP$41+$CP$58+$CP$71+#REF!+$CP$96+$CP$112+$CP$123+#REF!</f>
        <v>#REF!</v>
      </c>
      <c r="CQ140" s="5" t="e">
        <f>$CQ$14+$CQ$27+$CQ$41+$CQ$58+$CQ$71+#REF!+$CQ$96+$CQ$112+$CQ$123+#REF!</f>
        <v>#REF!</v>
      </c>
    </row>
    <row r="141" spans="1:95" x14ac:dyDescent="0.3">
      <c r="A141" s="121" t="s">
        <v>125</v>
      </c>
      <c r="B141" s="126" t="s">
        <v>302</v>
      </c>
      <c r="C141" s="123" t="str">
        <f>"200"</f>
        <v>200</v>
      </c>
      <c r="D141" s="243">
        <v>0.12</v>
      </c>
      <c r="E141" s="243">
        <v>0</v>
      </c>
      <c r="F141" s="243">
        <v>0.02</v>
      </c>
      <c r="G141" s="243">
        <v>0.02</v>
      </c>
      <c r="H141" s="243">
        <v>5.83</v>
      </c>
      <c r="I141" s="243">
        <v>18.66</v>
      </c>
    </row>
    <row r="142" spans="1:95" x14ac:dyDescent="0.3">
      <c r="A142" s="121" t="str">
        <f>"-"</f>
        <v>-</v>
      </c>
      <c r="B142" s="126" t="s">
        <v>100</v>
      </c>
      <c r="C142" s="123" t="str">
        <f>"25"</f>
        <v>25</v>
      </c>
      <c r="D142" s="243">
        <v>1.65</v>
      </c>
      <c r="E142" s="243">
        <v>0</v>
      </c>
      <c r="F142" s="243">
        <v>0.3</v>
      </c>
      <c r="G142" s="243">
        <v>0.3</v>
      </c>
      <c r="H142" s="243">
        <v>10.43</v>
      </c>
      <c r="I142" s="243">
        <v>48.344999999999999</v>
      </c>
    </row>
    <row r="143" spans="1:95" x14ac:dyDescent="0.3">
      <c r="A143" s="121" t="str">
        <f>"-"</f>
        <v>-</v>
      </c>
      <c r="B143" s="126" t="s">
        <v>155</v>
      </c>
      <c r="C143" s="123" t="str">
        <f>"100"</f>
        <v>100</v>
      </c>
      <c r="D143" s="243">
        <v>0.4</v>
      </c>
      <c r="E143" s="243">
        <v>0</v>
      </c>
      <c r="F143" s="243">
        <v>0.4</v>
      </c>
      <c r="G143" s="243">
        <v>0.4</v>
      </c>
      <c r="H143" s="243">
        <v>11.6</v>
      </c>
      <c r="I143" s="243">
        <v>48.68</v>
      </c>
    </row>
    <row r="144" spans="1:95" x14ac:dyDescent="0.3">
      <c r="A144" s="127"/>
      <c r="B144" s="142" t="s">
        <v>101</v>
      </c>
      <c r="C144" s="128"/>
      <c r="D144" s="244">
        <f>SUM(D139:D143)</f>
        <v>18.239999999999998</v>
      </c>
      <c r="E144" s="244">
        <f t="shared" ref="E144:I144" si="40">SUM(E139:E143)</f>
        <v>7.09</v>
      </c>
      <c r="F144" s="244">
        <f t="shared" si="40"/>
        <v>19.649999999999999</v>
      </c>
      <c r="G144" s="244">
        <f t="shared" si="40"/>
        <v>1.58</v>
      </c>
      <c r="H144" s="244">
        <f t="shared" si="40"/>
        <v>83.489999999999981</v>
      </c>
      <c r="I144" s="244">
        <f t="shared" si="40"/>
        <v>566.18188000000009</v>
      </c>
    </row>
    <row r="145" spans="1:95" hidden="1" x14ac:dyDescent="0.3">
      <c r="A145" s="121"/>
      <c r="B145" s="126" t="s">
        <v>102</v>
      </c>
      <c r="C145" s="123"/>
      <c r="D145" s="243">
        <v>19.25</v>
      </c>
      <c r="E145" s="243">
        <v>0</v>
      </c>
      <c r="F145" s="243">
        <v>19.75</v>
      </c>
      <c r="G145" s="243">
        <v>0</v>
      </c>
      <c r="H145" s="243">
        <v>83.75</v>
      </c>
      <c r="I145" s="243">
        <v>587.5</v>
      </c>
    </row>
    <row r="146" spans="1:95" hidden="1" x14ac:dyDescent="0.3">
      <c r="A146" s="121"/>
      <c r="B146" s="126" t="s">
        <v>103</v>
      </c>
      <c r="C146" s="123"/>
      <c r="D146" s="243">
        <f t="shared" ref="D146:I146" si="41">D144-D145</f>
        <v>-1.0100000000000016</v>
      </c>
      <c r="E146" s="243">
        <f t="shared" si="41"/>
        <v>7.09</v>
      </c>
      <c r="F146" s="243">
        <f t="shared" si="41"/>
        <v>-0.10000000000000142</v>
      </c>
      <c r="G146" s="243">
        <f t="shared" si="41"/>
        <v>1.58</v>
      </c>
      <c r="H146" s="243">
        <f t="shared" si="41"/>
        <v>-0.26000000000001933</v>
      </c>
      <c r="I146" s="243">
        <f t="shared" si="41"/>
        <v>-21.318119999999908</v>
      </c>
    </row>
    <row r="147" spans="1:95" hidden="1" x14ac:dyDescent="0.3">
      <c r="A147" s="121"/>
      <c r="B147" s="126" t="s">
        <v>104</v>
      </c>
      <c r="C147" s="123"/>
      <c r="D147" s="243">
        <v>12</v>
      </c>
      <c r="E147" s="243"/>
      <c r="F147" s="243">
        <v>31</v>
      </c>
      <c r="G147" s="243"/>
      <c r="H147" s="243">
        <v>57</v>
      </c>
      <c r="I147" s="243"/>
    </row>
    <row r="148" spans="1:95" x14ac:dyDescent="0.3">
      <c r="A148" s="121"/>
      <c r="B148" s="122" t="s">
        <v>199</v>
      </c>
      <c r="C148" s="123"/>
      <c r="D148" s="243"/>
      <c r="E148" s="243"/>
      <c r="F148" s="243"/>
      <c r="G148" s="243"/>
      <c r="H148" s="243"/>
      <c r="I148" s="243"/>
    </row>
    <row r="149" spans="1:95" x14ac:dyDescent="0.3">
      <c r="A149" s="121" t="str">
        <f>" 245/1"</f>
        <v xml:space="preserve"> 245/1</v>
      </c>
      <c r="B149" s="126" t="s">
        <v>344</v>
      </c>
      <c r="C149" s="123" t="str">
        <f>"30"</f>
        <v>30</v>
      </c>
      <c r="D149" s="243">
        <v>0.32</v>
      </c>
      <c r="E149" s="243">
        <v>0</v>
      </c>
      <c r="F149" s="243">
        <v>0.27</v>
      </c>
      <c r="G149" s="243">
        <v>0.31</v>
      </c>
      <c r="H149" s="243">
        <v>1.44</v>
      </c>
      <c r="I149" s="243">
        <v>9.2465317499999991</v>
      </c>
    </row>
    <row r="150" spans="1:95" x14ac:dyDescent="0.3">
      <c r="A150" s="121" t="s">
        <v>226</v>
      </c>
      <c r="B150" s="126" t="s">
        <v>200</v>
      </c>
      <c r="C150" s="123" t="str">
        <f>"250"</f>
        <v>250</v>
      </c>
      <c r="D150" s="243">
        <v>5.54</v>
      </c>
      <c r="E150" s="243">
        <v>0</v>
      </c>
      <c r="F150" s="243">
        <v>5.56</v>
      </c>
      <c r="G150" s="243">
        <v>5.56</v>
      </c>
      <c r="H150" s="243">
        <v>24.31</v>
      </c>
      <c r="I150" s="243">
        <v>164.05552</v>
      </c>
    </row>
    <row r="151" spans="1:95" ht="13.8" customHeight="1" x14ac:dyDescent="0.3">
      <c r="A151" s="121" t="s">
        <v>355</v>
      </c>
      <c r="B151" s="126" t="s">
        <v>245</v>
      </c>
      <c r="C151" s="123">
        <v>250</v>
      </c>
      <c r="D151" s="123">
        <v>18.5</v>
      </c>
      <c r="E151" s="123">
        <v>11.9</v>
      </c>
      <c r="F151" s="123">
        <v>20.63</v>
      </c>
      <c r="G151" s="123">
        <v>8.52</v>
      </c>
      <c r="H151" s="123">
        <v>45.89</v>
      </c>
      <c r="I151" s="243">
        <v>441.56</v>
      </c>
    </row>
    <row r="152" spans="1:95" x14ac:dyDescent="0.3">
      <c r="A152" s="141" t="s">
        <v>223</v>
      </c>
      <c r="B152" s="126" t="s">
        <v>303</v>
      </c>
      <c r="C152" s="123" t="str">
        <f>"200"</f>
        <v>200</v>
      </c>
      <c r="D152" s="243">
        <v>0.19</v>
      </c>
      <c r="E152" s="243">
        <v>0</v>
      </c>
      <c r="F152" s="243">
        <v>7.0000000000000007E-2</v>
      </c>
      <c r="G152" s="243">
        <v>0.03</v>
      </c>
      <c r="H152" s="243">
        <v>6.58</v>
      </c>
      <c r="I152" s="243">
        <v>15.64</v>
      </c>
    </row>
    <row r="153" spans="1:95" x14ac:dyDescent="0.3">
      <c r="A153" s="121" t="str">
        <f>"-"</f>
        <v>-</v>
      </c>
      <c r="B153" s="126" t="s">
        <v>254</v>
      </c>
      <c r="C153" s="123" t="str">
        <f>"30"</f>
        <v>30</v>
      </c>
      <c r="D153" s="243">
        <v>1.98</v>
      </c>
      <c r="E153" s="243">
        <v>0</v>
      </c>
      <c r="F153" s="243">
        <v>0.2</v>
      </c>
      <c r="G153" s="243">
        <v>0.2</v>
      </c>
      <c r="H153" s="243">
        <v>14.07</v>
      </c>
      <c r="I153" s="243">
        <v>67.170299999999997</v>
      </c>
    </row>
    <row r="154" spans="1:95" x14ac:dyDescent="0.3">
      <c r="A154" s="121" t="str">
        <f>"-"</f>
        <v>-</v>
      </c>
      <c r="B154" s="126" t="s">
        <v>100</v>
      </c>
      <c r="C154" s="123" t="str">
        <f>"40"</f>
        <v>40</v>
      </c>
      <c r="D154" s="243">
        <v>2.64</v>
      </c>
      <c r="E154" s="243">
        <v>0</v>
      </c>
      <c r="F154" s="243">
        <v>0.48</v>
      </c>
      <c r="G154" s="243">
        <v>0.48</v>
      </c>
      <c r="H154" s="243">
        <v>16.68</v>
      </c>
      <c r="I154" s="243">
        <v>77.352000000000004</v>
      </c>
    </row>
    <row r="155" spans="1:95" x14ac:dyDescent="0.3">
      <c r="A155" s="121" t="str">
        <f>"-"</f>
        <v>-</v>
      </c>
      <c r="B155" s="126" t="s">
        <v>155</v>
      </c>
      <c r="C155" s="123" t="str">
        <f>"100"</f>
        <v>100</v>
      </c>
      <c r="D155" s="243">
        <v>0.4</v>
      </c>
      <c r="E155" s="243">
        <v>0</v>
      </c>
      <c r="F155" s="243">
        <v>0.4</v>
      </c>
      <c r="G155" s="243">
        <v>0.4</v>
      </c>
      <c r="H155" s="243">
        <v>11.6</v>
      </c>
      <c r="I155" s="243">
        <v>48.68</v>
      </c>
    </row>
    <row r="156" spans="1:95" x14ac:dyDescent="0.3">
      <c r="A156" s="127"/>
      <c r="B156" s="142" t="s">
        <v>205</v>
      </c>
      <c r="C156" s="128"/>
      <c r="D156" s="244">
        <f t="shared" ref="D156:I156" si="42">SUM(D149:D155)</f>
        <v>29.57</v>
      </c>
      <c r="E156" s="244">
        <f t="shared" si="42"/>
        <v>11.9</v>
      </c>
      <c r="F156" s="244">
        <f t="shared" si="42"/>
        <v>27.61</v>
      </c>
      <c r="G156" s="244">
        <f t="shared" si="42"/>
        <v>15.499999999999998</v>
      </c>
      <c r="H156" s="244">
        <f t="shared" si="42"/>
        <v>120.57</v>
      </c>
      <c r="I156" s="244">
        <f t="shared" si="42"/>
        <v>823.70435174999989</v>
      </c>
    </row>
    <row r="157" spans="1:95" hidden="1" x14ac:dyDescent="0.3">
      <c r="A157" s="56"/>
      <c r="B157" s="16" t="s">
        <v>102</v>
      </c>
      <c r="C157" s="74"/>
      <c r="D157" s="242">
        <v>26.95</v>
      </c>
      <c r="E157" s="242">
        <v>0</v>
      </c>
      <c r="F157" s="242">
        <v>27.65</v>
      </c>
      <c r="G157" s="242">
        <v>0</v>
      </c>
      <c r="H157" s="242">
        <v>117.24999999999999</v>
      </c>
      <c r="I157" s="242">
        <v>822.5</v>
      </c>
    </row>
    <row r="158" spans="1:95" hidden="1" x14ac:dyDescent="0.3">
      <c r="A158" s="56"/>
      <c r="B158" s="16" t="s">
        <v>103</v>
      </c>
      <c r="C158" s="74"/>
      <c r="D158" s="242">
        <f t="shared" ref="D158:I158" si="43">D156-D157</f>
        <v>2.620000000000001</v>
      </c>
      <c r="E158" s="242">
        <f t="shared" si="43"/>
        <v>11.9</v>
      </c>
      <c r="F158" s="242">
        <f t="shared" si="43"/>
        <v>-3.9999999999999147E-2</v>
      </c>
      <c r="G158" s="242">
        <f t="shared" si="43"/>
        <v>15.499999999999998</v>
      </c>
      <c r="H158" s="242">
        <f t="shared" si="43"/>
        <v>3.3200000000000074</v>
      </c>
      <c r="I158" s="242">
        <f t="shared" si="43"/>
        <v>1.204351749999887</v>
      </c>
    </row>
    <row r="159" spans="1:95" hidden="1" x14ac:dyDescent="0.3">
      <c r="A159" s="56"/>
      <c r="B159" s="16" t="s">
        <v>104</v>
      </c>
      <c r="C159" s="74"/>
      <c r="D159" s="242">
        <v>11</v>
      </c>
      <c r="E159" s="242"/>
      <c r="F159" s="242">
        <v>37</v>
      </c>
      <c r="G159" s="242"/>
      <c r="H159" s="242">
        <v>51</v>
      </c>
      <c r="I159" s="242"/>
    </row>
    <row r="160" spans="1:95" x14ac:dyDescent="0.3">
      <c r="A160" s="56"/>
      <c r="B160" s="143" t="s">
        <v>287</v>
      </c>
      <c r="C160" s="74"/>
      <c r="D160" s="245">
        <f t="shared" ref="D160:AI160" si="44">D144+D156</f>
        <v>47.81</v>
      </c>
      <c r="E160" s="245">
        <f t="shared" si="44"/>
        <v>18.990000000000002</v>
      </c>
      <c r="F160" s="245">
        <f t="shared" si="44"/>
        <v>47.26</v>
      </c>
      <c r="G160" s="245">
        <f t="shared" si="44"/>
        <v>17.079999999999998</v>
      </c>
      <c r="H160" s="245">
        <f t="shared" si="44"/>
        <v>204.05999999999997</v>
      </c>
      <c r="I160" s="245">
        <f t="shared" si="44"/>
        <v>1389.88623175</v>
      </c>
      <c r="J160" s="67">
        <f t="shared" si="44"/>
        <v>0</v>
      </c>
      <c r="K160" s="67">
        <f t="shared" si="44"/>
        <v>0</v>
      </c>
      <c r="L160" s="67">
        <f t="shared" si="44"/>
        <v>0</v>
      </c>
      <c r="M160" s="67">
        <f t="shared" si="44"/>
        <v>0</v>
      </c>
      <c r="N160" s="67">
        <f t="shared" si="44"/>
        <v>0</v>
      </c>
      <c r="O160" s="67">
        <f t="shared" si="44"/>
        <v>0</v>
      </c>
      <c r="P160" s="67">
        <f t="shared" si="44"/>
        <v>0</v>
      </c>
      <c r="Q160" s="67">
        <f t="shared" si="44"/>
        <v>0</v>
      </c>
      <c r="R160" s="67">
        <f t="shared" si="44"/>
        <v>0</v>
      </c>
      <c r="S160" s="67">
        <f t="shared" si="44"/>
        <v>0</v>
      </c>
      <c r="T160" s="67">
        <f t="shared" si="44"/>
        <v>0</v>
      </c>
      <c r="U160" s="67">
        <f t="shared" si="44"/>
        <v>0</v>
      </c>
      <c r="V160" s="67">
        <f t="shared" si="44"/>
        <v>0</v>
      </c>
      <c r="W160" s="67">
        <f t="shared" si="44"/>
        <v>0</v>
      </c>
      <c r="X160" s="67">
        <f t="shared" si="44"/>
        <v>0</v>
      </c>
      <c r="Y160" s="67">
        <f t="shared" si="44"/>
        <v>0</v>
      </c>
      <c r="Z160" s="67">
        <f t="shared" si="44"/>
        <v>0</v>
      </c>
      <c r="AA160" s="67">
        <f t="shared" si="44"/>
        <v>0</v>
      </c>
      <c r="AB160" s="67">
        <f t="shared" si="44"/>
        <v>0</v>
      </c>
      <c r="AC160" s="67">
        <f t="shared" si="44"/>
        <v>0</v>
      </c>
      <c r="AD160" s="67">
        <f t="shared" si="44"/>
        <v>0</v>
      </c>
      <c r="AE160" s="67">
        <f t="shared" si="44"/>
        <v>0</v>
      </c>
      <c r="AF160" s="67">
        <f t="shared" si="44"/>
        <v>0</v>
      </c>
      <c r="AG160" s="67">
        <f t="shared" si="44"/>
        <v>0</v>
      </c>
      <c r="AH160" s="67">
        <f t="shared" si="44"/>
        <v>0</v>
      </c>
      <c r="AI160" s="67">
        <f t="shared" si="44"/>
        <v>0</v>
      </c>
      <c r="AJ160" s="67">
        <f t="shared" ref="AJ160:BO160" si="45">AJ144+AJ156</f>
        <v>0</v>
      </c>
      <c r="AK160" s="67">
        <f t="shared" si="45"/>
        <v>0</v>
      </c>
      <c r="AL160" s="67">
        <f t="shared" si="45"/>
        <v>0</v>
      </c>
      <c r="AM160" s="67">
        <f t="shared" si="45"/>
        <v>0</v>
      </c>
      <c r="AN160" s="67">
        <f t="shared" si="45"/>
        <v>0</v>
      </c>
      <c r="AO160" s="67">
        <f t="shared" si="45"/>
        <v>0</v>
      </c>
      <c r="AP160" s="67">
        <f t="shared" si="45"/>
        <v>0</v>
      </c>
      <c r="AQ160" s="67">
        <f t="shared" si="45"/>
        <v>0</v>
      </c>
      <c r="AR160" s="67">
        <f t="shared" si="45"/>
        <v>0</v>
      </c>
      <c r="AS160" s="67">
        <f t="shared" si="45"/>
        <v>0</v>
      </c>
      <c r="AT160" s="67">
        <f t="shared" si="45"/>
        <v>0</v>
      </c>
      <c r="AU160" s="67">
        <f t="shared" si="45"/>
        <v>0</v>
      </c>
      <c r="AV160" s="67">
        <f t="shared" si="45"/>
        <v>0</v>
      </c>
      <c r="AW160" s="67">
        <f t="shared" si="45"/>
        <v>0</v>
      </c>
      <c r="AX160" s="67">
        <f t="shared" si="45"/>
        <v>0</v>
      </c>
      <c r="AY160" s="67">
        <f t="shared" si="45"/>
        <v>0</v>
      </c>
      <c r="AZ160" s="67">
        <f t="shared" si="45"/>
        <v>0</v>
      </c>
      <c r="BA160" s="67">
        <f t="shared" si="45"/>
        <v>0</v>
      </c>
      <c r="BB160" s="67">
        <f t="shared" si="45"/>
        <v>0</v>
      </c>
      <c r="BC160" s="67">
        <f t="shared" si="45"/>
        <v>0</v>
      </c>
      <c r="BD160" s="67">
        <f t="shared" si="45"/>
        <v>0</v>
      </c>
      <c r="BE160" s="67">
        <f t="shared" si="45"/>
        <v>0</v>
      </c>
      <c r="BF160" s="67">
        <f t="shared" si="45"/>
        <v>0</v>
      </c>
      <c r="BG160" s="67">
        <f t="shared" si="45"/>
        <v>0</v>
      </c>
      <c r="BH160" s="67">
        <f t="shared" si="45"/>
        <v>0</v>
      </c>
      <c r="BI160" s="67">
        <f t="shared" si="45"/>
        <v>0</v>
      </c>
      <c r="BJ160" s="67">
        <f t="shared" si="45"/>
        <v>0</v>
      </c>
      <c r="BK160" s="67">
        <f t="shared" si="45"/>
        <v>0</v>
      </c>
      <c r="BL160" s="67">
        <f t="shared" si="45"/>
        <v>0</v>
      </c>
      <c r="BM160" s="67">
        <f t="shared" si="45"/>
        <v>0</v>
      </c>
      <c r="BN160" s="67">
        <f t="shared" si="45"/>
        <v>0</v>
      </c>
      <c r="BO160" s="67">
        <f t="shared" si="45"/>
        <v>0</v>
      </c>
      <c r="BP160" s="67">
        <f t="shared" ref="BP160:CQ160" si="46">BP144+BP156</f>
        <v>0</v>
      </c>
      <c r="BQ160" s="67">
        <f t="shared" si="46"/>
        <v>0</v>
      </c>
      <c r="BR160" s="67">
        <f t="shared" si="46"/>
        <v>0</v>
      </c>
      <c r="BS160" s="67">
        <f t="shared" si="46"/>
        <v>0</v>
      </c>
      <c r="BT160" s="67">
        <f t="shared" si="46"/>
        <v>0</v>
      </c>
      <c r="BU160" s="67">
        <f t="shared" si="46"/>
        <v>0</v>
      </c>
      <c r="BV160" s="67">
        <f t="shared" si="46"/>
        <v>0</v>
      </c>
      <c r="BW160" s="67">
        <f t="shared" si="46"/>
        <v>0</v>
      </c>
      <c r="BX160" s="67">
        <f t="shared" si="46"/>
        <v>0</v>
      </c>
      <c r="BY160" s="67">
        <f t="shared" si="46"/>
        <v>0</v>
      </c>
      <c r="BZ160" s="67">
        <f t="shared" si="46"/>
        <v>0</v>
      </c>
      <c r="CA160" s="67">
        <f t="shared" si="46"/>
        <v>0</v>
      </c>
      <c r="CB160" s="67">
        <f t="shared" si="46"/>
        <v>0</v>
      </c>
      <c r="CC160" s="67">
        <f t="shared" si="46"/>
        <v>0</v>
      </c>
      <c r="CD160" s="67">
        <f t="shared" si="46"/>
        <v>0</v>
      </c>
      <c r="CE160" s="67">
        <f t="shared" si="46"/>
        <v>0</v>
      </c>
      <c r="CF160" s="67">
        <f t="shared" si="46"/>
        <v>0</v>
      </c>
      <c r="CG160" s="67">
        <f t="shared" si="46"/>
        <v>0</v>
      </c>
      <c r="CH160" s="67">
        <f t="shared" si="46"/>
        <v>0</v>
      </c>
      <c r="CI160" s="67">
        <f t="shared" si="46"/>
        <v>0</v>
      </c>
      <c r="CJ160" s="67">
        <f t="shared" si="46"/>
        <v>0</v>
      </c>
      <c r="CK160" s="67">
        <f t="shared" si="46"/>
        <v>0</v>
      </c>
      <c r="CL160" s="67">
        <f t="shared" si="46"/>
        <v>0</v>
      </c>
      <c r="CM160" s="67">
        <f t="shared" si="46"/>
        <v>0</v>
      </c>
      <c r="CN160" s="67">
        <f t="shared" si="46"/>
        <v>0</v>
      </c>
      <c r="CO160" s="67">
        <f t="shared" si="46"/>
        <v>0</v>
      </c>
      <c r="CP160" s="67">
        <f t="shared" si="46"/>
        <v>0</v>
      </c>
      <c r="CQ160" s="67">
        <f t="shared" si="46"/>
        <v>0</v>
      </c>
    </row>
    <row r="161" spans="1:95" x14ac:dyDescent="0.3">
      <c r="A161" s="56"/>
      <c r="B161" s="16"/>
      <c r="C161" s="74"/>
      <c r="D161" s="242"/>
      <c r="E161" s="242"/>
      <c r="F161" s="242"/>
      <c r="G161" s="242"/>
      <c r="H161" s="242"/>
      <c r="I161" s="242"/>
    </row>
    <row r="162" spans="1:95" x14ac:dyDescent="0.3">
      <c r="A162" s="56"/>
      <c r="B162" s="23" t="s">
        <v>148</v>
      </c>
      <c r="C162" s="24" t="s">
        <v>156</v>
      </c>
      <c r="D162" s="254" t="s">
        <v>157</v>
      </c>
      <c r="E162" s="254"/>
      <c r="F162" s="268" t="s">
        <v>158</v>
      </c>
      <c r="G162" s="268"/>
      <c r="H162" s="25" t="s">
        <v>159</v>
      </c>
      <c r="I162" s="25" t="s">
        <v>160</v>
      </c>
    </row>
    <row r="163" spans="1:95" x14ac:dyDescent="0.3">
      <c r="A163" s="121"/>
      <c r="B163" s="122" t="s">
        <v>92</v>
      </c>
      <c r="C163" s="123"/>
      <c r="D163" s="243"/>
      <c r="E163" s="243"/>
      <c r="F163" s="243"/>
      <c r="G163" s="243"/>
      <c r="H163" s="243"/>
      <c r="I163" s="243"/>
    </row>
    <row r="164" spans="1:95" x14ac:dyDescent="0.3">
      <c r="A164" s="121" t="str">
        <f>" 245/1"</f>
        <v xml:space="preserve"> 245/1</v>
      </c>
      <c r="B164" s="126" t="s">
        <v>344</v>
      </c>
      <c r="C164" s="123" t="str">
        <f>"30"</f>
        <v>30</v>
      </c>
      <c r="D164" s="243">
        <v>0.32</v>
      </c>
      <c r="E164" s="243">
        <v>0</v>
      </c>
      <c r="F164" s="243">
        <v>0.27</v>
      </c>
      <c r="G164" s="243">
        <v>0.31</v>
      </c>
      <c r="H164" s="243">
        <v>1.44</v>
      </c>
      <c r="I164" s="243">
        <v>9.2465317499999991</v>
      </c>
    </row>
    <row r="165" spans="1:95" x14ac:dyDescent="0.3">
      <c r="A165" s="121" t="s">
        <v>127</v>
      </c>
      <c r="B165" s="126" t="s">
        <v>128</v>
      </c>
      <c r="C165" s="123" t="str">
        <f>"100"</f>
        <v>100</v>
      </c>
      <c r="D165" s="243">
        <v>6.48</v>
      </c>
      <c r="E165" s="243">
        <v>11.35</v>
      </c>
      <c r="F165" s="243">
        <v>13.27</v>
      </c>
      <c r="G165" s="243">
        <v>0.09</v>
      </c>
      <c r="H165" s="243">
        <v>12.12</v>
      </c>
      <c r="I165" s="243">
        <v>188.03127966881308</v>
      </c>
    </row>
    <row r="166" spans="1:95" s="9" customFormat="1" ht="13.8" x14ac:dyDescent="0.25">
      <c r="A166" s="121" t="s">
        <v>129</v>
      </c>
      <c r="B166" s="126" t="s">
        <v>130</v>
      </c>
      <c r="C166" s="123">
        <v>180</v>
      </c>
      <c r="D166" s="243">
        <v>7.9</v>
      </c>
      <c r="E166" s="243">
        <v>0</v>
      </c>
      <c r="F166" s="243">
        <v>4.0599999999999996</v>
      </c>
      <c r="G166" s="243">
        <v>1.72</v>
      </c>
      <c r="H166" s="243">
        <v>41.36</v>
      </c>
      <c r="I166" s="243">
        <v>207.09</v>
      </c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1"/>
      <c r="CD166" s="11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</row>
    <row r="167" spans="1:95" x14ac:dyDescent="0.3">
      <c r="A167" s="121" t="s">
        <v>115</v>
      </c>
      <c r="B167" s="126" t="s">
        <v>297</v>
      </c>
      <c r="C167" s="123" t="str">
        <f>"200"</f>
        <v>200</v>
      </c>
      <c r="D167" s="243">
        <v>0.08</v>
      </c>
      <c r="E167" s="243">
        <v>0</v>
      </c>
      <c r="F167" s="243">
        <v>0.02</v>
      </c>
      <c r="G167" s="243">
        <v>0.02</v>
      </c>
      <c r="H167" s="243">
        <v>0.06</v>
      </c>
      <c r="I167" s="243">
        <v>0.64</v>
      </c>
    </row>
    <row r="168" spans="1:95" s="9" customFormat="1" ht="13.8" x14ac:dyDescent="0.25">
      <c r="A168" s="121" t="str">
        <f>""</f>
        <v/>
      </c>
      <c r="B168" s="126" t="s">
        <v>112</v>
      </c>
      <c r="C168" s="123" t="str">
        <f>"20"</f>
        <v>20</v>
      </c>
      <c r="D168" s="243">
        <v>1.8</v>
      </c>
      <c r="E168" s="243">
        <v>0</v>
      </c>
      <c r="F168" s="243">
        <v>0.6</v>
      </c>
      <c r="G168" s="243">
        <v>0</v>
      </c>
      <c r="H168" s="243">
        <v>10.76</v>
      </c>
      <c r="I168" s="243">
        <v>53.529999999999994</v>
      </c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1"/>
      <c r="CD168" s="11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</row>
    <row r="169" spans="1:95" s="9" customFormat="1" ht="13.8" x14ac:dyDescent="0.25">
      <c r="A169" s="121" t="str">
        <f>"-"</f>
        <v>-</v>
      </c>
      <c r="B169" s="126" t="s">
        <v>100</v>
      </c>
      <c r="C169" s="123" t="str">
        <f>"25"</f>
        <v>25</v>
      </c>
      <c r="D169" s="243">
        <v>1.65</v>
      </c>
      <c r="E169" s="243">
        <v>0</v>
      </c>
      <c r="F169" s="243">
        <v>0.3</v>
      </c>
      <c r="G169" s="243">
        <v>0.3</v>
      </c>
      <c r="H169" s="243">
        <v>10.43</v>
      </c>
      <c r="I169" s="243">
        <v>48.344999999999999</v>
      </c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1"/>
      <c r="CD169" s="11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</row>
    <row r="170" spans="1:95" x14ac:dyDescent="0.3">
      <c r="A170" s="121" t="str">
        <f>"-"</f>
        <v>-</v>
      </c>
      <c r="B170" s="126" t="s">
        <v>155</v>
      </c>
      <c r="C170" s="123" t="str">
        <f>"100"</f>
        <v>100</v>
      </c>
      <c r="D170" s="243">
        <v>0.4</v>
      </c>
      <c r="E170" s="243">
        <v>0</v>
      </c>
      <c r="F170" s="243">
        <v>0.4</v>
      </c>
      <c r="G170" s="243">
        <v>0.4</v>
      </c>
      <c r="H170" s="243">
        <v>11.6</v>
      </c>
      <c r="I170" s="243">
        <v>48.68</v>
      </c>
    </row>
    <row r="171" spans="1:95" s="9" customFormat="1" ht="13.8" x14ac:dyDescent="0.25">
      <c r="A171" s="127"/>
      <c r="B171" s="142" t="s">
        <v>101</v>
      </c>
      <c r="C171" s="128"/>
      <c r="D171" s="244">
        <f t="shared" ref="D171:I171" si="47">SUM(D164:D170)</f>
        <v>18.63</v>
      </c>
      <c r="E171" s="244">
        <f t="shared" si="47"/>
        <v>11.35</v>
      </c>
      <c r="F171" s="244">
        <f t="shared" si="47"/>
        <v>18.919999999999998</v>
      </c>
      <c r="G171" s="244">
        <f t="shared" si="47"/>
        <v>2.84</v>
      </c>
      <c r="H171" s="244">
        <f t="shared" si="47"/>
        <v>87.77000000000001</v>
      </c>
      <c r="I171" s="244">
        <f t="shared" si="47"/>
        <v>555.562811418813</v>
      </c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1"/>
      <c r="CD171" s="11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</row>
    <row r="172" spans="1:95" s="9" customFormat="1" ht="13.8" hidden="1" x14ac:dyDescent="0.25">
      <c r="A172" s="121"/>
      <c r="B172" s="126" t="s">
        <v>102</v>
      </c>
      <c r="C172" s="123"/>
      <c r="D172" s="243">
        <v>19.25</v>
      </c>
      <c r="E172" s="243">
        <v>0</v>
      </c>
      <c r="F172" s="243">
        <v>19.75</v>
      </c>
      <c r="G172" s="243">
        <v>0</v>
      </c>
      <c r="H172" s="243">
        <v>83.75</v>
      </c>
      <c r="I172" s="243">
        <v>587.5</v>
      </c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1"/>
      <c r="CD172" s="11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</row>
    <row r="173" spans="1:95" s="9" customFormat="1" ht="13.8" hidden="1" x14ac:dyDescent="0.25">
      <c r="A173" s="121"/>
      <c r="B173" s="126" t="s">
        <v>103</v>
      </c>
      <c r="C173" s="123"/>
      <c r="D173" s="243">
        <f t="shared" ref="D173:I173" si="48">D171-D172</f>
        <v>-0.62000000000000099</v>
      </c>
      <c r="E173" s="243">
        <f t="shared" si="48"/>
        <v>11.35</v>
      </c>
      <c r="F173" s="243">
        <f t="shared" si="48"/>
        <v>-0.83000000000000185</v>
      </c>
      <c r="G173" s="243">
        <f t="shared" si="48"/>
        <v>2.84</v>
      </c>
      <c r="H173" s="243">
        <f t="shared" si="48"/>
        <v>4.0200000000000102</v>
      </c>
      <c r="I173" s="243">
        <f t="shared" si="48"/>
        <v>-31.937188581187002</v>
      </c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1"/>
      <c r="CD173" s="11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</row>
    <row r="174" spans="1:95" s="9" customFormat="1" ht="13.8" hidden="1" x14ac:dyDescent="0.25">
      <c r="A174" s="121"/>
      <c r="B174" s="126" t="s">
        <v>104</v>
      </c>
      <c r="C174" s="123"/>
      <c r="D174" s="243">
        <v>19</v>
      </c>
      <c r="E174" s="243"/>
      <c r="F174" s="243">
        <v>30</v>
      </c>
      <c r="G174" s="243"/>
      <c r="H174" s="243">
        <v>51</v>
      </c>
      <c r="I174" s="243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1"/>
      <c r="CD174" s="11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</row>
    <row r="175" spans="1:95" s="9" customFormat="1" x14ac:dyDescent="0.25">
      <c r="A175" s="121"/>
      <c r="B175" s="122" t="s">
        <v>199</v>
      </c>
      <c r="C175" s="123"/>
      <c r="D175" s="243"/>
      <c r="E175" s="243"/>
      <c r="F175" s="243"/>
      <c r="G175" s="243"/>
      <c r="H175" s="243"/>
      <c r="I175" s="243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1"/>
      <c r="CD175" s="11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</row>
    <row r="176" spans="1:95" s="9" customFormat="1" ht="13.8" x14ac:dyDescent="0.25">
      <c r="A176" s="121" t="str">
        <f>" 245/1"</f>
        <v xml:space="preserve"> 245/1</v>
      </c>
      <c r="B176" s="126" t="s">
        <v>344</v>
      </c>
      <c r="C176" s="123" t="str">
        <f>"40"</f>
        <v>40</v>
      </c>
      <c r="D176" s="243">
        <v>0.31</v>
      </c>
      <c r="E176" s="243">
        <v>0</v>
      </c>
      <c r="F176" s="243">
        <v>0.33</v>
      </c>
      <c r="G176" s="243">
        <v>0.37</v>
      </c>
      <c r="H176" s="243">
        <v>1.3</v>
      </c>
      <c r="I176" s="243">
        <v>8.6095089999999992</v>
      </c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1"/>
      <c r="CD176" s="11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</row>
    <row r="177" spans="1:95" s="9" customFormat="1" ht="13.8" x14ac:dyDescent="0.25">
      <c r="A177" s="121" t="s">
        <v>230</v>
      </c>
      <c r="B177" s="126" t="s">
        <v>206</v>
      </c>
      <c r="C177" s="123" t="s">
        <v>225</v>
      </c>
      <c r="D177" s="243">
        <v>4.18</v>
      </c>
      <c r="E177" s="243">
        <v>0</v>
      </c>
      <c r="F177" s="243">
        <v>5.47</v>
      </c>
      <c r="G177" s="243">
        <v>5.27</v>
      </c>
      <c r="H177" s="243">
        <v>17.260000000000002</v>
      </c>
      <c r="I177" s="243">
        <v>131.4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1"/>
      <c r="CD177" s="11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</row>
    <row r="178" spans="1:95" s="9" customFormat="1" ht="13.8" x14ac:dyDescent="0.25">
      <c r="A178" s="121" t="s">
        <v>243</v>
      </c>
      <c r="B178" s="126" t="s">
        <v>121</v>
      </c>
      <c r="C178" s="123" t="str">
        <f>"250"</f>
        <v>250</v>
      </c>
      <c r="D178" s="243">
        <v>17.75</v>
      </c>
      <c r="E178" s="243">
        <v>13.04</v>
      </c>
      <c r="F178" s="243">
        <v>22.05</v>
      </c>
      <c r="G178" s="243">
        <v>0.57999999999999996</v>
      </c>
      <c r="H178" s="243">
        <v>43.79</v>
      </c>
      <c r="I178" s="243">
        <v>442.73646625000003</v>
      </c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1"/>
      <c r="CD178" s="11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</row>
    <row r="179" spans="1:95" x14ac:dyDescent="0.3">
      <c r="A179" s="121" t="s">
        <v>235</v>
      </c>
      <c r="B179" s="126" t="s">
        <v>298</v>
      </c>
      <c r="C179" s="123" t="str">
        <f>"200"</f>
        <v>200</v>
      </c>
      <c r="D179" s="243">
        <v>0.41</v>
      </c>
      <c r="E179" s="243">
        <v>0</v>
      </c>
      <c r="F179" s="243">
        <v>0.17</v>
      </c>
      <c r="G179" s="243">
        <v>0.17</v>
      </c>
      <c r="H179" s="243">
        <v>10.87</v>
      </c>
      <c r="I179" s="243">
        <v>31.63</v>
      </c>
    </row>
    <row r="180" spans="1:95" s="9" customFormat="1" ht="13.8" x14ac:dyDescent="0.25">
      <c r="A180" s="121" t="str">
        <f>"-"</f>
        <v>-</v>
      </c>
      <c r="B180" s="126" t="s">
        <v>254</v>
      </c>
      <c r="C180" s="123" t="str">
        <f>"50"</f>
        <v>50</v>
      </c>
      <c r="D180" s="243">
        <v>3.31</v>
      </c>
      <c r="E180" s="243">
        <v>0</v>
      </c>
      <c r="F180" s="243">
        <v>0.33</v>
      </c>
      <c r="G180" s="243">
        <v>0.33</v>
      </c>
      <c r="H180" s="243">
        <v>23.45</v>
      </c>
      <c r="I180" s="243">
        <v>111.95049999999999</v>
      </c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1"/>
      <c r="CD180" s="11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</row>
    <row r="181" spans="1:95" s="9" customFormat="1" ht="13.8" x14ac:dyDescent="0.25">
      <c r="A181" s="121" t="str">
        <f>"-"</f>
        <v>-</v>
      </c>
      <c r="B181" s="126" t="s">
        <v>100</v>
      </c>
      <c r="C181" s="123" t="str">
        <f>"30"</f>
        <v>30</v>
      </c>
      <c r="D181" s="243">
        <v>1.98</v>
      </c>
      <c r="E181" s="243">
        <v>0</v>
      </c>
      <c r="F181" s="243">
        <v>0.36</v>
      </c>
      <c r="G181" s="243">
        <v>0.36</v>
      </c>
      <c r="H181" s="243">
        <v>12.51</v>
      </c>
      <c r="I181" s="243">
        <v>58.013999999999996</v>
      </c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1"/>
      <c r="CD181" s="11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</row>
    <row r="182" spans="1:95" x14ac:dyDescent="0.3">
      <c r="A182" s="121" t="str">
        <f>"-"</f>
        <v>-</v>
      </c>
      <c r="B182" s="126" t="s">
        <v>155</v>
      </c>
      <c r="C182" s="123" t="str">
        <f>"100"</f>
        <v>100</v>
      </c>
      <c r="D182" s="243">
        <v>0.4</v>
      </c>
      <c r="E182" s="243">
        <v>0</v>
      </c>
      <c r="F182" s="243">
        <v>0.4</v>
      </c>
      <c r="G182" s="243">
        <v>0.4</v>
      </c>
      <c r="H182" s="243">
        <v>11.6</v>
      </c>
      <c r="I182" s="243">
        <v>48.68</v>
      </c>
    </row>
    <row r="183" spans="1:95" s="9" customFormat="1" ht="13.8" x14ac:dyDescent="0.25">
      <c r="A183" s="127"/>
      <c r="B183" s="142" t="s">
        <v>205</v>
      </c>
      <c r="C183" s="128"/>
      <c r="D183" s="244">
        <f t="shared" ref="D183:I183" si="49">SUM(D176:D182)</f>
        <v>28.339999999999996</v>
      </c>
      <c r="E183" s="244">
        <f t="shared" si="49"/>
        <v>13.04</v>
      </c>
      <c r="F183" s="244">
        <f t="shared" si="49"/>
        <v>29.11</v>
      </c>
      <c r="G183" s="244">
        <f t="shared" si="49"/>
        <v>7.48</v>
      </c>
      <c r="H183" s="244">
        <f t="shared" si="49"/>
        <v>120.78</v>
      </c>
      <c r="I183" s="244">
        <f t="shared" si="49"/>
        <v>833.02047525</v>
      </c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1"/>
      <c r="CD183" s="11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</row>
    <row r="184" spans="1:95" s="9" customFormat="1" ht="13.8" hidden="1" x14ac:dyDescent="0.25">
      <c r="A184" s="56"/>
      <c r="B184" s="16" t="s">
        <v>102</v>
      </c>
      <c r="C184" s="74"/>
      <c r="D184" s="242">
        <v>26.95</v>
      </c>
      <c r="E184" s="242">
        <v>0</v>
      </c>
      <c r="F184" s="242">
        <v>27.65</v>
      </c>
      <c r="G184" s="242">
        <v>0</v>
      </c>
      <c r="H184" s="242">
        <v>117.24999999999999</v>
      </c>
      <c r="I184" s="242">
        <v>822.5</v>
      </c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1"/>
      <c r="CD184" s="11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</row>
    <row r="185" spans="1:95" s="9" customFormat="1" ht="13.8" hidden="1" x14ac:dyDescent="0.25">
      <c r="A185" s="56"/>
      <c r="B185" s="16" t="s">
        <v>103</v>
      </c>
      <c r="C185" s="74"/>
      <c r="D185" s="242">
        <f t="shared" ref="D185:I185" si="50">D183-D184</f>
        <v>1.389999999999997</v>
      </c>
      <c r="E185" s="242">
        <f t="shared" si="50"/>
        <v>13.04</v>
      </c>
      <c r="F185" s="242">
        <f t="shared" si="50"/>
        <v>1.4600000000000009</v>
      </c>
      <c r="G185" s="242">
        <f t="shared" si="50"/>
        <v>7.48</v>
      </c>
      <c r="H185" s="242">
        <f t="shared" si="50"/>
        <v>3.5300000000000153</v>
      </c>
      <c r="I185" s="242">
        <f t="shared" si="50"/>
        <v>10.520475250000004</v>
      </c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1"/>
      <c r="CD185" s="11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</row>
    <row r="186" spans="1:95" s="9" customFormat="1" ht="13.8" hidden="1" x14ac:dyDescent="0.25">
      <c r="A186" s="56"/>
      <c r="B186" s="16" t="s">
        <v>104</v>
      </c>
      <c r="C186" s="74"/>
      <c r="D186" s="242">
        <v>12</v>
      </c>
      <c r="E186" s="242"/>
      <c r="F186" s="242">
        <v>42</v>
      </c>
      <c r="G186" s="242"/>
      <c r="H186" s="242">
        <v>46</v>
      </c>
      <c r="I186" s="242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1"/>
      <c r="CD186" s="11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</row>
    <row r="187" spans="1:95" s="9" customFormat="1" ht="13.8" x14ac:dyDescent="0.25">
      <c r="A187" s="56"/>
      <c r="B187" s="143" t="s">
        <v>287</v>
      </c>
      <c r="C187" s="74"/>
      <c r="D187" s="245">
        <f>D171+D183</f>
        <v>46.97</v>
      </c>
      <c r="E187" s="245">
        <f t="shared" ref="E187:I187" si="51">E171+E183</f>
        <v>24.39</v>
      </c>
      <c r="F187" s="245">
        <f t="shared" si="51"/>
        <v>48.03</v>
      </c>
      <c r="G187" s="245">
        <f t="shared" si="51"/>
        <v>10.32</v>
      </c>
      <c r="H187" s="245">
        <f t="shared" si="51"/>
        <v>208.55</v>
      </c>
      <c r="I187" s="245">
        <f t="shared" si="51"/>
        <v>1388.5832866688129</v>
      </c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1"/>
      <c r="CD187" s="11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</row>
    <row r="188" spans="1:95" s="9" customFormat="1" ht="13.8" x14ac:dyDescent="0.25">
      <c r="A188" s="56"/>
      <c r="B188" s="16"/>
      <c r="C188" s="74"/>
      <c r="D188" s="242"/>
      <c r="E188" s="242"/>
      <c r="F188" s="242"/>
      <c r="G188" s="242"/>
      <c r="H188" s="242"/>
      <c r="I188" s="242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1"/>
      <c r="CD188" s="11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</row>
    <row r="189" spans="1:95" s="9" customFormat="1" ht="13.8" x14ac:dyDescent="0.25">
      <c r="A189" s="56"/>
      <c r="B189" s="23" t="s">
        <v>149</v>
      </c>
      <c r="C189" s="24" t="s">
        <v>156</v>
      </c>
      <c r="D189" s="254" t="s">
        <v>157</v>
      </c>
      <c r="E189" s="254"/>
      <c r="F189" s="268" t="s">
        <v>158</v>
      </c>
      <c r="G189" s="268"/>
      <c r="H189" s="25" t="s">
        <v>159</v>
      </c>
      <c r="I189" s="25" t="s">
        <v>160</v>
      </c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1"/>
      <c r="CD189" s="11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</row>
    <row r="190" spans="1:95" s="9" customFormat="1" x14ac:dyDescent="0.25">
      <c r="A190" s="121"/>
      <c r="B190" s="122" t="s">
        <v>92</v>
      </c>
      <c r="C190" s="123"/>
      <c r="D190" s="243"/>
      <c r="E190" s="243"/>
      <c r="F190" s="243"/>
      <c r="G190" s="243"/>
      <c r="H190" s="243"/>
      <c r="I190" s="243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1"/>
      <c r="CD190" s="11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</row>
    <row r="191" spans="1:95" s="9" customFormat="1" ht="13.8" x14ac:dyDescent="0.25">
      <c r="A191" s="121" t="s">
        <v>227</v>
      </c>
      <c r="B191" s="126" t="s">
        <v>344</v>
      </c>
      <c r="C191" s="123" t="str">
        <f>"30"</f>
        <v>30</v>
      </c>
      <c r="D191" s="243">
        <v>0.23</v>
      </c>
      <c r="E191" s="243">
        <v>0</v>
      </c>
      <c r="F191" s="243">
        <v>0.25</v>
      </c>
      <c r="G191" s="243">
        <v>0.28000000000000003</v>
      </c>
      <c r="H191" s="243">
        <v>0.98</v>
      </c>
      <c r="I191" s="243">
        <v>6.4571317499999994</v>
      </c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1"/>
      <c r="CD191" s="11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</row>
    <row r="192" spans="1:95" s="9" customFormat="1" ht="13.8" x14ac:dyDescent="0.25">
      <c r="A192" s="121" t="s">
        <v>131</v>
      </c>
      <c r="B192" s="126" t="s">
        <v>132</v>
      </c>
      <c r="C192" s="123" t="str">
        <f>"100"</f>
        <v>100</v>
      </c>
      <c r="D192" s="243">
        <v>10.029999999999999</v>
      </c>
      <c r="E192" s="243">
        <v>8.68</v>
      </c>
      <c r="F192" s="243">
        <v>12.6</v>
      </c>
      <c r="G192" s="243">
        <v>1.63</v>
      </c>
      <c r="H192" s="243">
        <v>11.29</v>
      </c>
      <c r="I192" s="243">
        <v>194.97</v>
      </c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1"/>
      <c r="CD192" s="11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</row>
    <row r="193" spans="1:95" s="9" customFormat="1" ht="13.8" x14ac:dyDescent="0.25">
      <c r="A193" s="121" t="s">
        <v>108</v>
      </c>
      <c r="B193" s="126" t="s">
        <v>109</v>
      </c>
      <c r="C193" s="123" t="str">
        <f>"180"</f>
        <v>180</v>
      </c>
      <c r="D193" s="243">
        <v>6.36</v>
      </c>
      <c r="E193" s="243">
        <v>0.04</v>
      </c>
      <c r="F193" s="243">
        <v>5.57</v>
      </c>
      <c r="G193" s="243">
        <v>0.8</v>
      </c>
      <c r="H193" s="243">
        <v>40.93</v>
      </c>
      <c r="I193" s="243">
        <v>220.7282094</v>
      </c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1"/>
      <c r="CD193" s="11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</row>
    <row r="194" spans="1:95" x14ac:dyDescent="0.3">
      <c r="A194" s="121" t="s">
        <v>115</v>
      </c>
      <c r="B194" s="126" t="s">
        <v>297</v>
      </c>
      <c r="C194" s="123" t="str">
        <f>"200"</f>
        <v>200</v>
      </c>
      <c r="D194" s="243">
        <v>0.08</v>
      </c>
      <c r="E194" s="243">
        <v>0</v>
      </c>
      <c r="F194" s="243">
        <v>0.02</v>
      </c>
      <c r="G194" s="243">
        <v>0.02</v>
      </c>
      <c r="H194" s="243">
        <v>0.06</v>
      </c>
      <c r="I194" s="243">
        <v>0.64</v>
      </c>
    </row>
    <row r="195" spans="1:95" s="9" customFormat="1" ht="13.8" x14ac:dyDescent="0.25">
      <c r="A195" s="121" t="str">
        <f>""</f>
        <v/>
      </c>
      <c r="B195" s="126" t="s">
        <v>112</v>
      </c>
      <c r="C195" s="123" t="str">
        <f>"30"</f>
        <v>30</v>
      </c>
      <c r="D195" s="243">
        <v>2.7</v>
      </c>
      <c r="E195" s="243">
        <v>0</v>
      </c>
      <c r="F195" s="243">
        <v>0.9</v>
      </c>
      <c r="G195" s="243">
        <v>0</v>
      </c>
      <c r="H195" s="243">
        <v>16.14</v>
      </c>
      <c r="I195" s="243">
        <v>80.295000000000002</v>
      </c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1"/>
      <c r="CD195" s="11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</row>
    <row r="196" spans="1:95" s="9" customFormat="1" ht="13.8" x14ac:dyDescent="0.25">
      <c r="A196" s="121" t="str">
        <f>"-"</f>
        <v>-</v>
      </c>
      <c r="B196" s="126" t="s">
        <v>100</v>
      </c>
      <c r="C196" s="123" t="str">
        <f>"25"</f>
        <v>25</v>
      </c>
      <c r="D196" s="243">
        <v>1.65</v>
      </c>
      <c r="E196" s="243">
        <v>0</v>
      </c>
      <c r="F196" s="243">
        <v>0.3</v>
      </c>
      <c r="G196" s="243">
        <v>0.3</v>
      </c>
      <c r="H196" s="243">
        <v>10.43</v>
      </c>
      <c r="I196" s="243">
        <v>48.344999999999999</v>
      </c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1"/>
      <c r="CD196" s="11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</row>
    <row r="197" spans="1:95" s="9" customFormat="1" ht="13.8" x14ac:dyDescent="0.25">
      <c r="A197" s="127"/>
      <c r="B197" s="142" t="s">
        <v>101</v>
      </c>
      <c r="C197" s="128"/>
      <c r="D197" s="244">
        <f>SUM(D191:D196)</f>
        <v>21.049999999999997</v>
      </c>
      <c r="E197" s="244">
        <f t="shared" ref="E197:I197" si="52">SUM(E191:E196)</f>
        <v>8.7199999999999989</v>
      </c>
      <c r="F197" s="244">
        <f t="shared" si="52"/>
        <v>19.64</v>
      </c>
      <c r="G197" s="244">
        <f t="shared" si="52"/>
        <v>3.03</v>
      </c>
      <c r="H197" s="244">
        <f t="shared" si="52"/>
        <v>79.830000000000013</v>
      </c>
      <c r="I197" s="244">
        <f t="shared" si="52"/>
        <v>551.43534115</v>
      </c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1"/>
      <c r="CD197" s="11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</row>
    <row r="198" spans="1:95" s="9" customFormat="1" ht="13.8" hidden="1" x14ac:dyDescent="0.25">
      <c r="A198" s="121"/>
      <c r="B198" s="126" t="s">
        <v>102</v>
      </c>
      <c r="C198" s="123"/>
      <c r="D198" s="243">
        <v>19.25</v>
      </c>
      <c r="E198" s="243">
        <v>0</v>
      </c>
      <c r="F198" s="243">
        <v>19.75</v>
      </c>
      <c r="G198" s="243">
        <v>0</v>
      </c>
      <c r="H198" s="243">
        <v>83.75</v>
      </c>
      <c r="I198" s="243">
        <v>587.5</v>
      </c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1"/>
      <c r="CD198" s="11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</row>
    <row r="199" spans="1:95" s="9" customFormat="1" ht="13.8" hidden="1" x14ac:dyDescent="0.25">
      <c r="A199" s="121"/>
      <c r="B199" s="126" t="s">
        <v>103</v>
      </c>
      <c r="C199" s="123"/>
      <c r="D199" s="243">
        <f t="shared" ref="D199:I199" si="53">D197-D198</f>
        <v>1.7999999999999972</v>
      </c>
      <c r="E199" s="243">
        <f t="shared" si="53"/>
        <v>8.7199999999999989</v>
      </c>
      <c r="F199" s="243">
        <f t="shared" si="53"/>
        <v>-0.10999999999999943</v>
      </c>
      <c r="G199" s="243">
        <f t="shared" si="53"/>
        <v>3.03</v>
      </c>
      <c r="H199" s="243">
        <f t="shared" si="53"/>
        <v>-3.9199999999999875</v>
      </c>
      <c r="I199" s="243">
        <f t="shared" si="53"/>
        <v>-36.064658850000001</v>
      </c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1"/>
      <c r="CD199" s="11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</row>
    <row r="200" spans="1:95" s="9" customFormat="1" ht="13.8" hidden="1" x14ac:dyDescent="0.25">
      <c r="A200" s="121"/>
      <c r="B200" s="126" t="s">
        <v>104</v>
      </c>
      <c r="C200" s="123"/>
      <c r="D200" s="243">
        <v>15</v>
      </c>
      <c r="E200" s="243"/>
      <c r="F200" s="243">
        <v>30</v>
      </c>
      <c r="G200" s="243"/>
      <c r="H200" s="243">
        <v>55</v>
      </c>
      <c r="I200" s="243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1"/>
      <c r="CD200" s="11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</row>
    <row r="201" spans="1:95" s="9" customFormat="1" x14ac:dyDescent="0.25">
      <c r="A201" s="121"/>
      <c r="B201" s="122" t="s">
        <v>199</v>
      </c>
      <c r="C201" s="123"/>
      <c r="D201" s="243"/>
      <c r="E201" s="243"/>
      <c r="F201" s="243"/>
      <c r="G201" s="243"/>
      <c r="H201" s="243"/>
      <c r="I201" s="243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1"/>
      <c r="CD201" s="11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</row>
    <row r="202" spans="1:95" s="9" customFormat="1" ht="13.8" x14ac:dyDescent="0.25">
      <c r="A202" s="121" t="s">
        <v>227</v>
      </c>
      <c r="B202" s="126" t="s">
        <v>344</v>
      </c>
      <c r="C202" s="123" t="str">
        <f>"40"</f>
        <v>40</v>
      </c>
      <c r="D202" s="243">
        <v>0.42</v>
      </c>
      <c r="E202" s="243">
        <v>0</v>
      </c>
      <c r="F202" s="243">
        <v>0.36</v>
      </c>
      <c r="G202" s="243">
        <v>0.41</v>
      </c>
      <c r="H202" s="243">
        <v>1.92</v>
      </c>
      <c r="I202" s="243">
        <v>12.328709</v>
      </c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1"/>
      <c r="CD202" s="11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</row>
    <row r="203" spans="1:95" s="9" customFormat="1" ht="13.8" x14ac:dyDescent="0.25">
      <c r="A203" s="121" t="s">
        <v>244</v>
      </c>
      <c r="B203" s="126" t="s">
        <v>352</v>
      </c>
      <c r="C203" s="123" t="s">
        <v>225</v>
      </c>
      <c r="D203" s="243">
        <v>3.15</v>
      </c>
      <c r="E203" s="243">
        <v>0</v>
      </c>
      <c r="F203" s="243">
        <v>7.53</v>
      </c>
      <c r="G203" s="243">
        <v>6.14</v>
      </c>
      <c r="H203" s="243">
        <v>13.15</v>
      </c>
      <c r="I203" s="243">
        <v>125.9</v>
      </c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1"/>
      <c r="CD203" s="11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</row>
    <row r="204" spans="1:95" s="9" customFormat="1" ht="13.8" x14ac:dyDescent="0.25">
      <c r="A204" s="121" t="s">
        <v>306</v>
      </c>
      <c r="B204" s="126" t="s">
        <v>362</v>
      </c>
      <c r="C204" s="123" t="str">
        <f>"100"</f>
        <v>100</v>
      </c>
      <c r="D204" s="123">
        <v>12.89</v>
      </c>
      <c r="E204" s="123">
        <v>14.17</v>
      </c>
      <c r="F204" s="123">
        <v>12.69</v>
      </c>
      <c r="G204" s="123">
        <v>0.09</v>
      </c>
      <c r="H204" s="123">
        <v>5.12</v>
      </c>
      <c r="I204" s="243">
        <v>194.27</v>
      </c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1"/>
      <c r="CD204" s="11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</row>
    <row r="205" spans="1:95" s="9" customFormat="1" ht="13.8" x14ac:dyDescent="0.25">
      <c r="A205" s="121" t="s">
        <v>221</v>
      </c>
      <c r="B205" s="126" t="s">
        <v>222</v>
      </c>
      <c r="C205" s="123" t="str">
        <f>"180"</f>
        <v>180</v>
      </c>
      <c r="D205" s="123">
        <v>6.54</v>
      </c>
      <c r="E205" s="123">
        <v>0.03</v>
      </c>
      <c r="F205" s="123">
        <v>7.32</v>
      </c>
      <c r="G205" s="123">
        <v>1.59</v>
      </c>
      <c r="H205" s="123">
        <v>45.19</v>
      </c>
      <c r="I205" s="243">
        <v>247.64661899999999</v>
      </c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1"/>
      <c r="CD205" s="11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</row>
    <row r="206" spans="1:95" x14ac:dyDescent="0.3">
      <c r="A206" s="121" t="s">
        <v>229</v>
      </c>
      <c r="B206" s="126" t="s">
        <v>294</v>
      </c>
      <c r="C206" s="123" t="str">
        <f>"200"</f>
        <v>200</v>
      </c>
      <c r="D206" s="243">
        <v>0.72</v>
      </c>
      <c r="E206" s="243">
        <v>0</v>
      </c>
      <c r="F206" s="243">
        <v>0.03</v>
      </c>
      <c r="G206" s="243">
        <v>0.03</v>
      </c>
      <c r="H206" s="243">
        <v>16.46</v>
      </c>
      <c r="I206" s="243">
        <v>51.02</v>
      </c>
      <c r="J206" s="134">
        <v>0.03</v>
      </c>
      <c r="K206" s="13">
        <v>0.16</v>
      </c>
      <c r="L206" s="13">
        <v>0</v>
      </c>
      <c r="M206" s="13">
        <v>0</v>
      </c>
      <c r="N206" s="13">
        <v>0.97</v>
      </c>
      <c r="O206" s="13">
        <v>0.08</v>
      </c>
      <c r="P206" s="13">
        <v>0.39</v>
      </c>
      <c r="Q206" s="13">
        <v>0</v>
      </c>
      <c r="R206" s="13">
        <v>0</v>
      </c>
      <c r="S206" s="13">
        <v>0.24</v>
      </c>
      <c r="T206" s="13">
        <v>0.37</v>
      </c>
      <c r="U206" s="13">
        <v>59.07</v>
      </c>
      <c r="V206" s="13">
        <v>77.31</v>
      </c>
      <c r="W206" s="13">
        <v>4.67</v>
      </c>
      <c r="X206" s="13">
        <v>5.4</v>
      </c>
      <c r="Y206" s="13">
        <v>7.09</v>
      </c>
      <c r="Z206" s="13">
        <v>0.24</v>
      </c>
      <c r="AA206" s="13">
        <v>0</v>
      </c>
      <c r="AB206" s="13">
        <v>201</v>
      </c>
      <c r="AC206" s="13">
        <v>41.78</v>
      </c>
      <c r="AD206" s="13">
        <v>0.32</v>
      </c>
      <c r="AE206" s="13">
        <v>0.01</v>
      </c>
      <c r="AF206" s="13">
        <v>0.01</v>
      </c>
      <c r="AG206" s="13">
        <v>0.12</v>
      </c>
      <c r="AH206" s="13">
        <v>0.21</v>
      </c>
      <c r="AI206" s="13">
        <v>3.1</v>
      </c>
      <c r="AJ206" s="14">
        <v>0</v>
      </c>
      <c r="AK206" s="14">
        <v>6.77</v>
      </c>
      <c r="AL206" s="14">
        <v>7.33</v>
      </c>
      <c r="AM206" s="14">
        <v>10.15</v>
      </c>
      <c r="AN206" s="14">
        <v>11.28</v>
      </c>
      <c r="AO206" s="14">
        <v>1.97</v>
      </c>
      <c r="AP206" s="14">
        <v>8.18</v>
      </c>
      <c r="AQ206" s="14">
        <v>2.2599999999999998</v>
      </c>
      <c r="AR206" s="14">
        <v>7.05</v>
      </c>
      <c r="AS206" s="14">
        <v>7.62</v>
      </c>
      <c r="AT206" s="14">
        <v>6.49</v>
      </c>
      <c r="AU206" s="14">
        <v>38.92</v>
      </c>
      <c r="AV206" s="14">
        <v>4.51</v>
      </c>
      <c r="AW206" s="14">
        <v>5.64</v>
      </c>
      <c r="AX206" s="14">
        <v>144.94999999999999</v>
      </c>
      <c r="AY206" s="14">
        <v>0</v>
      </c>
      <c r="AZ206" s="14">
        <v>5.36</v>
      </c>
      <c r="BA206" s="14">
        <v>7.33</v>
      </c>
      <c r="BB206" s="14">
        <v>7.05</v>
      </c>
      <c r="BC206" s="14">
        <v>1.41</v>
      </c>
      <c r="BD206" s="14">
        <v>0</v>
      </c>
      <c r="BE206" s="14">
        <v>0</v>
      </c>
      <c r="BF206" s="14">
        <v>0</v>
      </c>
      <c r="BG206" s="14">
        <v>0</v>
      </c>
      <c r="BH206" s="14">
        <v>0</v>
      </c>
      <c r="BI206" s="14">
        <v>0</v>
      </c>
      <c r="BJ206" s="14">
        <v>0</v>
      </c>
      <c r="BK206" s="14">
        <v>0.01</v>
      </c>
      <c r="BL206" s="14">
        <v>0</v>
      </c>
      <c r="BM206" s="14">
        <v>0.01</v>
      </c>
      <c r="BN206" s="14">
        <v>0</v>
      </c>
      <c r="BO206" s="14">
        <v>0</v>
      </c>
      <c r="BP206" s="14">
        <v>0</v>
      </c>
      <c r="BQ206" s="14">
        <v>0</v>
      </c>
      <c r="BR206" s="14">
        <v>0</v>
      </c>
      <c r="BS206" s="14">
        <v>7.0000000000000007E-2</v>
      </c>
      <c r="BT206" s="14">
        <v>0</v>
      </c>
      <c r="BU206" s="14">
        <v>0</v>
      </c>
      <c r="BV206" s="14">
        <v>0.15</v>
      </c>
      <c r="BW206" s="14">
        <v>0</v>
      </c>
      <c r="BX206" s="14">
        <v>0</v>
      </c>
      <c r="BY206" s="14">
        <v>0</v>
      </c>
      <c r="BZ206" s="14">
        <v>0</v>
      </c>
      <c r="CA206" s="14">
        <v>0</v>
      </c>
      <c r="CB206" s="14">
        <v>27.81</v>
      </c>
      <c r="CC206" s="15"/>
      <c r="CD206" s="15"/>
      <c r="CE206" s="14">
        <v>33.5</v>
      </c>
      <c r="CF206" s="14"/>
      <c r="CG206" s="14">
        <v>6.62</v>
      </c>
      <c r="CH206" s="14">
        <v>3.62</v>
      </c>
      <c r="CI206" s="14">
        <v>5.12</v>
      </c>
      <c r="CJ206" s="14">
        <v>255.5</v>
      </c>
      <c r="CK206" s="14">
        <v>60.5</v>
      </c>
      <c r="CL206" s="14">
        <v>158</v>
      </c>
      <c r="CM206" s="14">
        <v>0.21</v>
      </c>
      <c r="CN206" s="14">
        <v>0.08</v>
      </c>
      <c r="CO206" s="14">
        <v>0.14000000000000001</v>
      </c>
      <c r="CP206" s="14">
        <v>0</v>
      </c>
      <c r="CQ206" s="14">
        <v>0.15</v>
      </c>
    </row>
    <row r="207" spans="1:95" s="9" customFormat="1" ht="13.8" x14ac:dyDescent="0.25">
      <c r="A207" s="121" t="str">
        <f>"-"</f>
        <v>-</v>
      </c>
      <c r="B207" s="126" t="s">
        <v>254</v>
      </c>
      <c r="C207" s="123" t="str">
        <f>"35"</f>
        <v>35</v>
      </c>
      <c r="D207" s="243">
        <v>2.31</v>
      </c>
      <c r="E207" s="243">
        <v>0</v>
      </c>
      <c r="F207" s="243">
        <v>0.23</v>
      </c>
      <c r="G207" s="243">
        <v>0.23</v>
      </c>
      <c r="H207" s="243">
        <v>16.420000000000002</v>
      </c>
      <c r="I207" s="243">
        <v>78.365349999999992</v>
      </c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1"/>
      <c r="CD207" s="11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</row>
    <row r="208" spans="1:95" s="9" customFormat="1" ht="13.8" x14ac:dyDescent="0.25">
      <c r="A208" s="121" t="str">
        <f>"-"</f>
        <v>-</v>
      </c>
      <c r="B208" s="126" t="s">
        <v>100</v>
      </c>
      <c r="C208" s="123" t="str">
        <f>"30"</f>
        <v>30</v>
      </c>
      <c r="D208" s="243">
        <v>1.98</v>
      </c>
      <c r="E208" s="243">
        <v>0</v>
      </c>
      <c r="F208" s="243">
        <v>0.36</v>
      </c>
      <c r="G208" s="243">
        <v>0.36</v>
      </c>
      <c r="H208" s="243">
        <v>12.51</v>
      </c>
      <c r="I208" s="243">
        <v>58.013999999999996</v>
      </c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1"/>
      <c r="CD208" s="11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</row>
    <row r="209" spans="1:95" s="9" customFormat="1" ht="13.8" x14ac:dyDescent="0.25">
      <c r="A209" s="121" t="str">
        <f>"-"</f>
        <v>-</v>
      </c>
      <c r="B209" s="126" t="s">
        <v>155</v>
      </c>
      <c r="C209" s="123" t="str">
        <f>"100"</f>
        <v>100</v>
      </c>
      <c r="D209" s="243">
        <v>0.4</v>
      </c>
      <c r="E209" s="243">
        <v>0</v>
      </c>
      <c r="F209" s="243">
        <v>0.4</v>
      </c>
      <c r="G209" s="243">
        <v>0.4</v>
      </c>
      <c r="H209" s="243">
        <v>11.6</v>
      </c>
      <c r="I209" s="243">
        <v>48.68</v>
      </c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1"/>
      <c r="CD209" s="11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</row>
    <row r="210" spans="1:95" s="9" customFormat="1" ht="13.8" x14ac:dyDescent="0.25">
      <c r="A210" s="127"/>
      <c r="B210" s="142" t="s">
        <v>205</v>
      </c>
      <c r="C210" s="128"/>
      <c r="D210" s="244">
        <f>SUM(D202:D209)</f>
        <v>28.409999999999997</v>
      </c>
      <c r="E210" s="244">
        <f t="shared" ref="E210:I210" si="54">SUM(E202:E209)</f>
        <v>14.2</v>
      </c>
      <c r="F210" s="244">
        <f t="shared" si="54"/>
        <v>28.919999999999998</v>
      </c>
      <c r="G210" s="244">
        <f t="shared" si="54"/>
        <v>9.25</v>
      </c>
      <c r="H210" s="244">
        <f t="shared" si="54"/>
        <v>122.37</v>
      </c>
      <c r="I210" s="244">
        <f t="shared" si="54"/>
        <v>816.22467800000004</v>
      </c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1"/>
      <c r="CD210" s="11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</row>
    <row r="211" spans="1:95" s="9" customFormat="1" ht="13.8" hidden="1" x14ac:dyDescent="0.25">
      <c r="A211" s="56"/>
      <c r="B211" s="16" t="s">
        <v>102</v>
      </c>
      <c r="C211" s="74"/>
      <c r="D211" s="242">
        <v>26.95</v>
      </c>
      <c r="E211" s="242">
        <v>0</v>
      </c>
      <c r="F211" s="242">
        <v>27.65</v>
      </c>
      <c r="G211" s="242">
        <v>0</v>
      </c>
      <c r="H211" s="242">
        <v>117.24999999999999</v>
      </c>
      <c r="I211" s="242">
        <v>822.5</v>
      </c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1"/>
      <c r="CD211" s="11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</row>
    <row r="212" spans="1:95" s="9" customFormat="1" ht="13.8" hidden="1" x14ac:dyDescent="0.25">
      <c r="A212" s="56"/>
      <c r="B212" s="16" t="s">
        <v>103</v>
      </c>
      <c r="C212" s="74"/>
      <c r="D212" s="242">
        <f t="shared" ref="D212:I212" si="55">D210-D211</f>
        <v>1.4599999999999973</v>
      </c>
      <c r="E212" s="242">
        <f t="shared" si="55"/>
        <v>14.2</v>
      </c>
      <c r="F212" s="242">
        <f t="shared" si="55"/>
        <v>1.2699999999999996</v>
      </c>
      <c r="G212" s="242">
        <f t="shared" si="55"/>
        <v>9.25</v>
      </c>
      <c r="H212" s="242">
        <f t="shared" si="55"/>
        <v>5.1200000000000188</v>
      </c>
      <c r="I212" s="242">
        <f t="shared" si="55"/>
        <v>-6.2753219999999601</v>
      </c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1"/>
      <c r="CD212" s="11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</row>
    <row r="213" spans="1:95" s="9" customFormat="1" ht="13.8" hidden="1" x14ac:dyDescent="0.25">
      <c r="A213" s="56"/>
      <c r="B213" s="16" t="s">
        <v>104</v>
      </c>
      <c r="C213" s="74"/>
      <c r="D213" s="242">
        <v>13</v>
      </c>
      <c r="E213" s="242"/>
      <c r="F213" s="242">
        <v>32</v>
      </c>
      <c r="G213" s="242"/>
      <c r="H213" s="242">
        <v>56</v>
      </c>
      <c r="I213" s="242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1"/>
      <c r="CD213" s="11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</row>
    <row r="214" spans="1:95" s="9" customFormat="1" ht="13.8" x14ac:dyDescent="0.25">
      <c r="A214" s="56"/>
      <c r="B214" s="143" t="s">
        <v>287</v>
      </c>
      <c r="C214" s="74"/>
      <c r="D214" s="245">
        <f>D197+D210</f>
        <v>49.459999999999994</v>
      </c>
      <c r="E214" s="245">
        <f t="shared" ref="E214:I214" si="56">E197+E210</f>
        <v>22.919999999999998</v>
      </c>
      <c r="F214" s="245">
        <f t="shared" si="56"/>
        <v>48.56</v>
      </c>
      <c r="G214" s="245">
        <f t="shared" si="56"/>
        <v>12.28</v>
      </c>
      <c r="H214" s="245">
        <f t="shared" si="56"/>
        <v>202.20000000000002</v>
      </c>
      <c r="I214" s="245">
        <f t="shared" si="56"/>
        <v>1367.6600191500002</v>
      </c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1"/>
      <c r="CD214" s="11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</row>
    <row r="215" spans="1:95" s="9" customFormat="1" ht="13.8" x14ac:dyDescent="0.25">
      <c r="A215" s="56"/>
      <c r="B215" s="16"/>
      <c r="C215" s="74"/>
      <c r="D215" s="242"/>
      <c r="E215" s="242"/>
      <c r="F215" s="242"/>
      <c r="G215" s="242"/>
      <c r="H215" s="242"/>
      <c r="I215" s="242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1"/>
      <c r="CD215" s="11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</row>
    <row r="216" spans="1:95" s="9" customFormat="1" ht="13.8" x14ac:dyDescent="0.25">
      <c r="A216" s="56"/>
      <c r="B216" s="23" t="s">
        <v>150</v>
      </c>
      <c r="C216" s="24" t="s">
        <v>156</v>
      </c>
      <c r="D216" s="254" t="s">
        <v>157</v>
      </c>
      <c r="E216" s="254"/>
      <c r="F216" s="268" t="s">
        <v>158</v>
      </c>
      <c r="G216" s="268"/>
      <c r="H216" s="25" t="s">
        <v>159</v>
      </c>
      <c r="I216" s="25" t="s">
        <v>160</v>
      </c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1"/>
      <c r="CD216" s="11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</row>
    <row r="217" spans="1:95" s="9" customFormat="1" x14ac:dyDescent="0.25">
      <c r="A217" s="121"/>
      <c r="B217" s="122" t="s">
        <v>92</v>
      </c>
      <c r="C217" s="123"/>
      <c r="D217" s="243"/>
      <c r="E217" s="243"/>
      <c r="F217" s="243"/>
      <c r="G217" s="243"/>
      <c r="H217" s="243"/>
      <c r="I217" s="243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1"/>
      <c r="CD217" s="11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</row>
    <row r="218" spans="1:95" s="9" customFormat="1" ht="13.8" x14ac:dyDescent="0.25">
      <c r="A218" s="137" t="s">
        <v>133</v>
      </c>
      <c r="B218" s="126" t="s">
        <v>134</v>
      </c>
      <c r="C218" s="123">
        <v>200</v>
      </c>
      <c r="D218" s="243">
        <v>15.52</v>
      </c>
      <c r="E218" s="243">
        <v>15.58</v>
      </c>
      <c r="F218" s="243">
        <v>20.97</v>
      </c>
      <c r="G218" s="243">
        <v>0</v>
      </c>
      <c r="H218" s="243">
        <v>16.16</v>
      </c>
      <c r="I218" s="243">
        <v>329.56</v>
      </c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1"/>
      <c r="CD218" s="11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</row>
    <row r="219" spans="1:95" s="9" customFormat="1" ht="13.8" x14ac:dyDescent="0.25">
      <c r="A219" s="121" t="str">
        <f>"-"</f>
        <v>-</v>
      </c>
      <c r="B219" s="126" t="s">
        <v>135</v>
      </c>
      <c r="C219" s="123" t="str">
        <f>"125"</f>
        <v>125</v>
      </c>
      <c r="D219" s="243">
        <v>4.13</v>
      </c>
      <c r="E219" s="243">
        <v>5.13</v>
      </c>
      <c r="F219" s="243">
        <v>1.88</v>
      </c>
      <c r="G219" s="243">
        <v>0</v>
      </c>
      <c r="H219" s="243">
        <v>28.55</v>
      </c>
      <c r="I219" s="243">
        <v>138.12</v>
      </c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1"/>
      <c r="CD219" s="11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</row>
    <row r="220" spans="1:95" x14ac:dyDescent="0.3">
      <c r="A220" s="121" t="s">
        <v>125</v>
      </c>
      <c r="B220" s="126" t="s">
        <v>302</v>
      </c>
      <c r="C220" s="123" t="str">
        <f>"200"</f>
        <v>200</v>
      </c>
      <c r="D220" s="243">
        <v>0.12</v>
      </c>
      <c r="E220" s="243">
        <v>0</v>
      </c>
      <c r="F220" s="243">
        <v>0.02</v>
      </c>
      <c r="G220" s="243">
        <v>0.02</v>
      </c>
      <c r="H220" s="243">
        <v>5.83</v>
      </c>
      <c r="I220" s="243">
        <v>18.66</v>
      </c>
    </row>
    <row r="221" spans="1:95" s="9" customFormat="1" ht="13.8" x14ac:dyDescent="0.25">
      <c r="A221" s="121" t="str">
        <f>""</f>
        <v/>
      </c>
      <c r="B221" s="126" t="s">
        <v>112</v>
      </c>
      <c r="C221" s="123" t="str">
        <f>"30"</f>
        <v>30</v>
      </c>
      <c r="D221" s="243">
        <v>2.7</v>
      </c>
      <c r="E221" s="243">
        <v>0</v>
      </c>
      <c r="F221" s="243">
        <v>0.9</v>
      </c>
      <c r="G221" s="243">
        <v>0</v>
      </c>
      <c r="H221" s="243">
        <v>16.14</v>
      </c>
      <c r="I221" s="243">
        <v>80.295000000000002</v>
      </c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1"/>
      <c r="CD221" s="11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</row>
    <row r="222" spans="1:95" s="9" customFormat="1" ht="13.8" x14ac:dyDescent="0.25">
      <c r="A222" s="121" t="str">
        <f>"-"</f>
        <v>-</v>
      </c>
      <c r="B222" s="126" t="s">
        <v>100</v>
      </c>
      <c r="C222" s="123">
        <v>20</v>
      </c>
      <c r="D222" s="243">
        <v>1.65</v>
      </c>
      <c r="E222" s="243">
        <v>0</v>
      </c>
      <c r="F222" s="243">
        <v>0.3</v>
      </c>
      <c r="G222" s="243">
        <v>0.3</v>
      </c>
      <c r="H222" s="243">
        <v>10.43</v>
      </c>
      <c r="I222" s="243">
        <v>48.344999999999999</v>
      </c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1"/>
      <c r="CD222" s="11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</row>
    <row r="223" spans="1:95" s="9" customFormat="1" ht="13.8" x14ac:dyDescent="0.25">
      <c r="A223" s="127"/>
      <c r="B223" s="142" t="s">
        <v>101</v>
      </c>
      <c r="C223" s="128"/>
      <c r="D223" s="244">
        <f t="shared" ref="D223:I223" si="57">SUM(D218:D222)</f>
        <v>24.119999999999997</v>
      </c>
      <c r="E223" s="244">
        <f t="shared" si="57"/>
        <v>20.71</v>
      </c>
      <c r="F223" s="244">
        <f t="shared" si="57"/>
        <v>24.069999999999997</v>
      </c>
      <c r="G223" s="244">
        <f t="shared" si="57"/>
        <v>0.32</v>
      </c>
      <c r="H223" s="244">
        <f t="shared" si="57"/>
        <v>77.110000000000014</v>
      </c>
      <c r="I223" s="244">
        <f t="shared" si="57"/>
        <v>614.98</v>
      </c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1"/>
      <c r="CD223" s="11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</row>
    <row r="224" spans="1:95" s="9" customFormat="1" ht="13.8" hidden="1" x14ac:dyDescent="0.25">
      <c r="A224" s="121"/>
      <c r="B224" s="126" t="s">
        <v>102</v>
      </c>
      <c r="C224" s="123"/>
      <c r="D224" s="243">
        <v>19.25</v>
      </c>
      <c r="E224" s="243">
        <v>0</v>
      </c>
      <c r="F224" s="243">
        <v>19.75</v>
      </c>
      <c r="G224" s="243">
        <v>0</v>
      </c>
      <c r="H224" s="243">
        <v>83.75</v>
      </c>
      <c r="I224" s="243">
        <v>587.5</v>
      </c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1"/>
      <c r="CD224" s="11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</row>
    <row r="225" spans="1:95" s="9" customFormat="1" ht="13.8" hidden="1" x14ac:dyDescent="0.25">
      <c r="A225" s="121"/>
      <c r="B225" s="126" t="s">
        <v>103</v>
      </c>
      <c r="C225" s="123"/>
      <c r="D225" s="243">
        <f t="shared" ref="D225:I225" si="58">D223-D224</f>
        <v>4.8699999999999974</v>
      </c>
      <c r="E225" s="243">
        <f t="shared" si="58"/>
        <v>20.71</v>
      </c>
      <c r="F225" s="243">
        <f t="shared" si="58"/>
        <v>4.3199999999999967</v>
      </c>
      <c r="G225" s="243">
        <f t="shared" si="58"/>
        <v>0.32</v>
      </c>
      <c r="H225" s="243">
        <f t="shared" si="58"/>
        <v>-6.6399999999999864</v>
      </c>
      <c r="I225" s="243">
        <f t="shared" si="58"/>
        <v>27.480000000000018</v>
      </c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1"/>
      <c r="CD225" s="11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</row>
    <row r="226" spans="1:95" s="9" customFormat="1" ht="13.8" hidden="1" x14ac:dyDescent="0.25">
      <c r="A226" s="121"/>
      <c r="B226" s="126" t="s">
        <v>104</v>
      </c>
      <c r="C226" s="123"/>
      <c r="D226" s="243">
        <v>20</v>
      </c>
      <c r="E226" s="243"/>
      <c r="F226" s="243">
        <v>45</v>
      </c>
      <c r="G226" s="243"/>
      <c r="H226" s="243">
        <v>35</v>
      </c>
      <c r="I226" s="243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1"/>
      <c r="CD226" s="11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</row>
    <row r="227" spans="1:95" s="9" customFormat="1" x14ac:dyDescent="0.25">
      <c r="A227" s="121"/>
      <c r="B227" s="122" t="s">
        <v>199</v>
      </c>
      <c r="C227" s="123"/>
      <c r="D227" s="243"/>
      <c r="E227" s="243"/>
      <c r="F227" s="243"/>
      <c r="G227" s="243"/>
      <c r="H227" s="243"/>
      <c r="I227" s="243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1"/>
      <c r="CD227" s="11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</row>
    <row r="228" spans="1:95" s="9" customFormat="1" ht="13.8" x14ac:dyDescent="0.25">
      <c r="A228" s="121" t="s">
        <v>227</v>
      </c>
      <c r="B228" s="126" t="s">
        <v>344</v>
      </c>
      <c r="C228" s="123" t="str">
        <f>"30"</f>
        <v>30</v>
      </c>
      <c r="D228" s="243">
        <v>0.23</v>
      </c>
      <c r="E228" s="243">
        <v>0</v>
      </c>
      <c r="F228" s="243">
        <v>0.25</v>
      </c>
      <c r="G228" s="243">
        <v>0.28000000000000003</v>
      </c>
      <c r="H228" s="243">
        <v>0.98</v>
      </c>
      <c r="I228" s="243">
        <v>6.4571317499999994</v>
      </c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1"/>
      <c r="CD228" s="11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</row>
    <row r="229" spans="1:95" s="9" customFormat="1" ht="13.8" x14ac:dyDescent="0.25">
      <c r="A229" s="121" t="s">
        <v>246</v>
      </c>
      <c r="B229" s="126" t="s">
        <v>278</v>
      </c>
      <c r="C229" s="123" t="s">
        <v>277</v>
      </c>
      <c r="D229" s="243">
        <v>4.92</v>
      </c>
      <c r="E229" s="243">
        <v>1.1000000000000001</v>
      </c>
      <c r="F229" s="243">
        <v>6.15</v>
      </c>
      <c r="G229" s="243">
        <v>0.24</v>
      </c>
      <c r="H229" s="243">
        <v>24.65</v>
      </c>
      <c r="I229" s="243">
        <v>161.51</v>
      </c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1"/>
      <c r="CD229" s="11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</row>
    <row r="230" spans="1:95" s="9" customFormat="1" ht="13.8" x14ac:dyDescent="0.25">
      <c r="A230" s="121" t="s">
        <v>291</v>
      </c>
      <c r="B230" s="126" t="s">
        <v>304</v>
      </c>
      <c r="C230" s="123" t="s">
        <v>305</v>
      </c>
      <c r="D230" s="243">
        <v>11.68</v>
      </c>
      <c r="E230" s="243">
        <v>11.32</v>
      </c>
      <c r="F230" s="243">
        <v>14.82</v>
      </c>
      <c r="G230" s="243">
        <v>0.03</v>
      </c>
      <c r="H230" s="243">
        <v>7.51</v>
      </c>
      <c r="I230" s="243">
        <v>209.84</v>
      </c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1"/>
      <c r="CD230" s="11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</row>
    <row r="231" spans="1:95" s="9" customFormat="1" ht="13.8" x14ac:dyDescent="0.25">
      <c r="A231" s="121" t="s">
        <v>345</v>
      </c>
      <c r="B231" s="126" t="s">
        <v>211</v>
      </c>
      <c r="C231" s="123" t="str">
        <f>"180"</f>
        <v>180</v>
      </c>
      <c r="D231" s="243">
        <v>6.01</v>
      </c>
      <c r="E231" s="243">
        <v>2.4</v>
      </c>
      <c r="F231" s="243">
        <v>5.61</v>
      </c>
      <c r="G231" s="243">
        <v>0.72</v>
      </c>
      <c r="H231" s="243">
        <v>35.11</v>
      </c>
      <c r="I231" s="243">
        <v>223.05496454999997</v>
      </c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1"/>
      <c r="CD231" s="11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</row>
    <row r="232" spans="1:95" x14ac:dyDescent="0.3">
      <c r="A232" s="121" t="s">
        <v>232</v>
      </c>
      <c r="B232" s="126" t="s">
        <v>295</v>
      </c>
      <c r="C232" s="123" t="str">
        <f>"200"</f>
        <v>200</v>
      </c>
      <c r="D232" s="243">
        <v>0.16</v>
      </c>
      <c r="E232" s="243">
        <v>0</v>
      </c>
      <c r="F232" s="243">
        <v>0.04</v>
      </c>
      <c r="G232" s="243">
        <v>0.04</v>
      </c>
      <c r="H232" s="243">
        <v>2.42</v>
      </c>
      <c r="I232" s="243">
        <v>10.52</v>
      </c>
    </row>
    <row r="233" spans="1:95" s="9" customFormat="1" ht="13.8" x14ac:dyDescent="0.25">
      <c r="A233" s="121" t="str">
        <f>""</f>
        <v/>
      </c>
      <c r="B233" s="126" t="s">
        <v>112</v>
      </c>
      <c r="C233" s="123" t="str">
        <f>"30"</f>
        <v>30</v>
      </c>
      <c r="D233" s="243">
        <v>2.7</v>
      </c>
      <c r="E233" s="243">
        <v>0</v>
      </c>
      <c r="F233" s="243">
        <v>0.9</v>
      </c>
      <c r="G233" s="243">
        <v>0</v>
      </c>
      <c r="H233" s="243">
        <v>16.14</v>
      </c>
      <c r="I233" s="243">
        <v>80.295000000000002</v>
      </c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1"/>
      <c r="CD233" s="11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</row>
    <row r="234" spans="1:95" s="9" customFormat="1" ht="13.8" x14ac:dyDescent="0.25">
      <c r="A234" s="121" t="str">
        <f>"-"</f>
        <v>-</v>
      </c>
      <c r="B234" s="126" t="s">
        <v>100</v>
      </c>
      <c r="C234" s="123" t="str">
        <f>"30"</f>
        <v>30</v>
      </c>
      <c r="D234" s="243">
        <v>1.98</v>
      </c>
      <c r="E234" s="243">
        <v>0</v>
      </c>
      <c r="F234" s="243">
        <v>0.36</v>
      </c>
      <c r="G234" s="243">
        <v>0.36</v>
      </c>
      <c r="H234" s="243">
        <v>12.51</v>
      </c>
      <c r="I234" s="243">
        <v>58.013999999999996</v>
      </c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1"/>
      <c r="CD234" s="11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</row>
    <row r="235" spans="1:95" s="9" customFormat="1" ht="13.8" x14ac:dyDescent="0.25">
      <c r="A235" s="121" t="str">
        <f>"-"</f>
        <v>-</v>
      </c>
      <c r="B235" s="126" t="s">
        <v>155</v>
      </c>
      <c r="C235" s="123" t="str">
        <f>"140"</f>
        <v>140</v>
      </c>
      <c r="D235" s="243">
        <v>0.56000000000000005</v>
      </c>
      <c r="E235" s="243">
        <v>0</v>
      </c>
      <c r="F235" s="243">
        <v>0.56000000000000005</v>
      </c>
      <c r="G235" s="243">
        <v>0.56000000000000005</v>
      </c>
      <c r="H235" s="243">
        <v>16.239999999999998</v>
      </c>
      <c r="I235" s="243">
        <v>68.152000000000001</v>
      </c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1"/>
      <c r="CD235" s="11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</row>
    <row r="236" spans="1:95" s="9" customFormat="1" ht="13.8" x14ac:dyDescent="0.25">
      <c r="A236" s="127"/>
      <c r="B236" s="142" t="s">
        <v>205</v>
      </c>
      <c r="C236" s="128"/>
      <c r="D236" s="244">
        <f t="shared" ref="D236:I236" si="59">SUM(D228:D235)</f>
        <v>28.239999999999995</v>
      </c>
      <c r="E236" s="244">
        <f t="shared" si="59"/>
        <v>14.82</v>
      </c>
      <c r="F236" s="244">
        <f t="shared" si="59"/>
        <v>28.689999999999994</v>
      </c>
      <c r="G236" s="244">
        <f t="shared" si="59"/>
        <v>2.23</v>
      </c>
      <c r="H236" s="244">
        <f t="shared" si="59"/>
        <v>115.56</v>
      </c>
      <c r="I236" s="244">
        <f t="shared" si="59"/>
        <v>817.84309629999996</v>
      </c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1"/>
      <c r="CD236" s="11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</row>
    <row r="237" spans="1:95" s="9" customFormat="1" ht="13.8" hidden="1" x14ac:dyDescent="0.25">
      <c r="A237" s="56"/>
      <c r="B237" s="16" t="s">
        <v>102</v>
      </c>
      <c r="C237" s="74"/>
      <c r="D237" s="242">
        <v>26.95</v>
      </c>
      <c r="E237" s="242">
        <v>0</v>
      </c>
      <c r="F237" s="242">
        <v>27.65</v>
      </c>
      <c r="G237" s="242">
        <v>0</v>
      </c>
      <c r="H237" s="242">
        <v>117.24999999999999</v>
      </c>
      <c r="I237" s="242">
        <v>822.5</v>
      </c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1"/>
      <c r="CD237" s="11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</row>
    <row r="238" spans="1:95" s="9" customFormat="1" ht="13.8" hidden="1" x14ac:dyDescent="0.25">
      <c r="A238" s="56"/>
      <c r="B238" s="16" t="s">
        <v>103</v>
      </c>
      <c r="C238" s="74"/>
      <c r="D238" s="242">
        <f t="shared" ref="D238:I238" si="60">D236-D237</f>
        <v>1.2899999999999956</v>
      </c>
      <c r="E238" s="242">
        <f t="shared" si="60"/>
        <v>14.82</v>
      </c>
      <c r="F238" s="242">
        <f t="shared" si="60"/>
        <v>1.0399999999999956</v>
      </c>
      <c r="G238" s="242">
        <f t="shared" si="60"/>
        <v>2.23</v>
      </c>
      <c r="H238" s="242">
        <f t="shared" si="60"/>
        <v>-1.6899999999999835</v>
      </c>
      <c r="I238" s="242">
        <f t="shared" si="60"/>
        <v>-4.6569037000000435</v>
      </c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1"/>
      <c r="CD238" s="11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</row>
    <row r="239" spans="1:95" s="9" customFormat="1" ht="13.8" hidden="1" x14ac:dyDescent="0.25">
      <c r="A239" s="56"/>
      <c r="B239" s="16" t="s">
        <v>104</v>
      </c>
      <c r="C239" s="74"/>
      <c r="D239" s="242">
        <v>15</v>
      </c>
      <c r="E239" s="242"/>
      <c r="F239" s="242">
        <v>31</v>
      </c>
      <c r="G239" s="242"/>
      <c r="H239" s="242">
        <v>54</v>
      </c>
      <c r="I239" s="242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1"/>
      <c r="CD239" s="11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</row>
    <row r="240" spans="1:95" s="9" customFormat="1" ht="13.8" x14ac:dyDescent="0.25">
      <c r="A240" s="56"/>
      <c r="B240" s="143" t="s">
        <v>287</v>
      </c>
      <c r="C240" s="74"/>
      <c r="D240" s="245">
        <f>D223+D236</f>
        <v>52.359999999999992</v>
      </c>
      <c r="E240" s="245">
        <f t="shared" ref="E240:I240" si="61">E223+E236</f>
        <v>35.53</v>
      </c>
      <c r="F240" s="245">
        <f t="shared" si="61"/>
        <v>52.759999999999991</v>
      </c>
      <c r="G240" s="245">
        <f t="shared" si="61"/>
        <v>2.5499999999999998</v>
      </c>
      <c r="H240" s="245">
        <f t="shared" si="61"/>
        <v>192.67000000000002</v>
      </c>
      <c r="I240" s="245">
        <f t="shared" si="61"/>
        <v>1432.8230963000001</v>
      </c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1"/>
      <c r="CD240" s="11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</row>
    <row r="241" spans="1:95" s="9" customFormat="1" ht="13.8" x14ac:dyDescent="0.25">
      <c r="A241" s="56"/>
      <c r="B241" s="16"/>
      <c r="C241" s="74"/>
      <c r="D241" s="242"/>
      <c r="E241" s="242"/>
      <c r="F241" s="242"/>
      <c r="G241" s="242"/>
      <c r="H241" s="242"/>
      <c r="I241" s="242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1"/>
      <c r="CD241" s="11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</row>
    <row r="242" spans="1:95" s="9" customFormat="1" ht="13.8" x14ac:dyDescent="0.25">
      <c r="A242" s="56"/>
      <c r="B242" s="23" t="s">
        <v>151</v>
      </c>
      <c r="C242" s="24" t="s">
        <v>156</v>
      </c>
      <c r="D242" s="254" t="s">
        <v>157</v>
      </c>
      <c r="E242" s="254"/>
      <c r="F242" s="268" t="s">
        <v>158</v>
      </c>
      <c r="G242" s="268"/>
      <c r="H242" s="25" t="s">
        <v>159</v>
      </c>
      <c r="I242" s="25" t="s">
        <v>160</v>
      </c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1"/>
      <c r="CD242" s="11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</row>
    <row r="243" spans="1:95" s="9" customFormat="1" x14ac:dyDescent="0.25">
      <c r="A243" s="121"/>
      <c r="B243" s="122" t="s">
        <v>92</v>
      </c>
      <c r="C243" s="123"/>
      <c r="D243" s="243"/>
      <c r="E243" s="243"/>
      <c r="F243" s="243"/>
      <c r="G243" s="243"/>
      <c r="H243" s="243"/>
      <c r="I243" s="243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1"/>
      <c r="CD243" s="11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</row>
    <row r="244" spans="1:95" s="9" customFormat="1" ht="13.8" x14ac:dyDescent="0.25">
      <c r="A244" s="121" t="s">
        <v>347</v>
      </c>
      <c r="B244" s="126" t="s">
        <v>346</v>
      </c>
      <c r="C244" s="138" t="s">
        <v>136</v>
      </c>
      <c r="D244" s="243">
        <v>12.51</v>
      </c>
      <c r="E244" s="243">
        <v>18.18</v>
      </c>
      <c r="F244" s="243">
        <v>12.27</v>
      </c>
      <c r="G244" s="243">
        <v>0.04</v>
      </c>
      <c r="H244" s="243">
        <v>11.97</v>
      </c>
      <c r="I244" s="243">
        <v>200.13</v>
      </c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1"/>
      <c r="CD244" s="11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</row>
    <row r="245" spans="1:95" s="9" customFormat="1" ht="13.8" x14ac:dyDescent="0.25">
      <c r="A245" s="121" t="s">
        <v>137</v>
      </c>
      <c r="B245" s="126" t="s">
        <v>138</v>
      </c>
      <c r="C245" s="123" t="str">
        <f>"180"</f>
        <v>180</v>
      </c>
      <c r="D245" s="243">
        <v>3.73</v>
      </c>
      <c r="E245" s="243">
        <v>0.65</v>
      </c>
      <c r="F245" s="243">
        <v>4.4000000000000004</v>
      </c>
      <c r="G245" s="243">
        <v>0.62</v>
      </c>
      <c r="H245" s="243">
        <v>26.49</v>
      </c>
      <c r="I245" s="243">
        <v>159.10285500000001</v>
      </c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1"/>
      <c r="CD245" s="11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</row>
    <row r="246" spans="1:95" x14ac:dyDescent="0.3">
      <c r="A246" s="121" t="s">
        <v>115</v>
      </c>
      <c r="B246" s="126" t="s">
        <v>297</v>
      </c>
      <c r="C246" s="123" t="str">
        <f>"200"</f>
        <v>200</v>
      </c>
      <c r="D246" s="243">
        <v>0.08</v>
      </c>
      <c r="E246" s="243">
        <v>0</v>
      </c>
      <c r="F246" s="243">
        <v>0.02</v>
      </c>
      <c r="G246" s="243">
        <v>0.02</v>
      </c>
      <c r="H246" s="243">
        <v>0.06</v>
      </c>
      <c r="I246" s="243">
        <v>0.64</v>
      </c>
    </row>
    <row r="247" spans="1:95" s="9" customFormat="1" ht="13.8" x14ac:dyDescent="0.25">
      <c r="A247" s="121" t="str">
        <f>"-"</f>
        <v>-</v>
      </c>
      <c r="B247" s="126" t="s">
        <v>100</v>
      </c>
      <c r="C247" s="123" t="str">
        <f>"25"</f>
        <v>25</v>
      </c>
      <c r="D247" s="243">
        <v>1.65</v>
      </c>
      <c r="E247" s="243">
        <v>0</v>
      </c>
      <c r="F247" s="243">
        <v>0.3</v>
      </c>
      <c r="G247" s="243">
        <v>0.3</v>
      </c>
      <c r="H247" s="243">
        <v>10.43</v>
      </c>
      <c r="I247" s="243">
        <v>48.344999999999999</v>
      </c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1"/>
      <c r="CD247" s="11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</row>
    <row r="248" spans="1:95" s="9" customFormat="1" ht="13.8" x14ac:dyDescent="0.25">
      <c r="A248" s="121" t="str">
        <f>""</f>
        <v/>
      </c>
      <c r="B248" s="126" t="s">
        <v>112</v>
      </c>
      <c r="C248" s="123" t="str">
        <f>"30"</f>
        <v>30</v>
      </c>
      <c r="D248" s="243">
        <v>2.7</v>
      </c>
      <c r="E248" s="243">
        <v>0</v>
      </c>
      <c r="F248" s="243">
        <v>0.9</v>
      </c>
      <c r="G248" s="243">
        <v>0</v>
      </c>
      <c r="H248" s="243">
        <v>16.14</v>
      </c>
      <c r="I248" s="243">
        <v>80.295000000000002</v>
      </c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1"/>
      <c r="CD248" s="11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</row>
    <row r="249" spans="1:95" s="9" customFormat="1" ht="13.8" x14ac:dyDescent="0.25">
      <c r="A249" s="121" t="str">
        <f>"-"</f>
        <v>-</v>
      </c>
      <c r="B249" s="126" t="s">
        <v>155</v>
      </c>
      <c r="C249" s="123" t="str">
        <f>"140"</f>
        <v>140</v>
      </c>
      <c r="D249" s="243">
        <v>0.56000000000000005</v>
      </c>
      <c r="E249" s="243">
        <v>0</v>
      </c>
      <c r="F249" s="243">
        <v>0.56000000000000005</v>
      </c>
      <c r="G249" s="243">
        <v>0.56000000000000005</v>
      </c>
      <c r="H249" s="243">
        <v>16.239999999999998</v>
      </c>
      <c r="I249" s="243">
        <v>68.152000000000001</v>
      </c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1"/>
      <c r="CD249" s="11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</row>
    <row r="250" spans="1:95" s="9" customFormat="1" ht="13.8" x14ac:dyDescent="0.25">
      <c r="A250" s="127"/>
      <c r="B250" s="142" t="s">
        <v>101</v>
      </c>
      <c r="C250" s="128"/>
      <c r="D250" s="244">
        <f t="shared" ref="D250:I250" si="62">SUM(D244:D249)</f>
        <v>21.229999999999993</v>
      </c>
      <c r="E250" s="244">
        <f t="shared" si="62"/>
        <v>18.829999999999998</v>
      </c>
      <c r="F250" s="244">
        <f t="shared" si="62"/>
        <v>18.45</v>
      </c>
      <c r="G250" s="244">
        <f t="shared" si="62"/>
        <v>1.54</v>
      </c>
      <c r="H250" s="244">
        <f t="shared" si="62"/>
        <v>81.33</v>
      </c>
      <c r="I250" s="244">
        <f t="shared" si="62"/>
        <v>556.66485499999999</v>
      </c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1"/>
      <c r="CD250" s="11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</row>
    <row r="251" spans="1:95" s="9" customFormat="1" ht="13.8" hidden="1" x14ac:dyDescent="0.25">
      <c r="A251" s="121"/>
      <c r="B251" s="126" t="s">
        <v>102</v>
      </c>
      <c r="C251" s="123"/>
      <c r="D251" s="243">
        <v>19.25</v>
      </c>
      <c r="E251" s="243">
        <v>0</v>
      </c>
      <c r="F251" s="243">
        <v>19.75</v>
      </c>
      <c r="G251" s="243">
        <v>0</v>
      </c>
      <c r="H251" s="243">
        <v>83.75</v>
      </c>
      <c r="I251" s="243">
        <v>587.5</v>
      </c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1"/>
      <c r="CD251" s="11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</row>
    <row r="252" spans="1:95" s="9" customFormat="1" ht="13.8" hidden="1" x14ac:dyDescent="0.25">
      <c r="A252" s="121"/>
      <c r="B252" s="126" t="s">
        <v>103</v>
      </c>
      <c r="C252" s="123"/>
      <c r="D252" s="243">
        <f t="shared" ref="D252:I252" si="63">D250-D251</f>
        <v>1.9799999999999933</v>
      </c>
      <c r="E252" s="243">
        <f t="shared" si="63"/>
        <v>18.829999999999998</v>
      </c>
      <c r="F252" s="243">
        <f t="shared" si="63"/>
        <v>-1.3000000000000007</v>
      </c>
      <c r="G252" s="243">
        <f t="shared" si="63"/>
        <v>1.54</v>
      </c>
      <c r="H252" s="243">
        <f t="shared" si="63"/>
        <v>-2.4200000000000017</v>
      </c>
      <c r="I252" s="243">
        <f t="shared" si="63"/>
        <v>-30.835145000000011</v>
      </c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1"/>
      <c r="CD252" s="11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</row>
    <row r="253" spans="1:95" s="9" customFormat="1" ht="13.8" hidden="1" x14ac:dyDescent="0.25">
      <c r="A253" s="121"/>
      <c r="B253" s="126" t="s">
        <v>104</v>
      </c>
      <c r="C253" s="123"/>
      <c r="D253" s="243">
        <v>21</v>
      </c>
      <c r="E253" s="243"/>
      <c r="F253" s="243">
        <v>31</v>
      </c>
      <c r="G253" s="243"/>
      <c r="H253" s="243">
        <v>48</v>
      </c>
      <c r="I253" s="243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1"/>
      <c r="CD253" s="11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</row>
    <row r="254" spans="1:95" s="9" customFormat="1" x14ac:dyDescent="0.25">
      <c r="A254" s="121"/>
      <c r="B254" s="122" t="s">
        <v>199</v>
      </c>
      <c r="C254" s="123"/>
      <c r="D254" s="243"/>
      <c r="E254" s="243"/>
      <c r="F254" s="243"/>
      <c r="G254" s="243"/>
      <c r="H254" s="243"/>
      <c r="I254" s="243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1"/>
      <c r="CD254" s="11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</row>
    <row r="255" spans="1:95" s="9" customFormat="1" ht="13.8" x14ac:dyDescent="0.25">
      <c r="A255" s="121" t="s">
        <v>340</v>
      </c>
      <c r="B255" s="126" t="s">
        <v>341</v>
      </c>
      <c r="C255" s="123" t="s">
        <v>343</v>
      </c>
      <c r="D255" s="243">
        <v>8.59</v>
      </c>
      <c r="E255" s="243">
        <v>8.32</v>
      </c>
      <c r="F255" s="243">
        <v>6.86</v>
      </c>
      <c r="G255" s="243">
        <v>0.27</v>
      </c>
      <c r="H255" s="243">
        <v>35.94</v>
      </c>
      <c r="I255" s="243">
        <v>237.13</v>
      </c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1"/>
      <c r="CD255" s="11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</row>
    <row r="256" spans="1:95" s="9" customFormat="1" ht="13.8" x14ac:dyDescent="0.25">
      <c r="A256" s="121" t="s">
        <v>127</v>
      </c>
      <c r="B256" s="126" t="s">
        <v>128</v>
      </c>
      <c r="C256" s="123" t="str">
        <f>"100"</f>
        <v>100</v>
      </c>
      <c r="D256" s="243">
        <v>14.89</v>
      </c>
      <c r="E256" s="243">
        <v>14.17</v>
      </c>
      <c r="F256" s="243">
        <v>15.69</v>
      </c>
      <c r="G256" s="243">
        <v>0.09</v>
      </c>
      <c r="H256" s="243">
        <v>12.12</v>
      </c>
      <c r="I256" s="243">
        <v>221.16700000000003</v>
      </c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1"/>
      <c r="CD256" s="11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</row>
    <row r="257" spans="1:95" s="9" customFormat="1" ht="13.8" x14ac:dyDescent="0.25">
      <c r="A257" s="152" t="s">
        <v>288</v>
      </c>
      <c r="B257" s="153" t="s">
        <v>289</v>
      </c>
      <c r="C257" s="154" t="s">
        <v>290</v>
      </c>
      <c r="D257" s="132">
        <v>3.78</v>
      </c>
      <c r="E257" s="132">
        <v>0</v>
      </c>
      <c r="F257" s="132">
        <v>6.67</v>
      </c>
      <c r="G257" s="132">
        <v>3.24</v>
      </c>
      <c r="H257" s="132">
        <v>36.67</v>
      </c>
      <c r="I257" s="132">
        <v>234.14</v>
      </c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1"/>
      <c r="CD257" s="11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</row>
    <row r="258" spans="1:95" s="9" customFormat="1" ht="13.8" x14ac:dyDescent="0.25">
      <c r="A258" s="121" t="s">
        <v>242</v>
      </c>
      <c r="B258" s="126" t="s">
        <v>218</v>
      </c>
      <c r="C258" s="123" t="str">
        <f>"200"</f>
        <v>200</v>
      </c>
      <c r="D258" s="243">
        <v>0</v>
      </c>
      <c r="E258" s="243">
        <v>0</v>
      </c>
      <c r="F258" s="243">
        <v>0</v>
      </c>
      <c r="G258" s="243">
        <v>0</v>
      </c>
      <c r="H258" s="243">
        <v>18.95</v>
      </c>
      <c r="I258" s="243">
        <v>70.710400000000007</v>
      </c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1"/>
      <c r="CD258" s="11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</row>
    <row r="259" spans="1:95" s="9" customFormat="1" ht="13.8" x14ac:dyDescent="0.25">
      <c r="A259" s="121" t="str">
        <f>""</f>
        <v/>
      </c>
      <c r="B259" s="126" t="s">
        <v>112</v>
      </c>
      <c r="C259" s="123" t="str">
        <f>"30"</f>
        <v>30</v>
      </c>
      <c r="D259" s="243">
        <v>2.7</v>
      </c>
      <c r="E259" s="243">
        <v>0</v>
      </c>
      <c r="F259" s="243">
        <v>0.9</v>
      </c>
      <c r="G259" s="243">
        <v>0</v>
      </c>
      <c r="H259" s="243">
        <v>16.14</v>
      </c>
      <c r="I259" s="243">
        <v>80.295000000000002</v>
      </c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1"/>
      <c r="CD259" s="11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</row>
    <row r="260" spans="1:95" s="9" customFormat="1" ht="13.8" x14ac:dyDescent="0.25">
      <c r="A260" s="121" t="str">
        <f>"-"</f>
        <v>-</v>
      </c>
      <c r="B260" s="126" t="s">
        <v>100</v>
      </c>
      <c r="C260" s="123" t="str">
        <f>"30"</f>
        <v>30</v>
      </c>
      <c r="D260" s="243">
        <v>1.98</v>
      </c>
      <c r="E260" s="243">
        <v>0</v>
      </c>
      <c r="F260" s="243">
        <v>0.36</v>
      </c>
      <c r="G260" s="243">
        <v>0.36</v>
      </c>
      <c r="H260" s="243">
        <v>12.51</v>
      </c>
      <c r="I260" s="243">
        <v>58.013999999999996</v>
      </c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1"/>
      <c r="CD260" s="11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</row>
    <row r="261" spans="1:95" s="9" customFormat="1" ht="13.8" x14ac:dyDescent="0.25">
      <c r="A261" s="127"/>
      <c r="B261" s="142" t="s">
        <v>205</v>
      </c>
      <c r="C261" s="128"/>
      <c r="D261" s="244">
        <f t="shared" ref="D261:I261" si="64">SUM(D255:D260)</f>
        <v>31.94</v>
      </c>
      <c r="E261" s="244">
        <f t="shared" si="64"/>
        <v>22.490000000000002</v>
      </c>
      <c r="F261" s="244">
        <f t="shared" si="64"/>
        <v>30.479999999999997</v>
      </c>
      <c r="G261" s="244">
        <f t="shared" si="64"/>
        <v>3.96</v>
      </c>
      <c r="H261" s="244">
        <f t="shared" si="64"/>
        <v>132.32999999999998</v>
      </c>
      <c r="I261" s="244">
        <f t="shared" si="64"/>
        <v>901.45640000000003</v>
      </c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1"/>
      <c r="CD261" s="11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</row>
    <row r="262" spans="1:95" s="9" customFormat="1" ht="13.8" hidden="1" x14ac:dyDescent="0.25">
      <c r="A262" s="56"/>
      <c r="B262" s="16" t="s">
        <v>102</v>
      </c>
      <c r="C262" s="74"/>
      <c r="D262" s="242">
        <v>26.95</v>
      </c>
      <c r="E262" s="242">
        <v>0</v>
      </c>
      <c r="F262" s="242">
        <v>27.65</v>
      </c>
      <c r="G262" s="242">
        <v>0</v>
      </c>
      <c r="H262" s="242">
        <v>117.24999999999999</v>
      </c>
      <c r="I262" s="242">
        <v>822.5</v>
      </c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1"/>
      <c r="CD262" s="11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</row>
    <row r="263" spans="1:95" s="9" customFormat="1" ht="13.8" hidden="1" x14ac:dyDescent="0.25">
      <c r="A263" s="56"/>
      <c r="B263" s="16" t="s">
        <v>103</v>
      </c>
      <c r="C263" s="74"/>
      <c r="D263" s="242">
        <f t="shared" ref="D263:I263" si="65">D261-D262</f>
        <v>4.990000000000002</v>
      </c>
      <c r="E263" s="242">
        <f t="shared" si="65"/>
        <v>22.490000000000002</v>
      </c>
      <c r="F263" s="242">
        <f t="shared" si="65"/>
        <v>2.8299999999999983</v>
      </c>
      <c r="G263" s="242">
        <f t="shared" si="65"/>
        <v>3.96</v>
      </c>
      <c r="H263" s="242">
        <f t="shared" si="65"/>
        <v>15.079999999999998</v>
      </c>
      <c r="I263" s="242">
        <f t="shared" si="65"/>
        <v>78.956400000000031</v>
      </c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1"/>
      <c r="CD263" s="11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</row>
    <row r="264" spans="1:95" s="9" customFormat="1" ht="13.8" hidden="1" x14ac:dyDescent="0.25">
      <c r="A264" s="56"/>
      <c r="B264" s="16" t="s">
        <v>104</v>
      </c>
      <c r="C264" s="74"/>
      <c r="D264" s="242">
        <v>19</v>
      </c>
      <c r="E264" s="242"/>
      <c r="F264" s="242">
        <v>34</v>
      </c>
      <c r="G264" s="242"/>
      <c r="H264" s="242">
        <v>48</v>
      </c>
      <c r="I264" s="242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1"/>
      <c r="CD264" s="11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</row>
    <row r="265" spans="1:95" s="9" customFormat="1" ht="13.8" x14ac:dyDescent="0.25">
      <c r="A265" s="56"/>
      <c r="B265" s="143" t="s">
        <v>287</v>
      </c>
      <c r="C265" s="74"/>
      <c r="D265" s="245">
        <f t="shared" ref="D265:I265" si="66">D250+D261</f>
        <v>53.169999999999995</v>
      </c>
      <c r="E265" s="245">
        <f t="shared" si="66"/>
        <v>41.32</v>
      </c>
      <c r="F265" s="245">
        <f t="shared" si="66"/>
        <v>48.929999999999993</v>
      </c>
      <c r="G265" s="245">
        <f t="shared" si="66"/>
        <v>5.5</v>
      </c>
      <c r="H265" s="245">
        <f t="shared" si="66"/>
        <v>213.65999999999997</v>
      </c>
      <c r="I265" s="245">
        <f t="shared" si="66"/>
        <v>1458.121255</v>
      </c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1"/>
      <c r="CD265" s="11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</row>
    <row r="266" spans="1:95" s="9" customFormat="1" ht="13.8" x14ac:dyDescent="0.25">
      <c r="A266" s="56"/>
      <c r="B266" s="66" t="s">
        <v>286</v>
      </c>
      <c r="C266" s="75"/>
      <c r="D266" s="245">
        <f t="shared" ref="D266:I266" si="67">D30+D57+D83+D110+D134+D160+D187+D214+D240+D265</f>
        <v>502.70999999999992</v>
      </c>
      <c r="E266" s="245">
        <f t="shared" si="67"/>
        <v>239.3</v>
      </c>
      <c r="F266" s="245">
        <f t="shared" si="67"/>
        <v>492.23</v>
      </c>
      <c r="G266" s="245">
        <f t="shared" si="67"/>
        <v>94.969999999999985</v>
      </c>
      <c r="H266" s="245">
        <f t="shared" si="67"/>
        <v>2035.73</v>
      </c>
      <c r="I266" s="245">
        <f t="shared" si="67"/>
        <v>14090.37179803931</v>
      </c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1"/>
      <c r="CD266" s="11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</row>
    <row r="267" spans="1:95" s="9" customFormat="1" ht="13.8" x14ac:dyDescent="0.25">
      <c r="A267" s="56"/>
      <c r="B267" s="66" t="s">
        <v>285</v>
      </c>
      <c r="C267" s="75"/>
      <c r="D267" s="245">
        <f>D266/10</f>
        <v>50.270999999999994</v>
      </c>
      <c r="E267" s="245">
        <f t="shared" ref="E267:I267" si="68">E266/10</f>
        <v>23.93</v>
      </c>
      <c r="F267" s="245">
        <f t="shared" si="68"/>
        <v>49.222999999999999</v>
      </c>
      <c r="G267" s="245">
        <f t="shared" si="68"/>
        <v>9.4969999999999981</v>
      </c>
      <c r="H267" s="245">
        <f t="shared" si="68"/>
        <v>203.57300000000001</v>
      </c>
      <c r="I267" s="245">
        <f t="shared" si="68"/>
        <v>1409.0371798039309</v>
      </c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1"/>
      <c r="CD267" s="11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</row>
  </sheetData>
  <mergeCells count="40">
    <mergeCell ref="A5:A6"/>
    <mergeCell ref="B5:B6"/>
    <mergeCell ref="C5:C6"/>
    <mergeCell ref="D5:E5"/>
    <mergeCell ref="F5:G5"/>
    <mergeCell ref="A1:B1"/>
    <mergeCell ref="C1:I1"/>
    <mergeCell ref="A2:B2"/>
    <mergeCell ref="C2:I2"/>
    <mergeCell ref="A4:V4"/>
    <mergeCell ref="CH5:CH6"/>
    <mergeCell ref="CI5:CI6"/>
    <mergeCell ref="CJ5:CJ6"/>
    <mergeCell ref="H5:H6"/>
    <mergeCell ref="I5:I6"/>
    <mergeCell ref="W5:Z5"/>
    <mergeCell ref="AI5:AI6"/>
    <mergeCell ref="CC5:CC6"/>
    <mergeCell ref="CD5:CD6"/>
    <mergeCell ref="F242:G242"/>
    <mergeCell ref="CQ5:CQ6"/>
    <mergeCell ref="F32:G32"/>
    <mergeCell ref="F33:G33"/>
    <mergeCell ref="F59:G59"/>
    <mergeCell ref="F60:G60"/>
    <mergeCell ref="F85:G85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F112:G112"/>
    <mergeCell ref="F137:G137"/>
    <mergeCell ref="F162:G162"/>
    <mergeCell ref="F189:G189"/>
    <mergeCell ref="F216:G216"/>
  </mergeCells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T260"/>
  <sheetViews>
    <sheetView workbookViewId="0">
      <selection activeCell="A23" sqref="A23:I23"/>
    </sheetView>
  </sheetViews>
  <sheetFormatPr defaultRowHeight="15.6" x14ac:dyDescent="0.3"/>
  <cols>
    <col min="1" max="1" width="7" style="65" customWidth="1"/>
    <col min="2" max="2" width="43.5546875" style="20" customWidth="1"/>
    <col min="3" max="3" width="7.44140625" style="76" customWidth="1"/>
    <col min="4" max="4" width="8.109375" style="91" customWidth="1"/>
    <col min="5" max="5" width="6.6640625" style="91" hidden="1" customWidth="1"/>
    <col min="6" max="6" width="9" style="91" customWidth="1"/>
    <col min="7" max="7" width="6.6640625" style="91" hidden="1" customWidth="1"/>
    <col min="8" max="8" width="8.6640625" style="91" customWidth="1"/>
    <col min="9" max="9" width="9.33203125" style="91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7.77734375" style="52" hidden="1" customWidth="1"/>
    <col min="83" max="94" width="9.109375" style="51" hidden="1" customWidth="1"/>
    <col min="95" max="95" width="2.6640625" style="51" hidden="1" customWidth="1"/>
  </cols>
  <sheetData>
    <row r="1" spans="1:98" s="78" customFormat="1" x14ac:dyDescent="0.3">
      <c r="A1" s="80" t="s">
        <v>139</v>
      </c>
      <c r="B1" s="84"/>
      <c r="C1" s="270" t="s">
        <v>250</v>
      </c>
      <c r="D1" s="270"/>
      <c r="E1" s="270"/>
      <c r="F1" s="270"/>
      <c r="G1" s="270"/>
      <c r="H1" s="270"/>
      <c r="I1" s="27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</row>
    <row r="2" spans="1:98" s="78" customFormat="1" x14ac:dyDescent="0.3">
      <c r="A2" s="271" t="s">
        <v>141</v>
      </c>
      <c r="B2" s="271"/>
      <c r="C2" s="282"/>
      <c r="D2" s="282"/>
      <c r="E2" s="282"/>
      <c r="F2" s="282"/>
      <c r="G2" s="282"/>
      <c r="H2" s="282"/>
      <c r="I2" s="28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8" s="78" customFormat="1" ht="17.399999999999999" customHeight="1" x14ac:dyDescent="0.3">
      <c r="A3" s="79"/>
      <c r="B3" s="5"/>
      <c r="C3" s="86"/>
      <c r="D3" s="164"/>
      <c r="E3" s="164"/>
      <c r="F3" s="164"/>
      <c r="G3" s="164"/>
      <c r="H3" s="164"/>
      <c r="I3" s="1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8" s="78" customFormat="1" ht="33" customHeight="1" x14ac:dyDescent="0.3">
      <c r="A4" s="279" t="s">
        <v>360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81"/>
      <c r="CT4" s="81"/>
    </row>
    <row r="5" spans="1:98" x14ac:dyDescent="0.3">
      <c r="A5" s="275" t="s">
        <v>280</v>
      </c>
      <c r="B5" s="267" t="s">
        <v>1</v>
      </c>
      <c r="C5" s="267" t="s">
        <v>196</v>
      </c>
      <c r="D5" s="284" t="s">
        <v>2</v>
      </c>
      <c r="E5" s="284"/>
      <c r="F5" s="284" t="s">
        <v>3</v>
      </c>
      <c r="G5" s="284"/>
      <c r="H5" s="284" t="s">
        <v>4</v>
      </c>
      <c r="I5" s="284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3" t="s">
        <v>15</v>
      </c>
      <c r="T5" s="53" t="s">
        <v>16</v>
      </c>
      <c r="U5" s="53" t="s">
        <v>17</v>
      </c>
      <c r="V5" s="53" t="s">
        <v>18</v>
      </c>
      <c r="W5" s="274" t="s">
        <v>19</v>
      </c>
      <c r="X5" s="274"/>
      <c r="Y5" s="274"/>
      <c r="Z5" s="274"/>
      <c r="AA5" s="54" t="s">
        <v>20</v>
      </c>
      <c r="AB5" s="54"/>
      <c r="AC5" s="54"/>
      <c r="AD5" s="54"/>
      <c r="AE5" s="54"/>
      <c r="AF5" s="54"/>
      <c r="AG5" s="54"/>
      <c r="AH5" s="54"/>
      <c r="AI5" s="274" t="s">
        <v>21</v>
      </c>
      <c r="AJ5" s="55" t="s">
        <v>22</v>
      </c>
      <c r="AK5" s="55" t="s">
        <v>23</v>
      </c>
      <c r="AL5" s="55" t="s">
        <v>24</v>
      </c>
      <c r="AM5" s="55" t="s">
        <v>25</v>
      </c>
      <c r="AN5" s="55" t="s">
        <v>26</v>
      </c>
      <c r="AO5" s="55" t="s">
        <v>27</v>
      </c>
      <c r="AP5" s="55" t="s">
        <v>28</v>
      </c>
      <c r="AQ5" s="55" t="s">
        <v>29</v>
      </c>
      <c r="AR5" s="55" t="s">
        <v>30</v>
      </c>
      <c r="AS5" s="55" t="s">
        <v>31</v>
      </c>
      <c r="AT5" s="55" t="s">
        <v>32</v>
      </c>
      <c r="AU5" s="55" t="s">
        <v>33</v>
      </c>
      <c r="AV5" s="55" t="s">
        <v>34</v>
      </c>
      <c r="AW5" s="55" t="s">
        <v>35</v>
      </c>
      <c r="AX5" s="55" t="s">
        <v>36</v>
      </c>
      <c r="AY5" s="55" t="s">
        <v>37</v>
      </c>
      <c r="AZ5" s="55" t="s">
        <v>38</v>
      </c>
      <c r="BA5" s="55" t="s">
        <v>39</v>
      </c>
      <c r="BB5" s="55" t="s">
        <v>40</v>
      </c>
      <c r="BC5" s="55" t="s">
        <v>41</v>
      </c>
      <c r="BD5" s="55" t="s">
        <v>42</v>
      </c>
      <c r="BE5" s="55" t="s">
        <v>43</v>
      </c>
      <c r="BF5" s="55" t="s">
        <v>44</v>
      </c>
      <c r="BG5" s="55" t="s">
        <v>45</v>
      </c>
      <c r="BH5" s="55" t="s">
        <v>46</v>
      </c>
      <c r="BI5" s="55" t="s">
        <v>47</v>
      </c>
      <c r="BJ5" s="55" t="s">
        <v>48</v>
      </c>
      <c r="BK5" s="55" t="s">
        <v>49</v>
      </c>
      <c r="BL5" s="55" t="s">
        <v>50</v>
      </c>
      <c r="BM5" s="55" t="s">
        <v>51</v>
      </c>
      <c r="BN5" s="55" t="s">
        <v>52</v>
      </c>
      <c r="BO5" s="55" t="s">
        <v>53</v>
      </c>
      <c r="BP5" s="55" t="s">
        <v>54</v>
      </c>
      <c r="BQ5" s="55" t="s">
        <v>55</v>
      </c>
      <c r="BR5" s="55" t="s">
        <v>56</v>
      </c>
      <c r="BS5" s="55" t="s">
        <v>57</v>
      </c>
      <c r="BT5" s="55" t="s">
        <v>58</v>
      </c>
      <c r="BU5" s="55" t="s">
        <v>59</v>
      </c>
      <c r="BV5" s="55" t="s">
        <v>60</v>
      </c>
      <c r="BW5" s="55" t="s">
        <v>61</v>
      </c>
      <c r="BX5" s="55" t="s">
        <v>62</v>
      </c>
      <c r="BY5" s="55" t="s">
        <v>63</v>
      </c>
      <c r="BZ5" s="55" t="s">
        <v>64</v>
      </c>
      <c r="CA5" s="55" t="s">
        <v>65</v>
      </c>
      <c r="CB5" s="55"/>
      <c r="CC5" s="274" t="s">
        <v>66</v>
      </c>
      <c r="CD5" s="274" t="s">
        <v>67</v>
      </c>
      <c r="CE5" s="274"/>
      <c r="CF5" s="274"/>
      <c r="CG5" s="274" t="s">
        <v>68</v>
      </c>
      <c r="CH5" s="274" t="s">
        <v>69</v>
      </c>
      <c r="CI5" s="274" t="s">
        <v>70</v>
      </c>
      <c r="CJ5" s="274" t="s">
        <v>71</v>
      </c>
      <c r="CK5" s="274" t="s">
        <v>72</v>
      </c>
      <c r="CL5" s="274" t="s">
        <v>73</v>
      </c>
      <c r="CM5" s="274" t="s">
        <v>74</v>
      </c>
      <c r="CN5" s="274" t="s">
        <v>75</v>
      </c>
      <c r="CO5" s="274" t="s">
        <v>76</v>
      </c>
      <c r="CP5" s="274" t="s">
        <v>77</v>
      </c>
      <c r="CQ5" s="274" t="s">
        <v>78</v>
      </c>
    </row>
    <row r="6" spans="1:98" ht="27.6" x14ac:dyDescent="0.3">
      <c r="A6" s="276"/>
      <c r="B6" s="267"/>
      <c r="C6" s="267"/>
      <c r="D6" s="165" t="s">
        <v>79</v>
      </c>
      <c r="E6" s="165" t="s">
        <v>80</v>
      </c>
      <c r="F6" s="165" t="s">
        <v>79</v>
      </c>
      <c r="G6" s="165" t="s">
        <v>81</v>
      </c>
      <c r="H6" s="284"/>
      <c r="I6" s="284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 t="s">
        <v>82</v>
      </c>
      <c r="X6" s="53" t="s">
        <v>83</v>
      </c>
      <c r="Y6" s="53" t="s">
        <v>84</v>
      </c>
      <c r="Z6" s="53" t="s">
        <v>85</v>
      </c>
      <c r="AA6" s="53" t="s">
        <v>86</v>
      </c>
      <c r="AB6" s="53" t="s">
        <v>87</v>
      </c>
      <c r="AC6" s="53" t="s">
        <v>88</v>
      </c>
      <c r="AD6" s="53" t="s">
        <v>89</v>
      </c>
      <c r="AE6" s="53" t="s">
        <v>197</v>
      </c>
      <c r="AF6" s="53" t="s">
        <v>198</v>
      </c>
      <c r="AG6" s="53" t="s">
        <v>90</v>
      </c>
      <c r="AH6" s="53" t="s">
        <v>91</v>
      </c>
      <c r="AI6" s="274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</row>
    <row r="7" spans="1:98" x14ac:dyDescent="0.3">
      <c r="A7" s="119"/>
      <c r="B7" s="117"/>
      <c r="C7" s="117"/>
      <c r="D7" s="165"/>
      <c r="E7" s="165"/>
      <c r="F7" s="165"/>
      <c r="G7" s="165"/>
      <c r="H7" s="165"/>
      <c r="I7" s="165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1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</row>
    <row r="8" spans="1:98" x14ac:dyDescent="0.3">
      <c r="A8" s="56"/>
      <c r="B8" s="23" t="s">
        <v>251</v>
      </c>
      <c r="C8" s="74"/>
      <c r="D8" s="90"/>
      <c r="E8" s="90"/>
      <c r="F8" s="90"/>
      <c r="G8" s="90"/>
      <c r="H8" s="90"/>
      <c r="I8" s="90"/>
      <c r="CD8" s="64"/>
    </row>
    <row r="9" spans="1:98" x14ac:dyDescent="0.3">
      <c r="A9" s="121"/>
      <c r="B9" s="149" t="s">
        <v>92</v>
      </c>
      <c r="C9" s="123"/>
      <c r="D9" s="125"/>
      <c r="E9" s="125"/>
      <c r="F9" s="125"/>
      <c r="G9" s="125"/>
      <c r="H9" s="125"/>
      <c r="I9" s="125"/>
    </row>
    <row r="10" spans="1:98" ht="15" customHeight="1" x14ac:dyDescent="0.3">
      <c r="A10" s="121" t="str">
        <f>"25/8"</f>
        <v>25/8</v>
      </c>
      <c r="B10" s="126" t="s">
        <v>201</v>
      </c>
      <c r="C10" s="123" t="str">
        <f>"100"</f>
        <v>100</v>
      </c>
      <c r="D10" s="125">
        <v>9.06</v>
      </c>
      <c r="E10" s="125">
        <v>11.95</v>
      </c>
      <c r="F10" s="125">
        <v>13.09</v>
      </c>
      <c r="G10" s="125">
        <v>1.76</v>
      </c>
      <c r="H10" s="125">
        <v>12.9</v>
      </c>
      <c r="I10" s="125">
        <v>259.71620000000001</v>
      </c>
      <c r="J10" s="82">
        <v>7.86</v>
      </c>
      <c r="K10" s="60">
        <v>1.3</v>
      </c>
      <c r="L10" s="60">
        <v>0</v>
      </c>
      <c r="M10" s="60">
        <v>0</v>
      </c>
      <c r="N10" s="60">
        <v>1.28</v>
      </c>
      <c r="O10" s="60">
        <v>9.59</v>
      </c>
      <c r="P10" s="60">
        <v>2.02</v>
      </c>
      <c r="Q10" s="60">
        <v>0</v>
      </c>
      <c r="R10" s="60">
        <v>0</v>
      </c>
      <c r="S10" s="60">
        <v>0.06</v>
      </c>
      <c r="T10" s="60">
        <v>1.7</v>
      </c>
      <c r="U10" s="60">
        <v>244.05</v>
      </c>
      <c r="V10" s="60">
        <v>266.63</v>
      </c>
      <c r="W10" s="60">
        <v>17.440000000000001</v>
      </c>
      <c r="X10" s="60">
        <v>36.01</v>
      </c>
      <c r="Y10" s="60">
        <v>157.97999999999999</v>
      </c>
      <c r="Z10" s="60">
        <v>2.13</v>
      </c>
      <c r="AA10" s="60">
        <v>0</v>
      </c>
      <c r="AB10" s="60">
        <v>0</v>
      </c>
      <c r="AC10" s="60">
        <v>0</v>
      </c>
      <c r="AD10" s="60">
        <v>1.84</v>
      </c>
      <c r="AE10" s="60">
        <v>0.45</v>
      </c>
      <c r="AF10" s="60">
        <v>0.12</v>
      </c>
      <c r="AG10" s="60">
        <v>2.41</v>
      </c>
      <c r="AH10" s="60">
        <v>6</v>
      </c>
      <c r="AI10" s="60">
        <v>0.2</v>
      </c>
      <c r="AJ10" s="61">
        <v>0</v>
      </c>
      <c r="AK10" s="61">
        <v>771.85</v>
      </c>
      <c r="AL10" s="61">
        <v>619.37</v>
      </c>
      <c r="AM10" s="61">
        <v>1047.78</v>
      </c>
      <c r="AN10" s="61">
        <v>1074.44</v>
      </c>
      <c r="AO10" s="61">
        <v>308.44</v>
      </c>
      <c r="AP10" s="61">
        <v>605.96</v>
      </c>
      <c r="AQ10" s="61">
        <v>170.45</v>
      </c>
      <c r="AR10" s="61">
        <v>573.52</v>
      </c>
      <c r="AS10" s="61">
        <v>686.99</v>
      </c>
      <c r="AT10" s="61">
        <v>751.41</v>
      </c>
      <c r="AU10" s="61">
        <v>1131.25</v>
      </c>
      <c r="AV10" s="61">
        <v>497.82</v>
      </c>
      <c r="AW10" s="61">
        <v>642.62</v>
      </c>
      <c r="AX10" s="61">
        <v>2066.38</v>
      </c>
      <c r="AY10" s="61">
        <v>140.6</v>
      </c>
      <c r="AZ10" s="61">
        <v>505.99</v>
      </c>
      <c r="BA10" s="61">
        <v>530.98</v>
      </c>
      <c r="BB10" s="61">
        <v>431.4</v>
      </c>
      <c r="BC10" s="61">
        <v>178.51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0.1</v>
      </c>
      <c r="BL10" s="61">
        <v>0</v>
      </c>
      <c r="BM10" s="61">
        <v>0.06</v>
      </c>
      <c r="BN10" s="61">
        <v>0</v>
      </c>
      <c r="BO10" s="61">
        <v>0.01</v>
      </c>
      <c r="BP10" s="61">
        <v>0</v>
      </c>
      <c r="BQ10" s="61">
        <v>0</v>
      </c>
      <c r="BR10" s="61">
        <v>0</v>
      </c>
      <c r="BS10" s="61">
        <v>0.36</v>
      </c>
      <c r="BT10" s="61">
        <v>0</v>
      </c>
      <c r="BU10" s="61">
        <v>0</v>
      </c>
      <c r="BV10" s="61">
        <v>0.91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54.67</v>
      </c>
      <c r="CC10" s="62"/>
      <c r="CD10" s="62"/>
      <c r="CE10" s="61">
        <v>0</v>
      </c>
      <c r="CF10" s="61"/>
      <c r="CG10" s="61">
        <v>25.91</v>
      </c>
      <c r="CH10" s="61">
        <v>12.52</v>
      </c>
      <c r="CI10" s="61">
        <v>19.21</v>
      </c>
      <c r="CJ10" s="61">
        <v>2896.77</v>
      </c>
      <c r="CK10" s="61">
        <v>1705.45</v>
      </c>
      <c r="CL10" s="61">
        <v>2301.11</v>
      </c>
      <c r="CM10" s="61">
        <v>19.54</v>
      </c>
      <c r="CN10" s="61">
        <v>13.16</v>
      </c>
      <c r="CO10" s="61">
        <v>16.57</v>
      </c>
      <c r="CP10" s="61">
        <v>0</v>
      </c>
      <c r="CQ10" s="61">
        <v>0.5</v>
      </c>
    </row>
    <row r="11" spans="1:98" ht="13.8" customHeight="1" x14ac:dyDescent="0.3">
      <c r="A11" s="121" t="s">
        <v>228</v>
      </c>
      <c r="B11" s="126" t="s">
        <v>202</v>
      </c>
      <c r="C11" s="123" t="str">
        <f>"180"</f>
        <v>180</v>
      </c>
      <c r="D11" s="125">
        <v>7.31</v>
      </c>
      <c r="E11" s="125">
        <v>0.03</v>
      </c>
      <c r="F11" s="125">
        <v>7.2</v>
      </c>
      <c r="G11" s="125">
        <v>0</v>
      </c>
      <c r="H11" s="125">
        <v>7.44</v>
      </c>
      <c r="I11" s="125">
        <v>90.309420000000003</v>
      </c>
      <c r="J11" s="82">
        <v>3.36</v>
      </c>
      <c r="K11" s="60">
        <v>0.49</v>
      </c>
      <c r="L11" s="60">
        <v>0</v>
      </c>
      <c r="M11" s="60">
        <v>0</v>
      </c>
      <c r="N11" s="60">
        <v>0.27</v>
      </c>
      <c r="O11" s="60">
        <v>0</v>
      </c>
      <c r="P11" s="60">
        <v>7.17</v>
      </c>
      <c r="Q11" s="60">
        <v>0</v>
      </c>
      <c r="R11" s="60">
        <v>0</v>
      </c>
      <c r="S11" s="60">
        <v>0</v>
      </c>
      <c r="T11" s="60">
        <v>1.56</v>
      </c>
      <c r="U11" s="60">
        <v>243.39</v>
      </c>
      <c r="V11" s="60">
        <v>228.14</v>
      </c>
      <c r="W11" s="60">
        <v>21.98</v>
      </c>
      <c r="X11" s="60">
        <v>90</v>
      </c>
      <c r="Y11" s="60">
        <v>165.81</v>
      </c>
      <c r="Z11" s="60">
        <v>1.37</v>
      </c>
      <c r="AA11" s="60">
        <v>21.24</v>
      </c>
      <c r="AB11" s="60">
        <v>18.239999999999998</v>
      </c>
      <c r="AC11" s="60">
        <v>39.18</v>
      </c>
      <c r="AD11" s="60">
        <v>0.06</v>
      </c>
      <c r="AE11" s="60">
        <v>0.11</v>
      </c>
      <c r="AF11" s="60">
        <v>0</v>
      </c>
      <c r="AG11" s="60">
        <v>0</v>
      </c>
      <c r="AH11" s="60">
        <v>0.01</v>
      </c>
      <c r="AI11" s="60">
        <v>0</v>
      </c>
      <c r="AJ11" s="61">
        <v>0</v>
      </c>
      <c r="AK11" s="61">
        <v>1.47</v>
      </c>
      <c r="AL11" s="61">
        <v>1.41</v>
      </c>
      <c r="AM11" s="61">
        <v>2.65</v>
      </c>
      <c r="AN11" s="61">
        <v>1.58</v>
      </c>
      <c r="AO11" s="61">
        <v>0.62</v>
      </c>
      <c r="AP11" s="61">
        <v>1.69</v>
      </c>
      <c r="AQ11" s="61">
        <v>1.52</v>
      </c>
      <c r="AR11" s="61">
        <v>1.47</v>
      </c>
      <c r="AS11" s="61">
        <v>1.24</v>
      </c>
      <c r="AT11" s="61">
        <v>0.9</v>
      </c>
      <c r="AU11" s="61">
        <v>2.0299999999999998</v>
      </c>
      <c r="AV11" s="61">
        <v>1.24</v>
      </c>
      <c r="AW11" s="61">
        <v>0.85</v>
      </c>
      <c r="AX11" s="61">
        <v>5.0199999999999996</v>
      </c>
      <c r="AY11" s="61">
        <v>0</v>
      </c>
      <c r="AZ11" s="61">
        <v>1.69</v>
      </c>
      <c r="BA11" s="61">
        <v>1.92</v>
      </c>
      <c r="BB11" s="61">
        <v>1.47</v>
      </c>
      <c r="BC11" s="61">
        <v>0.34</v>
      </c>
      <c r="BD11" s="61">
        <v>0.2</v>
      </c>
      <c r="BE11" s="61">
        <v>0.04</v>
      </c>
      <c r="BF11" s="61">
        <v>0.04</v>
      </c>
      <c r="BG11" s="61">
        <v>0.1</v>
      </c>
      <c r="BH11" s="61">
        <v>0.13</v>
      </c>
      <c r="BI11" s="61">
        <v>0.41</v>
      </c>
      <c r="BJ11" s="61">
        <v>0</v>
      </c>
      <c r="BK11" s="61">
        <v>1.3</v>
      </c>
      <c r="BL11" s="61">
        <v>0</v>
      </c>
      <c r="BM11" s="61">
        <v>0.4</v>
      </c>
      <c r="BN11" s="61">
        <v>0</v>
      </c>
      <c r="BO11" s="61">
        <v>0</v>
      </c>
      <c r="BP11" s="61">
        <v>0</v>
      </c>
      <c r="BQ11" s="61">
        <v>0.04</v>
      </c>
      <c r="BR11" s="61">
        <v>0.15</v>
      </c>
      <c r="BS11" s="61">
        <v>1.2</v>
      </c>
      <c r="BT11" s="61">
        <v>0</v>
      </c>
      <c r="BU11" s="61">
        <v>0</v>
      </c>
      <c r="BV11" s="61">
        <v>0.05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186.63</v>
      </c>
      <c r="CC11" s="62"/>
      <c r="CD11" s="62"/>
      <c r="CE11" s="61">
        <v>24.28</v>
      </c>
      <c r="CF11" s="61"/>
      <c r="CG11" s="61">
        <v>20</v>
      </c>
      <c r="CH11" s="61">
        <v>10</v>
      </c>
      <c r="CI11" s="61">
        <v>15</v>
      </c>
      <c r="CJ11" s="61">
        <v>2.68</v>
      </c>
      <c r="CK11" s="61">
        <v>1.67</v>
      </c>
      <c r="CL11" s="61">
        <v>1.67</v>
      </c>
      <c r="CM11" s="61">
        <v>1.21</v>
      </c>
      <c r="CN11" s="61">
        <v>1.21</v>
      </c>
      <c r="CO11" s="61">
        <v>1.21</v>
      </c>
      <c r="CP11" s="61">
        <v>0</v>
      </c>
      <c r="CQ11" s="61">
        <v>0.6</v>
      </c>
    </row>
    <row r="12" spans="1:98" x14ac:dyDescent="0.3">
      <c r="A12" s="121" t="s">
        <v>229</v>
      </c>
      <c r="B12" s="126" t="s">
        <v>203</v>
      </c>
      <c r="C12" s="123" t="str">
        <f>"200"</f>
        <v>200</v>
      </c>
      <c r="D12" s="125">
        <v>0.72</v>
      </c>
      <c r="E12" s="125">
        <v>0</v>
      </c>
      <c r="F12" s="125">
        <v>0.03</v>
      </c>
      <c r="G12" s="125">
        <v>0.03</v>
      </c>
      <c r="H12" s="125">
        <v>23.24</v>
      </c>
      <c r="I12" s="125">
        <v>88.18959000000001</v>
      </c>
      <c r="J12" s="82">
        <v>0.01</v>
      </c>
      <c r="K12" s="60">
        <v>0</v>
      </c>
      <c r="L12" s="60">
        <v>0</v>
      </c>
      <c r="M12" s="60">
        <v>0</v>
      </c>
      <c r="N12" s="60">
        <v>20.78</v>
      </c>
      <c r="O12" s="60">
        <v>0.31</v>
      </c>
      <c r="P12" s="60">
        <v>2.15</v>
      </c>
      <c r="Q12" s="60">
        <v>0</v>
      </c>
      <c r="R12" s="60">
        <v>0</v>
      </c>
      <c r="S12" s="60">
        <v>0.17</v>
      </c>
      <c r="T12" s="60">
        <v>0.72</v>
      </c>
      <c r="U12" s="60">
        <v>1.95</v>
      </c>
      <c r="V12" s="60">
        <v>187.28</v>
      </c>
      <c r="W12" s="60">
        <v>17.36</v>
      </c>
      <c r="X12" s="60">
        <v>10.97</v>
      </c>
      <c r="Y12" s="60">
        <v>14.94</v>
      </c>
      <c r="Z12" s="60">
        <v>0.37</v>
      </c>
      <c r="AA12" s="60">
        <v>0</v>
      </c>
      <c r="AB12" s="60">
        <v>346.5</v>
      </c>
      <c r="AC12" s="60">
        <v>64.13</v>
      </c>
      <c r="AD12" s="60">
        <v>0.61</v>
      </c>
      <c r="AE12" s="60">
        <v>0.01</v>
      </c>
      <c r="AF12" s="60">
        <v>0.02</v>
      </c>
      <c r="AG12" s="60">
        <v>0.28000000000000003</v>
      </c>
      <c r="AH12" s="60">
        <v>0.43</v>
      </c>
      <c r="AI12" s="60">
        <v>0.18</v>
      </c>
      <c r="AJ12" s="61">
        <v>0</v>
      </c>
      <c r="AK12" s="61">
        <v>0.01</v>
      </c>
      <c r="AL12" s="61">
        <v>0</v>
      </c>
      <c r="AM12" s="61">
        <v>0.01</v>
      </c>
      <c r="AN12" s="61">
        <v>0.01</v>
      </c>
      <c r="AO12" s="61">
        <v>0</v>
      </c>
      <c r="AP12" s="61">
        <v>0.01</v>
      </c>
      <c r="AQ12" s="61">
        <v>0</v>
      </c>
      <c r="AR12" s="61">
        <v>0.01</v>
      </c>
      <c r="AS12" s="61">
        <v>0.01</v>
      </c>
      <c r="AT12" s="61">
        <v>0.01</v>
      </c>
      <c r="AU12" s="61">
        <v>0.03</v>
      </c>
      <c r="AV12" s="61">
        <v>0</v>
      </c>
      <c r="AW12" s="61">
        <v>0</v>
      </c>
      <c r="AX12" s="61">
        <v>0.01</v>
      </c>
      <c r="AY12" s="61">
        <v>0</v>
      </c>
      <c r="AZ12" s="61">
        <v>0.01</v>
      </c>
      <c r="BA12" s="61">
        <v>0.01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0.01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213.92</v>
      </c>
      <c r="CC12" s="62"/>
      <c r="CD12" s="62"/>
      <c r="CE12" s="61">
        <v>57.75</v>
      </c>
      <c r="CF12" s="61"/>
      <c r="CG12" s="61">
        <v>5.99</v>
      </c>
      <c r="CH12" s="61">
        <v>4.79</v>
      </c>
      <c r="CI12" s="61">
        <v>5.39</v>
      </c>
      <c r="CJ12" s="61">
        <v>545</v>
      </c>
      <c r="CK12" s="61">
        <v>210.4</v>
      </c>
      <c r="CL12" s="61">
        <v>377.7</v>
      </c>
      <c r="CM12" s="61">
        <v>50.08</v>
      </c>
      <c r="CN12" s="61">
        <v>30.08</v>
      </c>
      <c r="CO12" s="61">
        <v>40.08</v>
      </c>
      <c r="CP12" s="61">
        <v>10</v>
      </c>
      <c r="CQ12" s="61">
        <v>0</v>
      </c>
    </row>
    <row r="13" spans="1:98" x14ac:dyDescent="0.3">
      <c r="A13" s="121" t="str">
        <f>"-"</f>
        <v>-</v>
      </c>
      <c r="B13" s="126" t="s">
        <v>100</v>
      </c>
      <c r="C13" s="123" t="str">
        <f>"25"</f>
        <v>25</v>
      </c>
      <c r="D13" s="125">
        <v>1.65</v>
      </c>
      <c r="E13" s="125">
        <v>0</v>
      </c>
      <c r="F13" s="125">
        <v>0.16</v>
      </c>
      <c r="G13" s="125">
        <v>0.2</v>
      </c>
      <c r="H13" s="125">
        <v>11.72</v>
      </c>
      <c r="I13" s="125">
        <v>55.97</v>
      </c>
      <c r="J13" s="82">
        <v>0.05</v>
      </c>
      <c r="K13" s="60">
        <v>0</v>
      </c>
      <c r="L13" s="60">
        <v>0</v>
      </c>
      <c r="M13" s="60">
        <v>0</v>
      </c>
      <c r="N13" s="60">
        <v>0.3</v>
      </c>
      <c r="O13" s="60">
        <v>8.0500000000000007</v>
      </c>
      <c r="P13" s="60">
        <v>2.08</v>
      </c>
      <c r="Q13" s="60">
        <v>0</v>
      </c>
      <c r="R13" s="60">
        <v>0</v>
      </c>
      <c r="S13" s="60">
        <v>0.25</v>
      </c>
      <c r="T13" s="60">
        <v>0.63</v>
      </c>
      <c r="U13" s="60">
        <v>152.5</v>
      </c>
      <c r="V13" s="60">
        <v>61.25</v>
      </c>
      <c r="W13" s="60">
        <v>8.75</v>
      </c>
      <c r="X13" s="60">
        <v>11.75</v>
      </c>
      <c r="Y13" s="60">
        <v>39.5</v>
      </c>
      <c r="Z13" s="60">
        <v>0.98</v>
      </c>
      <c r="AA13" s="60">
        <v>0</v>
      </c>
      <c r="AB13" s="60">
        <v>1.25</v>
      </c>
      <c r="AC13" s="60">
        <v>0.25</v>
      </c>
      <c r="AD13" s="60">
        <v>0.35</v>
      </c>
      <c r="AE13" s="60">
        <v>0.05</v>
      </c>
      <c r="AF13" s="60">
        <v>0.02</v>
      </c>
      <c r="AG13" s="60">
        <v>0.18</v>
      </c>
      <c r="AH13" s="60">
        <v>0.5</v>
      </c>
      <c r="AI13" s="60">
        <v>0</v>
      </c>
      <c r="AJ13" s="61">
        <v>0</v>
      </c>
      <c r="AK13" s="61">
        <v>80.5</v>
      </c>
      <c r="AL13" s="61">
        <v>62</v>
      </c>
      <c r="AM13" s="61">
        <v>106.75</v>
      </c>
      <c r="AN13" s="61">
        <v>55.75</v>
      </c>
      <c r="AO13" s="61">
        <v>23.25</v>
      </c>
      <c r="AP13" s="61">
        <v>49.5</v>
      </c>
      <c r="AQ13" s="61">
        <v>20</v>
      </c>
      <c r="AR13" s="61">
        <v>92.75</v>
      </c>
      <c r="AS13" s="61">
        <v>74.25</v>
      </c>
      <c r="AT13" s="61">
        <v>72.75</v>
      </c>
      <c r="AU13" s="61">
        <v>116</v>
      </c>
      <c r="AV13" s="61">
        <v>31</v>
      </c>
      <c r="AW13" s="61">
        <v>77.5</v>
      </c>
      <c r="AX13" s="61">
        <v>389.75</v>
      </c>
      <c r="AY13" s="61">
        <v>0</v>
      </c>
      <c r="AZ13" s="61">
        <v>131.5</v>
      </c>
      <c r="BA13" s="61">
        <v>72.75</v>
      </c>
      <c r="BB13" s="61">
        <v>45</v>
      </c>
      <c r="BC13" s="61">
        <v>32.5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0.04</v>
      </c>
      <c r="BL13" s="61">
        <v>0</v>
      </c>
      <c r="BM13" s="61">
        <v>0</v>
      </c>
      <c r="BN13" s="61">
        <v>0.01</v>
      </c>
      <c r="BO13" s="61">
        <v>0</v>
      </c>
      <c r="BP13" s="61">
        <v>0</v>
      </c>
      <c r="BQ13" s="61">
        <v>0</v>
      </c>
      <c r="BR13" s="61">
        <v>0</v>
      </c>
      <c r="BS13" s="61">
        <v>0.03</v>
      </c>
      <c r="BT13" s="61">
        <v>0</v>
      </c>
      <c r="BU13" s="61">
        <v>0</v>
      </c>
      <c r="BV13" s="61">
        <v>0.12</v>
      </c>
      <c r="BW13" s="61">
        <v>0.02</v>
      </c>
      <c r="BX13" s="61">
        <v>0</v>
      </c>
      <c r="BY13" s="61">
        <v>0</v>
      </c>
      <c r="BZ13" s="61">
        <v>0</v>
      </c>
      <c r="CA13" s="61">
        <v>0</v>
      </c>
      <c r="CB13" s="61">
        <v>11.75</v>
      </c>
      <c r="CC13" s="62"/>
      <c r="CD13" s="62"/>
      <c r="CE13" s="61">
        <v>0.21</v>
      </c>
      <c r="CF13" s="61"/>
      <c r="CG13" s="61">
        <v>2.5</v>
      </c>
      <c r="CH13" s="61">
        <v>2.5</v>
      </c>
      <c r="CI13" s="61">
        <v>2.5</v>
      </c>
      <c r="CJ13" s="61">
        <v>475</v>
      </c>
      <c r="CK13" s="61">
        <v>183</v>
      </c>
      <c r="CL13" s="61">
        <v>329</v>
      </c>
      <c r="CM13" s="61">
        <v>4.75</v>
      </c>
      <c r="CN13" s="61">
        <v>3.95</v>
      </c>
      <c r="CO13" s="61">
        <v>4.3499999999999996</v>
      </c>
      <c r="CP13" s="61">
        <v>0</v>
      </c>
      <c r="CQ13" s="61">
        <v>0</v>
      </c>
    </row>
    <row r="14" spans="1:98" x14ac:dyDescent="0.3">
      <c r="A14" s="121"/>
      <c r="B14" s="126" t="s">
        <v>112</v>
      </c>
      <c r="C14" s="123">
        <v>25</v>
      </c>
      <c r="D14" s="125">
        <v>2.25</v>
      </c>
      <c r="E14" s="125">
        <v>0</v>
      </c>
      <c r="F14" s="125">
        <v>0.75</v>
      </c>
      <c r="G14" s="125">
        <v>0</v>
      </c>
      <c r="H14" s="125">
        <v>13.45</v>
      </c>
      <c r="I14" s="125">
        <v>66.900000000000006</v>
      </c>
      <c r="J14" s="82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2"/>
      <c r="CD14" s="62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</row>
    <row r="15" spans="1:98" x14ac:dyDescent="0.3">
      <c r="A15" s="121" t="str">
        <f>"-"</f>
        <v>-</v>
      </c>
      <c r="B15" s="126" t="s">
        <v>204</v>
      </c>
      <c r="C15" s="123" t="str">
        <f>"100"</f>
        <v>100</v>
      </c>
      <c r="D15" s="125">
        <v>0.4</v>
      </c>
      <c r="E15" s="125">
        <v>0</v>
      </c>
      <c r="F15" s="125">
        <v>0.4</v>
      </c>
      <c r="G15" s="125">
        <v>0.4</v>
      </c>
      <c r="H15" s="125">
        <v>11.6</v>
      </c>
      <c r="I15" s="125">
        <v>48.68</v>
      </c>
      <c r="J15" s="82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2"/>
      <c r="CD15" s="62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</row>
    <row r="16" spans="1:98" ht="14.4" x14ac:dyDescent="0.3">
      <c r="A16" s="127"/>
      <c r="B16" s="142" t="s">
        <v>101</v>
      </c>
      <c r="C16" s="128"/>
      <c r="D16" s="130">
        <f t="shared" ref="D16:I16" si="0">SUM(D10:D15)</f>
        <v>21.389999999999997</v>
      </c>
      <c r="E16" s="130">
        <f t="shared" si="0"/>
        <v>11.979999999999999</v>
      </c>
      <c r="F16" s="130">
        <f t="shared" si="0"/>
        <v>21.63</v>
      </c>
      <c r="G16" s="130">
        <f t="shared" si="0"/>
        <v>2.39</v>
      </c>
      <c r="H16" s="130">
        <f t="shared" si="0"/>
        <v>80.349999999999994</v>
      </c>
      <c r="I16" s="130">
        <f t="shared" si="0"/>
        <v>609.76520999999991</v>
      </c>
      <c r="J16" s="136">
        <f t="shared" ref="J16:BU16" si="1">SUM(J10:J13)</f>
        <v>11.280000000000001</v>
      </c>
      <c r="K16" s="67">
        <f t="shared" si="1"/>
        <v>1.79</v>
      </c>
      <c r="L16" s="67">
        <f t="shared" si="1"/>
        <v>0</v>
      </c>
      <c r="M16" s="67">
        <f t="shared" si="1"/>
        <v>0</v>
      </c>
      <c r="N16" s="67">
        <f t="shared" si="1"/>
        <v>22.630000000000003</v>
      </c>
      <c r="O16" s="67">
        <f t="shared" si="1"/>
        <v>17.950000000000003</v>
      </c>
      <c r="P16" s="67">
        <f t="shared" si="1"/>
        <v>13.42</v>
      </c>
      <c r="Q16" s="67">
        <f t="shared" si="1"/>
        <v>0</v>
      </c>
      <c r="R16" s="67">
        <f t="shared" si="1"/>
        <v>0</v>
      </c>
      <c r="S16" s="67">
        <f t="shared" si="1"/>
        <v>0.48</v>
      </c>
      <c r="T16" s="67">
        <f t="shared" si="1"/>
        <v>4.6099999999999994</v>
      </c>
      <c r="U16" s="67">
        <f t="shared" si="1"/>
        <v>641.89</v>
      </c>
      <c r="V16" s="67">
        <f t="shared" si="1"/>
        <v>743.3</v>
      </c>
      <c r="W16" s="67">
        <f t="shared" si="1"/>
        <v>65.53</v>
      </c>
      <c r="X16" s="67">
        <f t="shared" si="1"/>
        <v>148.72999999999999</v>
      </c>
      <c r="Y16" s="67">
        <f t="shared" si="1"/>
        <v>378.22999999999996</v>
      </c>
      <c r="Z16" s="67">
        <f t="shared" si="1"/>
        <v>4.8499999999999996</v>
      </c>
      <c r="AA16" s="67">
        <f t="shared" si="1"/>
        <v>21.24</v>
      </c>
      <c r="AB16" s="67">
        <f t="shared" si="1"/>
        <v>365.99</v>
      </c>
      <c r="AC16" s="67">
        <f t="shared" si="1"/>
        <v>103.56</v>
      </c>
      <c r="AD16" s="67">
        <f t="shared" si="1"/>
        <v>2.8600000000000003</v>
      </c>
      <c r="AE16" s="67">
        <f t="shared" si="1"/>
        <v>0.62000000000000011</v>
      </c>
      <c r="AF16" s="67">
        <f t="shared" si="1"/>
        <v>0.15999999999999998</v>
      </c>
      <c r="AG16" s="67">
        <f t="shared" si="1"/>
        <v>2.8700000000000006</v>
      </c>
      <c r="AH16" s="67">
        <f t="shared" si="1"/>
        <v>6.9399999999999995</v>
      </c>
      <c r="AI16" s="67">
        <f t="shared" si="1"/>
        <v>0.38</v>
      </c>
      <c r="AJ16" s="67">
        <f t="shared" si="1"/>
        <v>0</v>
      </c>
      <c r="AK16" s="67">
        <f t="shared" si="1"/>
        <v>853.83</v>
      </c>
      <c r="AL16" s="67">
        <f t="shared" si="1"/>
        <v>682.78</v>
      </c>
      <c r="AM16" s="67">
        <f t="shared" si="1"/>
        <v>1157.19</v>
      </c>
      <c r="AN16" s="67">
        <f t="shared" si="1"/>
        <v>1131.78</v>
      </c>
      <c r="AO16" s="67">
        <f t="shared" si="1"/>
        <v>332.31</v>
      </c>
      <c r="AP16" s="67">
        <f t="shared" si="1"/>
        <v>657.16000000000008</v>
      </c>
      <c r="AQ16" s="67">
        <f t="shared" si="1"/>
        <v>191.97</v>
      </c>
      <c r="AR16" s="67">
        <f t="shared" si="1"/>
        <v>667.75</v>
      </c>
      <c r="AS16" s="67">
        <f t="shared" si="1"/>
        <v>762.49</v>
      </c>
      <c r="AT16" s="67">
        <f t="shared" si="1"/>
        <v>825.06999999999994</v>
      </c>
      <c r="AU16" s="67">
        <f t="shared" si="1"/>
        <v>1249.31</v>
      </c>
      <c r="AV16" s="67">
        <f t="shared" si="1"/>
        <v>530.05999999999995</v>
      </c>
      <c r="AW16" s="67">
        <f t="shared" si="1"/>
        <v>720.97</v>
      </c>
      <c r="AX16" s="67">
        <f t="shared" si="1"/>
        <v>2461.1600000000003</v>
      </c>
      <c r="AY16" s="67">
        <f t="shared" si="1"/>
        <v>140.6</v>
      </c>
      <c r="AZ16" s="67">
        <f t="shared" si="1"/>
        <v>639.19000000000005</v>
      </c>
      <c r="BA16" s="67">
        <f t="shared" si="1"/>
        <v>605.66</v>
      </c>
      <c r="BB16" s="67">
        <f t="shared" si="1"/>
        <v>477.87</v>
      </c>
      <c r="BC16" s="67">
        <f t="shared" si="1"/>
        <v>211.35</v>
      </c>
      <c r="BD16" s="67">
        <f t="shared" si="1"/>
        <v>0.2</v>
      </c>
      <c r="BE16" s="67">
        <f t="shared" si="1"/>
        <v>0.04</v>
      </c>
      <c r="BF16" s="67">
        <f t="shared" si="1"/>
        <v>0.04</v>
      </c>
      <c r="BG16" s="67">
        <f t="shared" si="1"/>
        <v>0.1</v>
      </c>
      <c r="BH16" s="67">
        <f t="shared" si="1"/>
        <v>0.13</v>
      </c>
      <c r="BI16" s="67">
        <f t="shared" si="1"/>
        <v>0.41</v>
      </c>
      <c r="BJ16" s="67">
        <f t="shared" si="1"/>
        <v>0</v>
      </c>
      <c r="BK16" s="67">
        <f t="shared" si="1"/>
        <v>1.4400000000000002</v>
      </c>
      <c r="BL16" s="67">
        <f t="shared" si="1"/>
        <v>0</v>
      </c>
      <c r="BM16" s="67">
        <f t="shared" si="1"/>
        <v>0.46</v>
      </c>
      <c r="BN16" s="67">
        <f t="shared" si="1"/>
        <v>0.01</v>
      </c>
      <c r="BO16" s="67">
        <f t="shared" si="1"/>
        <v>0.01</v>
      </c>
      <c r="BP16" s="67">
        <f t="shared" si="1"/>
        <v>0</v>
      </c>
      <c r="BQ16" s="67">
        <f t="shared" si="1"/>
        <v>0.04</v>
      </c>
      <c r="BR16" s="67">
        <f t="shared" si="1"/>
        <v>0.15</v>
      </c>
      <c r="BS16" s="67">
        <f t="shared" si="1"/>
        <v>1.6</v>
      </c>
      <c r="BT16" s="67">
        <f t="shared" si="1"/>
        <v>0</v>
      </c>
      <c r="BU16" s="67">
        <f t="shared" si="1"/>
        <v>0</v>
      </c>
      <c r="BV16" s="67">
        <f t="shared" ref="BV16:CQ16" si="2">SUM(BV10:BV13)</f>
        <v>1.08</v>
      </c>
      <c r="BW16" s="67">
        <f t="shared" si="2"/>
        <v>0.02</v>
      </c>
      <c r="BX16" s="67">
        <f t="shared" si="2"/>
        <v>0</v>
      </c>
      <c r="BY16" s="67">
        <f t="shared" si="2"/>
        <v>0</v>
      </c>
      <c r="BZ16" s="67">
        <f t="shared" si="2"/>
        <v>0</v>
      </c>
      <c r="CA16" s="67">
        <f t="shared" si="2"/>
        <v>0</v>
      </c>
      <c r="CB16" s="67">
        <f t="shared" si="2"/>
        <v>466.97</v>
      </c>
      <c r="CC16" s="67">
        <f t="shared" si="2"/>
        <v>0</v>
      </c>
      <c r="CD16" s="67">
        <f t="shared" si="2"/>
        <v>0</v>
      </c>
      <c r="CE16" s="67">
        <f t="shared" si="2"/>
        <v>82.24</v>
      </c>
      <c r="CF16" s="67">
        <f t="shared" si="2"/>
        <v>0</v>
      </c>
      <c r="CG16" s="67">
        <f t="shared" si="2"/>
        <v>54.4</v>
      </c>
      <c r="CH16" s="67">
        <f t="shared" si="2"/>
        <v>29.81</v>
      </c>
      <c r="CI16" s="67">
        <f t="shared" si="2"/>
        <v>42.1</v>
      </c>
      <c r="CJ16" s="67">
        <f t="shared" si="2"/>
        <v>3919.45</v>
      </c>
      <c r="CK16" s="67">
        <f t="shared" si="2"/>
        <v>2100.5200000000004</v>
      </c>
      <c r="CL16" s="67">
        <f t="shared" si="2"/>
        <v>3009.48</v>
      </c>
      <c r="CM16" s="67">
        <f t="shared" si="2"/>
        <v>75.58</v>
      </c>
      <c r="CN16" s="67">
        <f t="shared" si="2"/>
        <v>48.400000000000006</v>
      </c>
      <c r="CO16" s="67">
        <f t="shared" si="2"/>
        <v>62.21</v>
      </c>
      <c r="CP16" s="67">
        <f t="shared" si="2"/>
        <v>10</v>
      </c>
      <c r="CQ16" s="67">
        <f t="shared" si="2"/>
        <v>1.1000000000000001</v>
      </c>
    </row>
    <row r="17" spans="1:95" ht="13.8" hidden="1" customHeight="1" x14ac:dyDescent="0.3">
      <c r="A17" s="56"/>
      <c r="B17" s="16" t="s">
        <v>247</v>
      </c>
      <c r="C17" s="74"/>
      <c r="D17" s="90">
        <v>22.5</v>
      </c>
      <c r="E17" s="90">
        <v>0</v>
      </c>
      <c r="F17" s="90">
        <v>23</v>
      </c>
      <c r="G17" s="90">
        <v>0</v>
      </c>
      <c r="H17" s="90">
        <v>95.75</v>
      </c>
      <c r="I17" s="90">
        <v>680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315</v>
      </c>
      <c r="AD17" s="50">
        <v>0</v>
      </c>
      <c r="AE17" s="50">
        <v>0.48999999999999994</v>
      </c>
      <c r="AF17" s="50">
        <v>0.55999999999999994</v>
      </c>
      <c r="AI17" s="50">
        <v>24.5</v>
      </c>
      <c r="CI17" s="51">
        <v>0</v>
      </c>
      <c r="CL17" s="51">
        <v>0</v>
      </c>
      <c r="CO17" s="51">
        <v>0</v>
      </c>
    </row>
    <row r="18" spans="1:95" ht="12.6" hidden="1" customHeight="1" x14ac:dyDescent="0.3">
      <c r="A18" s="56"/>
      <c r="B18" s="16" t="s">
        <v>103</v>
      </c>
      <c r="C18" s="74"/>
      <c r="D18" s="90">
        <f t="shared" ref="D18:I18" si="3">D16-D17</f>
        <v>-1.110000000000003</v>
      </c>
      <c r="E18" s="90">
        <f t="shared" si="3"/>
        <v>11.979999999999999</v>
      </c>
      <c r="F18" s="90">
        <f t="shared" si="3"/>
        <v>-1.370000000000001</v>
      </c>
      <c r="G18" s="90">
        <f t="shared" si="3"/>
        <v>2.39</v>
      </c>
      <c r="H18" s="90">
        <f t="shared" si="3"/>
        <v>-15.400000000000006</v>
      </c>
      <c r="I18" s="90">
        <f t="shared" si="3"/>
        <v>-70.234790000000089</v>
      </c>
      <c r="V18" s="50">
        <f t="shared" ref="V18:AF18" si="4">V16-V17</f>
        <v>743.3</v>
      </c>
      <c r="W18" s="50">
        <f t="shared" si="4"/>
        <v>65.53</v>
      </c>
      <c r="X18" s="50">
        <f t="shared" si="4"/>
        <v>148.72999999999999</v>
      </c>
      <c r="Y18" s="50">
        <f t="shared" si="4"/>
        <v>378.22999999999996</v>
      </c>
      <c r="Z18" s="50">
        <f t="shared" si="4"/>
        <v>4.8499999999999996</v>
      </c>
      <c r="AA18" s="50">
        <f t="shared" si="4"/>
        <v>21.24</v>
      </c>
      <c r="AB18" s="50">
        <f t="shared" si="4"/>
        <v>365.99</v>
      </c>
      <c r="AC18" s="50">
        <f t="shared" si="4"/>
        <v>-211.44</v>
      </c>
      <c r="AD18" s="50">
        <f t="shared" si="4"/>
        <v>2.8600000000000003</v>
      </c>
      <c r="AE18" s="50">
        <f t="shared" si="4"/>
        <v>0.13000000000000017</v>
      </c>
      <c r="AF18" s="50">
        <f t="shared" si="4"/>
        <v>-0.39999999999999997</v>
      </c>
      <c r="AI18" s="50">
        <f>AI16-AI17</f>
        <v>-24.12</v>
      </c>
      <c r="CI18" s="51">
        <f>CI16-CI17</f>
        <v>42.1</v>
      </c>
      <c r="CL18" s="51">
        <f>CL16-CL17</f>
        <v>3009.48</v>
      </c>
      <c r="CO18" s="51">
        <f>CO16-CO17</f>
        <v>62.21</v>
      </c>
    </row>
    <row r="19" spans="1:95" ht="12.6" hidden="1" customHeight="1" x14ac:dyDescent="0.3">
      <c r="A19" s="56"/>
      <c r="B19" s="16" t="s">
        <v>104</v>
      </c>
      <c r="C19" s="74"/>
      <c r="D19" s="90">
        <v>17</v>
      </c>
      <c r="E19" s="90"/>
      <c r="F19" s="90">
        <v>34</v>
      </c>
      <c r="G19" s="90"/>
      <c r="H19" s="90">
        <v>48</v>
      </c>
      <c r="I19" s="90"/>
    </row>
    <row r="20" spans="1:95" ht="14.4" x14ac:dyDescent="0.3">
      <c r="A20" s="121"/>
      <c r="B20" s="122" t="s">
        <v>199</v>
      </c>
      <c r="C20" s="123"/>
      <c r="D20" s="125"/>
      <c r="E20" s="125"/>
      <c r="F20" s="125"/>
      <c r="G20" s="125"/>
      <c r="H20" s="125"/>
      <c r="I20" s="12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1"/>
      <c r="CD20" s="11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ht="14.4" x14ac:dyDescent="0.3">
      <c r="A21" s="121" t="str">
        <f>" 245/1"</f>
        <v xml:space="preserve"> 245/1</v>
      </c>
      <c r="B21" s="126" t="s">
        <v>344</v>
      </c>
      <c r="C21" s="123" t="str">
        <f>"30"</f>
        <v>30</v>
      </c>
      <c r="D21" s="125">
        <v>0.23</v>
      </c>
      <c r="E21" s="125">
        <v>0</v>
      </c>
      <c r="F21" s="125">
        <v>0.25</v>
      </c>
      <c r="G21" s="125">
        <v>0.28000000000000003</v>
      </c>
      <c r="H21" s="125">
        <v>0.98</v>
      </c>
      <c r="I21" s="125">
        <v>6.4571317499999994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1"/>
      <c r="CD21" s="11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</row>
    <row r="22" spans="1:95" ht="15.6" customHeight="1" x14ac:dyDescent="0.3">
      <c r="A22" s="121" t="s">
        <v>226</v>
      </c>
      <c r="B22" s="126" t="s">
        <v>276</v>
      </c>
      <c r="C22" s="123" t="s">
        <v>277</v>
      </c>
      <c r="D22" s="125">
        <v>7.25</v>
      </c>
      <c r="E22" s="125">
        <v>0</v>
      </c>
      <c r="F22" s="125">
        <v>5.75</v>
      </c>
      <c r="G22" s="125">
        <v>5.56</v>
      </c>
      <c r="H22" s="125">
        <v>40.299999999999997</v>
      </c>
      <c r="I22" s="125">
        <v>254.76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1"/>
      <c r="CD22" s="11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</row>
    <row r="23" spans="1:95" ht="14.4" x14ac:dyDescent="0.3">
      <c r="A23" s="121" t="s">
        <v>306</v>
      </c>
      <c r="B23" s="126" t="s">
        <v>362</v>
      </c>
      <c r="C23" s="123" t="str">
        <f>"100"</f>
        <v>100</v>
      </c>
      <c r="D23" s="257">
        <v>9.7799999999999994</v>
      </c>
      <c r="E23" s="257">
        <v>14.17</v>
      </c>
      <c r="F23" s="257">
        <v>12.69</v>
      </c>
      <c r="G23" s="257">
        <v>0.09</v>
      </c>
      <c r="H23" s="257">
        <v>12.12</v>
      </c>
      <c r="I23" s="258">
        <v>221.16700000000003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1"/>
      <c r="CD23" s="11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</row>
    <row r="24" spans="1:95" ht="14.4" x14ac:dyDescent="0.3">
      <c r="A24" s="152" t="s">
        <v>288</v>
      </c>
      <c r="B24" s="153" t="s">
        <v>289</v>
      </c>
      <c r="C24" s="160" t="str">
        <f>"180"</f>
        <v>180</v>
      </c>
      <c r="D24" s="167">
        <v>5.2</v>
      </c>
      <c r="E24" s="167">
        <v>0</v>
      </c>
      <c r="F24" s="167">
        <v>8.23</v>
      </c>
      <c r="G24" s="167">
        <v>3.89</v>
      </c>
      <c r="H24" s="167">
        <v>22.67</v>
      </c>
      <c r="I24" s="167">
        <v>194.14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1"/>
      <c r="CD24" s="11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14.4" x14ac:dyDescent="0.3">
      <c r="A25" s="121" t="s">
        <v>242</v>
      </c>
      <c r="B25" s="126" t="s">
        <v>218</v>
      </c>
      <c r="C25" s="123" t="str">
        <f>"200"</f>
        <v>200</v>
      </c>
      <c r="D25" s="125">
        <v>0</v>
      </c>
      <c r="E25" s="125">
        <v>0</v>
      </c>
      <c r="F25" s="125">
        <v>0</v>
      </c>
      <c r="G25" s="125">
        <v>0</v>
      </c>
      <c r="H25" s="125">
        <v>18.95</v>
      </c>
      <c r="I25" s="125">
        <v>70.710400000000007</v>
      </c>
      <c r="J25" s="134">
        <v>0.03</v>
      </c>
      <c r="K25" s="13">
        <v>0.16</v>
      </c>
      <c r="L25" s="13">
        <v>0</v>
      </c>
      <c r="M25" s="13">
        <v>0</v>
      </c>
      <c r="N25" s="13">
        <v>0.97</v>
      </c>
      <c r="O25" s="13">
        <v>0.08</v>
      </c>
      <c r="P25" s="13">
        <v>0.39</v>
      </c>
      <c r="Q25" s="13">
        <v>0</v>
      </c>
      <c r="R25" s="13">
        <v>0</v>
      </c>
      <c r="S25" s="13">
        <v>0.24</v>
      </c>
      <c r="T25" s="13">
        <v>0.37</v>
      </c>
      <c r="U25" s="13">
        <v>59.07</v>
      </c>
      <c r="V25" s="13">
        <v>77.31</v>
      </c>
      <c r="W25" s="13">
        <v>4.67</v>
      </c>
      <c r="X25" s="13">
        <v>5.4</v>
      </c>
      <c r="Y25" s="13">
        <v>7.09</v>
      </c>
      <c r="Z25" s="13">
        <v>0.24</v>
      </c>
      <c r="AA25" s="13">
        <v>0</v>
      </c>
      <c r="AB25" s="13">
        <v>201</v>
      </c>
      <c r="AC25" s="13">
        <v>41.78</v>
      </c>
      <c r="AD25" s="13">
        <v>0.32</v>
      </c>
      <c r="AE25" s="13">
        <v>0.01</v>
      </c>
      <c r="AF25" s="13">
        <v>0.01</v>
      </c>
      <c r="AG25" s="13">
        <v>0.12</v>
      </c>
      <c r="AH25" s="13">
        <v>0.21</v>
      </c>
      <c r="AI25" s="13">
        <v>3.1</v>
      </c>
      <c r="AJ25" s="14">
        <v>0</v>
      </c>
      <c r="AK25" s="14">
        <v>6.77</v>
      </c>
      <c r="AL25" s="14">
        <v>7.33</v>
      </c>
      <c r="AM25" s="14">
        <v>10.15</v>
      </c>
      <c r="AN25" s="14">
        <v>11.28</v>
      </c>
      <c r="AO25" s="14">
        <v>1.97</v>
      </c>
      <c r="AP25" s="14">
        <v>8.18</v>
      </c>
      <c r="AQ25" s="14">
        <v>2.2599999999999998</v>
      </c>
      <c r="AR25" s="14">
        <v>7.05</v>
      </c>
      <c r="AS25" s="14">
        <v>7.62</v>
      </c>
      <c r="AT25" s="14">
        <v>6.49</v>
      </c>
      <c r="AU25" s="14">
        <v>38.92</v>
      </c>
      <c r="AV25" s="14">
        <v>4.51</v>
      </c>
      <c r="AW25" s="14">
        <v>5.64</v>
      </c>
      <c r="AX25" s="14">
        <v>144.94999999999999</v>
      </c>
      <c r="AY25" s="14">
        <v>0</v>
      </c>
      <c r="AZ25" s="14">
        <v>5.36</v>
      </c>
      <c r="BA25" s="14">
        <v>7.33</v>
      </c>
      <c r="BB25" s="14">
        <v>7.05</v>
      </c>
      <c r="BC25" s="14">
        <v>1.41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0.01</v>
      </c>
      <c r="BL25" s="14">
        <v>0</v>
      </c>
      <c r="BM25" s="14">
        <v>0.01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7.0000000000000007E-2</v>
      </c>
      <c r="BT25" s="14">
        <v>0</v>
      </c>
      <c r="BU25" s="14">
        <v>0</v>
      </c>
      <c r="BV25" s="14">
        <v>0.15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27.81</v>
      </c>
      <c r="CC25" s="15"/>
      <c r="CD25" s="15"/>
      <c r="CE25" s="14">
        <v>33.5</v>
      </c>
      <c r="CF25" s="14"/>
      <c r="CG25" s="14">
        <v>6.62</v>
      </c>
      <c r="CH25" s="14">
        <v>3.62</v>
      </c>
      <c r="CI25" s="14">
        <v>5.12</v>
      </c>
      <c r="CJ25" s="14">
        <v>255.5</v>
      </c>
      <c r="CK25" s="14">
        <v>60.5</v>
      </c>
      <c r="CL25" s="14">
        <v>158</v>
      </c>
      <c r="CM25" s="14">
        <v>0.21</v>
      </c>
      <c r="CN25" s="14">
        <v>0.08</v>
      </c>
      <c r="CO25" s="14">
        <v>0.14000000000000001</v>
      </c>
      <c r="CP25" s="14">
        <v>0</v>
      </c>
      <c r="CQ25" s="14">
        <v>0.15</v>
      </c>
    </row>
    <row r="26" spans="1:95" ht="16.2" customHeight="1" x14ac:dyDescent="0.3">
      <c r="A26" s="121" t="str">
        <f>""</f>
        <v/>
      </c>
      <c r="B26" s="126" t="s">
        <v>112</v>
      </c>
      <c r="C26" s="123" t="str">
        <f>"30"</f>
        <v>30</v>
      </c>
      <c r="D26" s="125">
        <v>2.7</v>
      </c>
      <c r="E26" s="125">
        <v>0</v>
      </c>
      <c r="F26" s="125">
        <v>0.9</v>
      </c>
      <c r="G26" s="125">
        <v>0</v>
      </c>
      <c r="H26" s="125">
        <v>16.14</v>
      </c>
      <c r="I26" s="125">
        <v>80.295000000000002</v>
      </c>
      <c r="J26" s="134">
        <v>6.9</v>
      </c>
      <c r="K26" s="13">
        <v>0.12</v>
      </c>
      <c r="L26" s="13">
        <v>0</v>
      </c>
      <c r="M26" s="13">
        <v>0</v>
      </c>
      <c r="N26" s="13">
        <v>4.09</v>
      </c>
      <c r="O26" s="13">
        <v>6.49</v>
      </c>
      <c r="P26" s="13">
        <v>1.05</v>
      </c>
      <c r="Q26" s="13">
        <v>0</v>
      </c>
      <c r="R26" s="13">
        <v>0</v>
      </c>
      <c r="S26" s="13">
        <v>0.12</v>
      </c>
      <c r="T26" s="13">
        <v>2.06</v>
      </c>
      <c r="U26" s="13">
        <v>348.93</v>
      </c>
      <c r="V26" s="13">
        <v>209.51</v>
      </c>
      <c r="W26" s="13">
        <v>68.87</v>
      </c>
      <c r="X26" s="13">
        <v>21.34</v>
      </c>
      <c r="Y26" s="13">
        <v>148.29</v>
      </c>
      <c r="Z26" s="13">
        <v>1.7</v>
      </c>
      <c r="AA26" s="13">
        <v>29.88</v>
      </c>
      <c r="AB26" s="13">
        <v>19.059999999999999</v>
      </c>
      <c r="AC26" s="13">
        <v>33.4</v>
      </c>
      <c r="AD26" s="13">
        <v>0.45</v>
      </c>
      <c r="AE26" s="13">
        <v>7.0000000000000007E-2</v>
      </c>
      <c r="AF26" s="13">
        <v>0.15</v>
      </c>
      <c r="AG26" s="13">
        <v>2.4300000000000002</v>
      </c>
      <c r="AH26" s="13">
        <v>4.82</v>
      </c>
      <c r="AI26" s="13">
        <v>2.69</v>
      </c>
      <c r="AJ26" s="14">
        <v>0</v>
      </c>
      <c r="AK26" s="14">
        <v>598.44000000000005</v>
      </c>
      <c r="AL26" s="14">
        <v>475.01</v>
      </c>
      <c r="AM26" s="14">
        <v>885.35</v>
      </c>
      <c r="AN26" s="14">
        <v>1331.86</v>
      </c>
      <c r="AO26" s="14">
        <v>254.31</v>
      </c>
      <c r="AP26" s="14">
        <v>461.48</v>
      </c>
      <c r="AQ26" s="14">
        <v>127.62</v>
      </c>
      <c r="AR26" s="14">
        <v>481.43</v>
      </c>
      <c r="AS26" s="14">
        <v>542.34</v>
      </c>
      <c r="AT26" s="14">
        <v>528.25</v>
      </c>
      <c r="AU26" s="14">
        <v>866.02</v>
      </c>
      <c r="AV26" s="14">
        <v>353.77</v>
      </c>
      <c r="AW26" s="14">
        <v>473.7</v>
      </c>
      <c r="AX26" s="14">
        <v>1735.48</v>
      </c>
      <c r="AY26" s="14">
        <v>136.13</v>
      </c>
      <c r="AZ26" s="14">
        <v>413.9</v>
      </c>
      <c r="BA26" s="14">
        <v>415.43</v>
      </c>
      <c r="BB26" s="14">
        <v>409.6</v>
      </c>
      <c r="BC26" s="14">
        <v>151.31</v>
      </c>
      <c r="BD26" s="14">
        <v>0.13</v>
      </c>
      <c r="BE26" s="14">
        <v>0.06</v>
      </c>
      <c r="BF26" s="14">
        <v>0.03</v>
      </c>
      <c r="BG26" s="14">
        <v>7.0000000000000007E-2</v>
      </c>
      <c r="BH26" s="14">
        <v>0.08</v>
      </c>
      <c r="BI26" s="14">
        <v>0.39</v>
      </c>
      <c r="BJ26" s="14">
        <v>0</v>
      </c>
      <c r="BK26" s="14">
        <v>1.07</v>
      </c>
      <c r="BL26" s="14">
        <v>0</v>
      </c>
      <c r="BM26" s="14">
        <v>0.33</v>
      </c>
      <c r="BN26" s="14">
        <v>0.01</v>
      </c>
      <c r="BO26" s="14">
        <v>0</v>
      </c>
      <c r="BP26" s="14">
        <v>0</v>
      </c>
      <c r="BQ26" s="14">
        <v>7.0000000000000007E-2</v>
      </c>
      <c r="BR26" s="14">
        <v>0.11</v>
      </c>
      <c r="BS26" s="14">
        <v>0.88</v>
      </c>
      <c r="BT26" s="14">
        <v>0</v>
      </c>
      <c r="BU26" s="14">
        <v>0</v>
      </c>
      <c r="BV26" s="14">
        <v>0.1</v>
      </c>
      <c r="BW26" s="14">
        <v>0.01</v>
      </c>
      <c r="BX26" s="14">
        <v>0</v>
      </c>
      <c r="BY26" s="14">
        <v>0</v>
      </c>
      <c r="BZ26" s="14">
        <v>0</v>
      </c>
      <c r="CA26" s="14">
        <v>0</v>
      </c>
      <c r="CB26" s="14">
        <v>95.88</v>
      </c>
      <c r="CC26" s="15"/>
      <c r="CD26" s="15"/>
      <c r="CE26" s="14">
        <v>33.06</v>
      </c>
      <c r="CF26" s="14"/>
      <c r="CG26" s="14">
        <v>41.38</v>
      </c>
      <c r="CH26" s="14">
        <v>21.7</v>
      </c>
      <c r="CI26" s="14">
        <v>31.54</v>
      </c>
      <c r="CJ26" s="14">
        <v>2302.21</v>
      </c>
      <c r="CK26" s="14">
        <v>1257.8599999999999</v>
      </c>
      <c r="CL26" s="14">
        <v>1780.04</v>
      </c>
      <c r="CM26" s="14">
        <v>23.11</v>
      </c>
      <c r="CN26" s="14">
        <v>11.75</v>
      </c>
      <c r="CO26" s="14">
        <v>17.46</v>
      </c>
      <c r="CP26" s="14">
        <v>0</v>
      </c>
      <c r="CQ26" s="14">
        <v>0.82</v>
      </c>
    </row>
    <row r="27" spans="1:95" ht="14.4" x14ac:dyDescent="0.3">
      <c r="A27" s="121" t="str">
        <f>"-"</f>
        <v>-</v>
      </c>
      <c r="B27" s="126" t="s">
        <v>100</v>
      </c>
      <c r="C27" s="123">
        <v>40</v>
      </c>
      <c r="D27" s="125">
        <v>3.17</v>
      </c>
      <c r="E27" s="125">
        <v>0</v>
      </c>
      <c r="F27" s="125">
        <v>0.56999999999999995</v>
      </c>
      <c r="G27" s="125">
        <v>0.36</v>
      </c>
      <c r="H27" s="125">
        <v>20.010000000000002</v>
      </c>
      <c r="I27" s="125">
        <v>92.82</v>
      </c>
      <c r="J27" s="134">
        <v>1.87</v>
      </c>
      <c r="K27" s="13">
        <v>0.08</v>
      </c>
      <c r="L27" s="13">
        <v>0</v>
      </c>
      <c r="M27" s="13">
        <v>0</v>
      </c>
      <c r="N27" s="13">
        <v>0.97</v>
      </c>
      <c r="O27" s="13">
        <v>31.42</v>
      </c>
      <c r="P27" s="13">
        <v>1.72</v>
      </c>
      <c r="Q27" s="13">
        <v>0</v>
      </c>
      <c r="R27" s="13">
        <v>0</v>
      </c>
      <c r="S27" s="13">
        <v>0</v>
      </c>
      <c r="T27" s="13">
        <v>0.68</v>
      </c>
      <c r="U27" s="13">
        <v>147.26</v>
      </c>
      <c r="V27" s="13">
        <v>56.22</v>
      </c>
      <c r="W27" s="13">
        <v>10.53</v>
      </c>
      <c r="X27" s="13">
        <v>7.17</v>
      </c>
      <c r="Y27" s="13">
        <v>39.83</v>
      </c>
      <c r="Z27" s="13">
        <v>0.73</v>
      </c>
      <c r="AA27" s="13">
        <v>9</v>
      </c>
      <c r="AB27" s="13">
        <v>9</v>
      </c>
      <c r="AC27" s="13">
        <v>16.88</v>
      </c>
      <c r="AD27" s="13">
        <v>0.8</v>
      </c>
      <c r="AE27" s="13">
        <v>0.06</v>
      </c>
      <c r="AF27" s="13">
        <v>0.02</v>
      </c>
      <c r="AG27" s="13">
        <v>0.49</v>
      </c>
      <c r="AH27" s="13">
        <v>1.49</v>
      </c>
      <c r="AI27" s="13">
        <v>0</v>
      </c>
      <c r="AJ27" s="14">
        <v>0</v>
      </c>
      <c r="AK27" s="14">
        <v>229.67</v>
      </c>
      <c r="AL27" s="14">
        <v>209.98</v>
      </c>
      <c r="AM27" s="14">
        <v>393.39</v>
      </c>
      <c r="AN27" s="14">
        <v>122.87</v>
      </c>
      <c r="AO27" s="14">
        <v>74.91</v>
      </c>
      <c r="AP27" s="14">
        <v>152.19</v>
      </c>
      <c r="AQ27" s="14">
        <v>49.94</v>
      </c>
      <c r="AR27" s="14">
        <v>244.06</v>
      </c>
      <c r="AS27" s="14">
        <v>161.38999999999999</v>
      </c>
      <c r="AT27" s="14">
        <v>194.59</v>
      </c>
      <c r="AU27" s="14">
        <v>166.92</v>
      </c>
      <c r="AV27" s="14">
        <v>98.07</v>
      </c>
      <c r="AW27" s="14">
        <v>170.55</v>
      </c>
      <c r="AX27" s="14">
        <v>1497.86</v>
      </c>
      <c r="AY27" s="14">
        <v>0</v>
      </c>
      <c r="AZ27" s="14">
        <v>471.98</v>
      </c>
      <c r="BA27" s="14">
        <v>244.48</v>
      </c>
      <c r="BB27" s="14">
        <v>122.77</v>
      </c>
      <c r="BC27" s="14">
        <v>97.19</v>
      </c>
      <c r="BD27" s="14">
        <v>0.09</v>
      </c>
      <c r="BE27" s="14">
        <v>0.04</v>
      </c>
      <c r="BF27" s="14">
        <v>0.02</v>
      </c>
      <c r="BG27" s="14">
        <v>0.05</v>
      </c>
      <c r="BH27" s="14">
        <v>0.06</v>
      </c>
      <c r="BI27" s="14">
        <v>0.26</v>
      </c>
      <c r="BJ27" s="14">
        <v>0</v>
      </c>
      <c r="BK27" s="14">
        <v>0.81</v>
      </c>
      <c r="BL27" s="14">
        <v>0</v>
      </c>
      <c r="BM27" s="14">
        <v>0.23</v>
      </c>
      <c r="BN27" s="14">
        <v>0</v>
      </c>
      <c r="BO27" s="14">
        <v>0</v>
      </c>
      <c r="BP27" s="14">
        <v>0</v>
      </c>
      <c r="BQ27" s="14">
        <v>0.05</v>
      </c>
      <c r="BR27" s="14">
        <v>0.08</v>
      </c>
      <c r="BS27" s="14">
        <v>0.6</v>
      </c>
      <c r="BT27" s="14">
        <v>0</v>
      </c>
      <c r="BU27" s="14">
        <v>0</v>
      </c>
      <c r="BV27" s="14">
        <v>0.24</v>
      </c>
      <c r="BW27" s="14">
        <v>0.01</v>
      </c>
      <c r="BX27" s="14">
        <v>0</v>
      </c>
      <c r="BY27" s="14">
        <v>0</v>
      </c>
      <c r="BZ27" s="14">
        <v>0</v>
      </c>
      <c r="CA27" s="14">
        <v>0</v>
      </c>
      <c r="CB27" s="14">
        <v>7.57</v>
      </c>
      <c r="CC27" s="15"/>
      <c r="CD27" s="15"/>
      <c r="CE27" s="14">
        <v>10.5</v>
      </c>
      <c r="CF27" s="14"/>
      <c r="CG27" s="14">
        <v>15.92</v>
      </c>
      <c r="CH27" s="14">
        <v>8.3000000000000007</v>
      </c>
      <c r="CI27" s="14">
        <v>12.11</v>
      </c>
      <c r="CJ27" s="14">
        <v>369.83</v>
      </c>
      <c r="CK27" s="14">
        <v>365.4</v>
      </c>
      <c r="CL27" s="14">
        <v>367.62</v>
      </c>
      <c r="CM27" s="14">
        <v>9.36</v>
      </c>
      <c r="CN27" s="14">
        <v>4.76</v>
      </c>
      <c r="CO27" s="14">
        <v>7.06</v>
      </c>
      <c r="CP27" s="14">
        <v>0</v>
      </c>
      <c r="CQ27" s="14">
        <v>0.38</v>
      </c>
    </row>
    <row r="28" spans="1:95" ht="14.4" x14ac:dyDescent="0.3">
      <c r="A28" s="127"/>
      <c r="B28" s="142" t="s">
        <v>205</v>
      </c>
      <c r="C28" s="128"/>
      <c r="D28" s="130">
        <f>SUM(D21:D27)</f>
        <v>28.33</v>
      </c>
      <c r="E28" s="130">
        <f t="shared" ref="E28:I28" si="5">SUM(E21:E27)</f>
        <v>14.17</v>
      </c>
      <c r="F28" s="130">
        <f t="shared" si="5"/>
        <v>28.389999999999997</v>
      </c>
      <c r="G28" s="130">
        <f t="shared" si="5"/>
        <v>10.18</v>
      </c>
      <c r="H28" s="130">
        <f>SUM(H21:H27)</f>
        <v>131.16999999999999</v>
      </c>
      <c r="I28" s="130">
        <f t="shared" si="5"/>
        <v>920.34953174999987</v>
      </c>
      <c r="J28" s="135">
        <v>0</v>
      </c>
      <c r="K28" s="17">
        <v>0</v>
      </c>
      <c r="L28" s="17">
        <v>0</v>
      </c>
      <c r="M28" s="17">
        <v>0</v>
      </c>
      <c r="N28" s="17">
        <v>0.72</v>
      </c>
      <c r="O28" s="17">
        <v>8.5399999999999991</v>
      </c>
      <c r="P28" s="17">
        <v>1.5</v>
      </c>
      <c r="Q28" s="17">
        <v>0</v>
      </c>
      <c r="R28" s="17">
        <v>0</v>
      </c>
      <c r="S28" s="17">
        <v>0.06</v>
      </c>
      <c r="T28" s="17">
        <v>0.36</v>
      </c>
      <c r="U28" s="17">
        <v>68.599999999999994</v>
      </c>
      <c r="V28" s="17">
        <v>45</v>
      </c>
      <c r="W28" s="17">
        <v>6.8</v>
      </c>
      <c r="X28" s="17">
        <v>12.6</v>
      </c>
      <c r="Y28" s="17">
        <v>34.4</v>
      </c>
      <c r="Z28" s="17">
        <v>0.56000000000000005</v>
      </c>
      <c r="AA28" s="17">
        <v>1.8</v>
      </c>
      <c r="AB28" s="17">
        <v>0</v>
      </c>
      <c r="AC28" s="17">
        <v>1.8</v>
      </c>
      <c r="AD28" s="17">
        <v>0.34</v>
      </c>
      <c r="AE28" s="17">
        <v>0.03</v>
      </c>
      <c r="AF28" s="17">
        <v>0.01</v>
      </c>
      <c r="AG28" s="17">
        <v>0.94</v>
      </c>
      <c r="AH28" s="17">
        <v>0.94</v>
      </c>
      <c r="AI28" s="17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6.66</v>
      </c>
      <c r="CC28" s="18"/>
      <c r="CD28" s="18"/>
      <c r="CE28" s="8">
        <v>1.8</v>
      </c>
      <c r="CF28" s="8"/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</row>
    <row r="29" spans="1:95" ht="14.4" hidden="1" x14ac:dyDescent="0.3">
      <c r="A29" s="56"/>
      <c r="B29" s="16" t="s">
        <v>102</v>
      </c>
      <c r="C29" s="74"/>
      <c r="D29" s="90">
        <v>26.95</v>
      </c>
      <c r="E29" s="90">
        <v>0</v>
      </c>
      <c r="F29" s="90">
        <v>27.65</v>
      </c>
      <c r="G29" s="90">
        <v>0</v>
      </c>
      <c r="H29" s="90">
        <v>117.24999999999999</v>
      </c>
      <c r="I29" s="90">
        <v>822.5</v>
      </c>
      <c r="J29" s="19">
        <v>8.81</v>
      </c>
      <c r="K29" s="19">
        <v>0.36</v>
      </c>
      <c r="L29" s="19">
        <v>0</v>
      </c>
      <c r="M29" s="19">
        <v>0</v>
      </c>
      <c r="N29" s="19">
        <v>19.38</v>
      </c>
      <c r="O29" s="19">
        <v>46.95</v>
      </c>
      <c r="P29" s="19">
        <v>6.19</v>
      </c>
      <c r="Q29" s="19">
        <v>0</v>
      </c>
      <c r="R29" s="19">
        <v>0</v>
      </c>
      <c r="S29" s="19">
        <v>0.76</v>
      </c>
      <c r="T29" s="19">
        <v>3.8</v>
      </c>
      <c r="U29" s="19">
        <v>624.70000000000005</v>
      </c>
      <c r="V29" s="19">
        <v>391.75</v>
      </c>
      <c r="W29" s="19">
        <v>95.24</v>
      </c>
      <c r="X29" s="19">
        <v>47.65</v>
      </c>
      <c r="Y29" s="19">
        <v>230.72</v>
      </c>
      <c r="Z29" s="19">
        <v>3.45</v>
      </c>
      <c r="AA29" s="19">
        <v>40.68</v>
      </c>
      <c r="AB29" s="19">
        <v>580.05999999999995</v>
      </c>
      <c r="AC29" s="19">
        <v>158.94999999999999</v>
      </c>
      <c r="AD29" s="19">
        <v>2.17</v>
      </c>
      <c r="AE29" s="19">
        <v>0.18</v>
      </c>
      <c r="AF29" s="19">
        <v>0.2</v>
      </c>
      <c r="AG29" s="19">
        <v>4.0599999999999996</v>
      </c>
      <c r="AH29" s="19">
        <v>7.57</v>
      </c>
      <c r="AI29" s="19">
        <v>44.79</v>
      </c>
      <c r="AJ29" s="5">
        <v>0</v>
      </c>
      <c r="AK29" s="5">
        <v>834.89</v>
      </c>
      <c r="AL29" s="5">
        <v>692.33</v>
      </c>
      <c r="AM29" s="5">
        <v>1288.9000000000001</v>
      </c>
      <c r="AN29" s="5">
        <v>1466.02</v>
      </c>
      <c r="AO29" s="5">
        <v>331.19</v>
      </c>
      <c r="AP29" s="5">
        <v>621.85</v>
      </c>
      <c r="AQ29" s="5">
        <v>179.81</v>
      </c>
      <c r="AR29" s="5">
        <v>732.54</v>
      </c>
      <c r="AS29" s="5">
        <v>711.35</v>
      </c>
      <c r="AT29" s="5">
        <v>729.34</v>
      </c>
      <c r="AU29" s="5">
        <v>1071.8599999999999</v>
      </c>
      <c r="AV29" s="5">
        <v>456.36</v>
      </c>
      <c r="AW29" s="5">
        <v>649.89</v>
      </c>
      <c r="AX29" s="5">
        <v>3378.29</v>
      </c>
      <c r="AY29" s="5">
        <v>136.13</v>
      </c>
      <c r="AZ29" s="5">
        <v>891.24</v>
      </c>
      <c r="BA29" s="5">
        <v>667.24</v>
      </c>
      <c r="BB29" s="5">
        <v>539.41</v>
      </c>
      <c r="BC29" s="5">
        <v>249.91</v>
      </c>
      <c r="BD29" s="5">
        <v>0.22</v>
      </c>
      <c r="BE29" s="5">
        <v>0.1</v>
      </c>
      <c r="BF29" s="5">
        <v>0.05</v>
      </c>
      <c r="BG29" s="5">
        <v>0.12</v>
      </c>
      <c r="BH29" s="5">
        <v>0.14000000000000001</v>
      </c>
      <c r="BI29" s="5">
        <v>0.65</v>
      </c>
      <c r="BJ29" s="5">
        <v>0</v>
      </c>
      <c r="BK29" s="5">
        <v>1.9</v>
      </c>
      <c r="BL29" s="5">
        <v>0</v>
      </c>
      <c r="BM29" s="5">
        <v>0.56999999999999995</v>
      </c>
      <c r="BN29" s="5">
        <v>0.01</v>
      </c>
      <c r="BO29" s="5">
        <v>0</v>
      </c>
      <c r="BP29" s="5">
        <v>0</v>
      </c>
      <c r="BQ29" s="5">
        <v>0.12</v>
      </c>
      <c r="BR29" s="5">
        <v>0.19</v>
      </c>
      <c r="BS29" s="5">
        <v>1.56</v>
      </c>
      <c r="BT29" s="5">
        <v>0</v>
      </c>
      <c r="BU29" s="5">
        <v>0</v>
      </c>
      <c r="BV29" s="5">
        <v>0.49</v>
      </c>
      <c r="BW29" s="5">
        <v>0.01</v>
      </c>
      <c r="BX29" s="5">
        <v>0</v>
      </c>
      <c r="BY29" s="5">
        <v>0</v>
      </c>
      <c r="BZ29" s="5">
        <v>0</v>
      </c>
      <c r="CA29" s="5">
        <v>0</v>
      </c>
      <c r="CB29" s="5">
        <v>376.93</v>
      </c>
      <c r="CC29" s="12"/>
      <c r="CD29" s="12"/>
      <c r="CE29" s="5">
        <v>137.36000000000001</v>
      </c>
      <c r="CF29" s="5"/>
      <c r="CG29" s="5">
        <v>70.05</v>
      </c>
      <c r="CH29" s="5">
        <v>39.76</v>
      </c>
      <c r="CI29" s="5">
        <v>54.91</v>
      </c>
      <c r="CJ29" s="5">
        <v>3502.54</v>
      </c>
      <c r="CK29" s="5">
        <v>1904.66</v>
      </c>
      <c r="CL29" s="5">
        <v>2703.6</v>
      </c>
      <c r="CM29" s="5">
        <v>84.22</v>
      </c>
      <c r="CN29" s="5">
        <v>47.16</v>
      </c>
      <c r="CO29" s="5">
        <v>65.72</v>
      </c>
      <c r="CP29" s="5">
        <v>10</v>
      </c>
      <c r="CQ29" s="5">
        <v>1.35</v>
      </c>
    </row>
    <row r="30" spans="1:95" ht="14.4" hidden="1" x14ac:dyDescent="0.3">
      <c r="A30" s="56"/>
      <c r="B30" s="16" t="s">
        <v>103</v>
      </c>
      <c r="C30" s="74"/>
      <c r="D30" s="90">
        <f t="shared" ref="D30:I30" si="6">D28-D29</f>
        <v>1.379999999999999</v>
      </c>
      <c r="E30" s="90">
        <f t="shared" si="6"/>
        <v>14.17</v>
      </c>
      <c r="F30" s="90">
        <f t="shared" si="6"/>
        <v>0.73999999999999844</v>
      </c>
      <c r="G30" s="90">
        <f t="shared" si="6"/>
        <v>10.18</v>
      </c>
      <c r="H30" s="90">
        <f t="shared" si="6"/>
        <v>13.920000000000002</v>
      </c>
      <c r="I30" s="90">
        <f t="shared" si="6"/>
        <v>97.849531749999869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175</v>
      </c>
      <c r="AD30" s="9">
        <v>0</v>
      </c>
      <c r="AE30" s="9">
        <v>0.3</v>
      </c>
      <c r="AF30" s="9">
        <v>0.35</v>
      </c>
      <c r="AG30" s="9"/>
      <c r="AH30" s="9"/>
      <c r="AI30" s="9">
        <v>15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1"/>
      <c r="CD30" s="11"/>
      <c r="CE30" s="10"/>
      <c r="CF30" s="10"/>
      <c r="CG30" s="10"/>
      <c r="CH30" s="10"/>
      <c r="CI30" s="10">
        <v>0</v>
      </c>
      <c r="CJ30" s="10"/>
      <c r="CK30" s="10"/>
      <c r="CL30" s="10">
        <v>0</v>
      </c>
      <c r="CM30" s="10"/>
      <c r="CN30" s="10"/>
      <c r="CO30" s="10">
        <v>0</v>
      </c>
      <c r="CP30" s="10"/>
      <c r="CQ30" s="10"/>
    </row>
    <row r="31" spans="1:95" ht="14.4" hidden="1" x14ac:dyDescent="0.3">
      <c r="A31" s="56"/>
      <c r="B31" s="16" t="s">
        <v>104</v>
      </c>
      <c r="C31" s="74"/>
      <c r="D31" s="90">
        <v>17</v>
      </c>
      <c r="E31" s="90"/>
      <c r="F31" s="90">
        <v>36</v>
      </c>
      <c r="G31" s="90"/>
      <c r="H31" s="90">
        <v>47</v>
      </c>
      <c r="I31" s="9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>
        <f t="shared" ref="V31:AF31" si="7">V29-V30</f>
        <v>391.75</v>
      </c>
      <c r="W31" s="9">
        <f t="shared" si="7"/>
        <v>95.24</v>
      </c>
      <c r="X31" s="9">
        <f t="shared" si="7"/>
        <v>47.65</v>
      </c>
      <c r="Y31" s="9">
        <f t="shared" si="7"/>
        <v>230.72</v>
      </c>
      <c r="Z31" s="9">
        <f t="shared" si="7"/>
        <v>3.45</v>
      </c>
      <c r="AA31" s="9">
        <f t="shared" si="7"/>
        <v>40.68</v>
      </c>
      <c r="AB31" s="9">
        <f t="shared" si="7"/>
        <v>580.05999999999995</v>
      </c>
      <c r="AC31" s="9">
        <f t="shared" si="7"/>
        <v>-16.050000000000011</v>
      </c>
      <c r="AD31" s="9">
        <f t="shared" si="7"/>
        <v>2.17</v>
      </c>
      <c r="AE31" s="9">
        <f t="shared" si="7"/>
        <v>-0.12</v>
      </c>
      <c r="AF31" s="9">
        <f t="shared" si="7"/>
        <v>-0.14999999999999997</v>
      </c>
      <c r="AG31" s="9"/>
      <c r="AH31" s="9"/>
      <c r="AI31" s="9">
        <f>AI29-AI30</f>
        <v>29.79</v>
      </c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1"/>
      <c r="CD31" s="11"/>
      <c r="CE31" s="10"/>
      <c r="CF31" s="10"/>
      <c r="CG31" s="10"/>
      <c r="CH31" s="10"/>
      <c r="CI31" s="10">
        <f>CI29-CI30</f>
        <v>54.91</v>
      </c>
      <c r="CJ31" s="10"/>
      <c r="CK31" s="10"/>
      <c r="CL31" s="10">
        <f>CL29-CL30</f>
        <v>2703.6</v>
      </c>
      <c r="CM31" s="10"/>
      <c r="CN31" s="10"/>
      <c r="CO31" s="10">
        <f>CO29-CO30</f>
        <v>65.72</v>
      </c>
      <c r="CP31" s="10"/>
      <c r="CQ31" s="10"/>
    </row>
    <row r="32" spans="1:95" ht="14.4" x14ac:dyDescent="0.3">
      <c r="A32" s="56"/>
      <c r="B32" s="143" t="s">
        <v>287</v>
      </c>
      <c r="C32" s="74"/>
      <c r="D32" s="68">
        <f t="shared" ref="D32:I32" si="8">D16+D28</f>
        <v>49.72</v>
      </c>
      <c r="E32" s="68">
        <f t="shared" si="8"/>
        <v>26.15</v>
      </c>
      <c r="F32" s="68">
        <f t="shared" si="8"/>
        <v>50.019999999999996</v>
      </c>
      <c r="G32" s="68">
        <f t="shared" si="8"/>
        <v>12.57</v>
      </c>
      <c r="H32" s="68">
        <f t="shared" si="8"/>
        <v>211.51999999999998</v>
      </c>
      <c r="I32" s="68">
        <f t="shared" si="8"/>
        <v>1530.1147417499997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1"/>
      <c r="CD32" s="11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</row>
    <row r="33" spans="1:95" ht="15.6" customHeight="1" x14ac:dyDescent="0.3">
      <c r="A33" s="56"/>
      <c r="B33" s="16"/>
      <c r="C33" s="74"/>
      <c r="D33" s="90"/>
      <c r="E33" s="90"/>
      <c r="F33" s="90"/>
      <c r="G33" s="90"/>
      <c r="H33" s="90"/>
      <c r="I33" s="90"/>
    </row>
    <row r="34" spans="1:95" x14ac:dyDescent="0.3">
      <c r="A34" s="56"/>
      <c r="B34" s="23" t="s">
        <v>252</v>
      </c>
      <c r="C34" s="180" t="s">
        <v>156</v>
      </c>
      <c r="D34" s="186" t="s">
        <v>157</v>
      </c>
      <c r="E34" s="186"/>
      <c r="F34" s="288" t="s">
        <v>158</v>
      </c>
      <c r="G34" s="288"/>
      <c r="H34" s="181" t="s">
        <v>159</v>
      </c>
      <c r="I34" s="181" t="s">
        <v>160</v>
      </c>
    </row>
    <row r="35" spans="1:95" s="185" customFormat="1" x14ac:dyDescent="0.3">
      <c r="A35" s="121"/>
      <c r="B35" s="149" t="s">
        <v>92</v>
      </c>
      <c r="C35" s="131"/>
      <c r="D35" s="156"/>
      <c r="E35" s="156"/>
      <c r="F35" s="280"/>
      <c r="G35" s="280"/>
      <c r="H35" s="132"/>
      <c r="I35" s="13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4"/>
      <c r="CD35" s="184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</row>
    <row r="36" spans="1:95" x14ac:dyDescent="0.3">
      <c r="A36" s="121" t="str">
        <f>" 245/1"</f>
        <v xml:space="preserve"> 245/1</v>
      </c>
      <c r="B36" s="126" t="s">
        <v>344</v>
      </c>
      <c r="C36" s="123" t="str">
        <f>"30"</f>
        <v>30</v>
      </c>
      <c r="D36" s="125">
        <v>0.23</v>
      </c>
      <c r="E36" s="125">
        <v>0</v>
      </c>
      <c r="F36" s="125">
        <v>0.25</v>
      </c>
      <c r="G36" s="125">
        <v>0.28000000000000003</v>
      </c>
      <c r="H36" s="125">
        <v>0.98</v>
      </c>
      <c r="I36" s="125">
        <v>6.4571317499999994</v>
      </c>
      <c r="J36" s="82">
        <v>0.03</v>
      </c>
      <c r="K36" s="60">
        <v>0.16</v>
      </c>
      <c r="L36" s="60">
        <v>0</v>
      </c>
      <c r="M36" s="60">
        <v>0</v>
      </c>
      <c r="N36" s="60">
        <v>0.67</v>
      </c>
      <c r="O36" s="60">
        <v>0.03</v>
      </c>
      <c r="P36" s="60">
        <v>0.28000000000000003</v>
      </c>
      <c r="Q36" s="60">
        <v>0</v>
      </c>
      <c r="R36" s="60">
        <v>0</v>
      </c>
      <c r="S36" s="60">
        <v>0.03</v>
      </c>
      <c r="T36" s="60">
        <v>0.31</v>
      </c>
      <c r="U36" s="60">
        <v>60.57</v>
      </c>
      <c r="V36" s="60">
        <v>37.97</v>
      </c>
      <c r="W36" s="60">
        <v>7.05</v>
      </c>
      <c r="X36" s="60">
        <v>3.83</v>
      </c>
      <c r="Y36" s="60">
        <v>11.27</v>
      </c>
      <c r="Z36" s="60">
        <v>0.16</v>
      </c>
      <c r="AA36" s="60">
        <v>0</v>
      </c>
      <c r="AB36" s="60">
        <v>23.4</v>
      </c>
      <c r="AC36" s="60">
        <v>4.88</v>
      </c>
      <c r="AD36" s="60">
        <v>0.14000000000000001</v>
      </c>
      <c r="AE36" s="60">
        <v>0.01</v>
      </c>
      <c r="AF36" s="60">
        <v>0.01</v>
      </c>
      <c r="AG36" s="60">
        <v>0.05</v>
      </c>
      <c r="AH36" s="60">
        <v>0.09</v>
      </c>
      <c r="AI36" s="60">
        <v>1.3</v>
      </c>
      <c r="AJ36" s="61">
        <v>0</v>
      </c>
      <c r="AK36" s="61">
        <v>7.62</v>
      </c>
      <c r="AL36" s="61">
        <v>5.92</v>
      </c>
      <c r="AM36" s="61">
        <v>8.4600000000000009</v>
      </c>
      <c r="AN36" s="61">
        <v>7.33</v>
      </c>
      <c r="AO36" s="61">
        <v>1.69</v>
      </c>
      <c r="AP36" s="61">
        <v>5.92</v>
      </c>
      <c r="AQ36" s="61">
        <v>1.41</v>
      </c>
      <c r="AR36" s="61">
        <v>4.8</v>
      </c>
      <c r="AS36" s="61">
        <v>7.33</v>
      </c>
      <c r="AT36" s="61">
        <v>12.69</v>
      </c>
      <c r="AU36" s="61">
        <v>14.95</v>
      </c>
      <c r="AV36" s="61">
        <v>2.82</v>
      </c>
      <c r="AW36" s="61">
        <v>7.9</v>
      </c>
      <c r="AX36" s="61">
        <v>39.49</v>
      </c>
      <c r="AY36" s="61">
        <v>0</v>
      </c>
      <c r="AZ36" s="61">
        <v>4.8</v>
      </c>
      <c r="BA36" s="61">
        <v>7.62</v>
      </c>
      <c r="BB36" s="61">
        <v>5.92</v>
      </c>
      <c r="BC36" s="61">
        <v>1.97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0.01</v>
      </c>
      <c r="BL36" s="61">
        <v>0</v>
      </c>
      <c r="BM36" s="61">
        <v>0.01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7.0000000000000007E-2</v>
      </c>
      <c r="BT36" s="61">
        <v>0</v>
      </c>
      <c r="BU36" s="61">
        <v>0</v>
      </c>
      <c r="BV36" s="61">
        <v>0.15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28.71</v>
      </c>
      <c r="CC36" s="62"/>
      <c r="CD36" s="62"/>
      <c r="CE36" s="61">
        <v>3.9</v>
      </c>
      <c r="CF36" s="61"/>
      <c r="CG36" s="61">
        <v>6.92</v>
      </c>
      <c r="CH36" s="61">
        <v>3.92</v>
      </c>
      <c r="CI36" s="61">
        <v>5.42</v>
      </c>
      <c r="CJ36" s="61">
        <v>255.5</v>
      </c>
      <c r="CK36" s="61">
        <v>60.5</v>
      </c>
      <c r="CL36" s="61">
        <v>158</v>
      </c>
      <c r="CM36" s="61">
        <v>0.09</v>
      </c>
      <c r="CN36" s="61">
        <v>0.08</v>
      </c>
      <c r="CO36" s="61">
        <v>0.08</v>
      </c>
      <c r="CP36" s="61">
        <v>0</v>
      </c>
      <c r="CQ36" s="61">
        <v>0.15</v>
      </c>
    </row>
    <row r="37" spans="1:95" ht="14.4" customHeight="1" x14ac:dyDescent="0.3">
      <c r="A37" s="121" t="s">
        <v>351</v>
      </c>
      <c r="B37" s="126" t="s">
        <v>207</v>
      </c>
      <c r="C37" s="123">
        <v>120</v>
      </c>
      <c r="D37" s="125">
        <v>14.46</v>
      </c>
      <c r="E37" s="125">
        <v>11.57</v>
      </c>
      <c r="F37" s="125">
        <v>15.47</v>
      </c>
      <c r="G37" s="125">
        <v>0.96</v>
      </c>
      <c r="H37" s="125">
        <v>14.69</v>
      </c>
      <c r="I37" s="125">
        <v>260.8</v>
      </c>
      <c r="J37" s="82">
        <v>1.82</v>
      </c>
      <c r="K37" s="60">
        <v>0.65</v>
      </c>
      <c r="L37" s="60">
        <v>0</v>
      </c>
      <c r="M37" s="60">
        <v>0</v>
      </c>
      <c r="N37" s="60">
        <v>2.35</v>
      </c>
      <c r="O37" s="60">
        <v>3.23</v>
      </c>
      <c r="P37" s="60">
        <v>0.17</v>
      </c>
      <c r="Q37" s="60">
        <v>0</v>
      </c>
      <c r="R37" s="60">
        <v>0</v>
      </c>
      <c r="S37" s="60">
        <v>0.05</v>
      </c>
      <c r="T37" s="60">
        <v>1.62</v>
      </c>
      <c r="U37" s="60">
        <v>57.35</v>
      </c>
      <c r="V37" s="60">
        <v>101.48</v>
      </c>
      <c r="W37" s="60">
        <v>44.88</v>
      </c>
      <c r="X37" s="60">
        <v>8.1999999999999993</v>
      </c>
      <c r="Y37" s="60">
        <v>72.3</v>
      </c>
      <c r="Z37" s="60">
        <v>0.3</v>
      </c>
      <c r="AA37" s="60">
        <v>15.57</v>
      </c>
      <c r="AB37" s="60">
        <v>4.5</v>
      </c>
      <c r="AC37" s="60">
        <v>29.6</v>
      </c>
      <c r="AD37" s="60">
        <v>1.45</v>
      </c>
      <c r="AE37" s="60">
        <v>0.06</v>
      </c>
      <c r="AF37" s="60">
        <v>0.09</v>
      </c>
      <c r="AG37" s="60">
        <v>1.63</v>
      </c>
      <c r="AH37" s="60">
        <v>5.57</v>
      </c>
      <c r="AI37" s="60">
        <v>0.03</v>
      </c>
      <c r="AJ37" s="61">
        <v>0</v>
      </c>
      <c r="AK37" s="61">
        <v>709.86</v>
      </c>
      <c r="AL37" s="61">
        <v>560.53</v>
      </c>
      <c r="AM37" s="61">
        <v>1017.03</v>
      </c>
      <c r="AN37" s="61">
        <v>1121.3599999999999</v>
      </c>
      <c r="AO37" s="61">
        <v>313.08</v>
      </c>
      <c r="AP37" s="61">
        <v>638.53</v>
      </c>
      <c r="AQ37" s="61">
        <v>131.35</v>
      </c>
      <c r="AR37" s="61">
        <v>86.44</v>
      </c>
      <c r="AS37" s="61">
        <v>14.55</v>
      </c>
      <c r="AT37" s="61">
        <v>17.64</v>
      </c>
      <c r="AU37" s="61">
        <v>14.99</v>
      </c>
      <c r="AV37" s="61">
        <v>449.25</v>
      </c>
      <c r="AW37" s="61">
        <v>15.44</v>
      </c>
      <c r="AX37" s="61">
        <v>135.83000000000001</v>
      </c>
      <c r="AY37" s="61">
        <v>0</v>
      </c>
      <c r="AZ37" s="61">
        <v>42.78</v>
      </c>
      <c r="BA37" s="61">
        <v>22.05</v>
      </c>
      <c r="BB37" s="61">
        <v>92.47</v>
      </c>
      <c r="BC37" s="61">
        <v>20.39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0.06</v>
      </c>
      <c r="BL37" s="61">
        <v>0</v>
      </c>
      <c r="BM37" s="61">
        <v>0.04</v>
      </c>
      <c r="BN37" s="61">
        <v>0</v>
      </c>
      <c r="BO37" s="61">
        <v>0.01</v>
      </c>
      <c r="BP37" s="61">
        <v>0</v>
      </c>
      <c r="BQ37" s="61">
        <v>0</v>
      </c>
      <c r="BR37" s="61">
        <v>0</v>
      </c>
      <c r="BS37" s="61">
        <v>0.22</v>
      </c>
      <c r="BT37" s="61">
        <v>0</v>
      </c>
      <c r="BU37" s="61">
        <v>0</v>
      </c>
      <c r="BV37" s="61">
        <v>0.55000000000000004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89.42</v>
      </c>
      <c r="CC37" s="62"/>
      <c r="CD37" s="62"/>
      <c r="CE37" s="61">
        <v>16.32</v>
      </c>
      <c r="CF37" s="61"/>
      <c r="CG37" s="61">
        <v>117.62</v>
      </c>
      <c r="CH37" s="61">
        <v>23.49</v>
      </c>
      <c r="CI37" s="61">
        <v>70.55</v>
      </c>
      <c r="CJ37" s="61">
        <v>1228.17</v>
      </c>
      <c r="CK37" s="61">
        <v>421.49</v>
      </c>
      <c r="CL37" s="61">
        <v>824.83</v>
      </c>
      <c r="CM37" s="61">
        <v>20.73</v>
      </c>
      <c r="CN37" s="61">
        <v>9.82</v>
      </c>
      <c r="CO37" s="61">
        <v>15.33</v>
      </c>
      <c r="CP37" s="61">
        <v>0</v>
      </c>
      <c r="CQ37" s="61">
        <v>0.5</v>
      </c>
    </row>
    <row r="38" spans="1:95" x14ac:dyDescent="0.3">
      <c r="A38" s="121" t="s">
        <v>137</v>
      </c>
      <c r="B38" s="126" t="s">
        <v>138</v>
      </c>
      <c r="C38" s="123" t="str">
        <f>"180"</f>
        <v>180</v>
      </c>
      <c r="D38" s="125">
        <v>3.73</v>
      </c>
      <c r="E38" s="125">
        <v>0.65</v>
      </c>
      <c r="F38" s="125">
        <v>4.4000000000000004</v>
      </c>
      <c r="G38" s="125">
        <v>0.62</v>
      </c>
      <c r="H38" s="125">
        <v>26.49</v>
      </c>
      <c r="I38" s="125">
        <v>159.10285500000001</v>
      </c>
      <c r="J38" s="82">
        <v>2.73</v>
      </c>
      <c r="K38" s="60">
        <v>0.1</v>
      </c>
      <c r="L38" s="60">
        <v>0</v>
      </c>
      <c r="M38" s="60">
        <v>0</v>
      </c>
      <c r="N38" s="60">
        <v>2.58</v>
      </c>
      <c r="O38" s="60">
        <v>21.87</v>
      </c>
      <c r="P38" s="60">
        <v>2.04</v>
      </c>
      <c r="Q38" s="60">
        <v>0</v>
      </c>
      <c r="R38" s="60">
        <v>0</v>
      </c>
      <c r="S38" s="60">
        <v>0.35</v>
      </c>
      <c r="T38" s="60">
        <v>2.27</v>
      </c>
      <c r="U38" s="60">
        <v>93.41</v>
      </c>
      <c r="V38" s="60">
        <v>763.51</v>
      </c>
      <c r="W38" s="60">
        <v>40.75</v>
      </c>
      <c r="X38" s="60">
        <v>36.42</v>
      </c>
      <c r="Y38" s="60">
        <v>104.19</v>
      </c>
      <c r="Z38" s="60">
        <v>1.35</v>
      </c>
      <c r="AA38" s="60">
        <v>22.5</v>
      </c>
      <c r="AB38" s="60">
        <v>40.93</v>
      </c>
      <c r="AC38" s="60">
        <v>30.06</v>
      </c>
      <c r="AD38" s="60">
        <v>0.21</v>
      </c>
      <c r="AE38" s="60">
        <v>0.14000000000000001</v>
      </c>
      <c r="AF38" s="60">
        <v>0.12</v>
      </c>
      <c r="AG38" s="60">
        <v>1.6</v>
      </c>
      <c r="AH38" s="60">
        <v>3.11</v>
      </c>
      <c r="AI38" s="60">
        <v>6.54</v>
      </c>
      <c r="AJ38" s="61">
        <v>0</v>
      </c>
      <c r="AK38" s="61">
        <v>75.11</v>
      </c>
      <c r="AL38" s="61">
        <v>97.73</v>
      </c>
      <c r="AM38" s="61">
        <v>139.19</v>
      </c>
      <c r="AN38" s="61">
        <v>141.72</v>
      </c>
      <c r="AO38" s="61">
        <v>31.93</v>
      </c>
      <c r="AP38" s="61">
        <v>91.36</v>
      </c>
      <c r="AQ38" s="61">
        <v>41.81</v>
      </c>
      <c r="AR38" s="61">
        <v>96.1</v>
      </c>
      <c r="AS38" s="61">
        <v>90.8</v>
      </c>
      <c r="AT38" s="61">
        <v>247.35</v>
      </c>
      <c r="AU38" s="61">
        <v>110.17</v>
      </c>
      <c r="AV38" s="61">
        <v>23.04</v>
      </c>
      <c r="AW38" s="61">
        <v>64.13</v>
      </c>
      <c r="AX38" s="61">
        <v>344.65</v>
      </c>
      <c r="AY38" s="61">
        <v>0</v>
      </c>
      <c r="AZ38" s="61">
        <v>48.22</v>
      </c>
      <c r="BA38" s="61">
        <v>43.86</v>
      </c>
      <c r="BB38" s="61">
        <v>87.3</v>
      </c>
      <c r="BC38" s="61">
        <v>25.99</v>
      </c>
      <c r="BD38" s="61">
        <v>0.11</v>
      </c>
      <c r="BE38" s="61">
        <v>0.05</v>
      </c>
      <c r="BF38" s="61">
        <v>0.03</v>
      </c>
      <c r="BG38" s="61">
        <v>0.06</v>
      </c>
      <c r="BH38" s="61">
        <v>7.0000000000000007E-2</v>
      </c>
      <c r="BI38" s="61">
        <v>0.34</v>
      </c>
      <c r="BJ38" s="61">
        <v>0</v>
      </c>
      <c r="BK38" s="61">
        <v>1.05</v>
      </c>
      <c r="BL38" s="61">
        <v>0</v>
      </c>
      <c r="BM38" s="61">
        <v>0.31</v>
      </c>
      <c r="BN38" s="61">
        <v>0</v>
      </c>
      <c r="BO38" s="61">
        <v>0</v>
      </c>
      <c r="BP38" s="61">
        <v>0</v>
      </c>
      <c r="BQ38" s="61">
        <v>7.0000000000000007E-2</v>
      </c>
      <c r="BR38" s="61">
        <v>0.11</v>
      </c>
      <c r="BS38" s="61">
        <v>1.02</v>
      </c>
      <c r="BT38" s="61">
        <v>0</v>
      </c>
      <c r="BU38" s="61">
        <v>0</v>
      </c>
      <c r="BV38" s="61">
        <v>0.17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148.35</v>
      </c>
      <c r="CC38" s="62"/>
      <c r="CD38" s="62"/>
      <c r="CE38" s="61">
        <v>29.32</v>
      </c>
      <c r="CF38" s="61"/>
      <c r="CG38" s="61">
        <v>17.59</v>
      </c>
      <c r="CH38" s="61">
        <v>11.66</v>
      </c>
      <c r="CI38" s="61">
        <v>14.63</v>
      </c>
      <c r="CJ38" s="61">
        <v>602.05999999999995</v>
      </c>
      <c r="CK38" s="61">
        <v>529.20000000000005</v>
      </c>
      <c r="CL38" s="61">
        <v>565.63</v>
      </c>
      <c r="CM38" s="61">
        <v>24.41</v>
      </c>
      <c r="CN38" s="61">
        <v>3.59</v>
      </c>
      <c r="CO38" s="61">
        <v>14</v>
      </c>
      <c r="CP38" s="61">
        <v>0</v>
      </c>
      <c r="CQ38" s="61">
        <v>0.27</v>
      </c>
    </row>
    <row r="39" spans="1:95" ht="14.4" x14ac:dyDescent="0.3">
      <c r="A39" s="121" t="s">
        <v>110</v>
      </c>
      <c r="B39" s="126" t="s">
        <v>111</v>
      </c>
      <c r="C39" s="123" t="str">
        <f>"200"</f>
        <v>200</v>
      </c>
      <c r="D39" s="125">
        <v>0.24</v>
      </c>
      <c r="E39" s="125">
        <v>0</v>
      </c>
      <c r="F39" s="125">
        <v>0.1</v>
      </c>
      <c r="G39" s="125">
        <v>0.1</v>
      </c>
      <c r="H39" s="125">
        <v>14.6</v>
      </c>
      <c r="I39" s="125">
        <v>55.735010000000003</v>
      </c>
      <c r="J39" s="134">
        <v>0.02</v>
      </c>
      <c r="K39" s="13">
        <v>0</v>
      </c>
      <c r="L39" s="13">
        <v>0</v>
      </c>
      <c r="M39" s="13">
        <v>0</v>
      </c>
      <c r="N39" s="13">
        <v>12.63</v>
      </c>
      <c r="O39" s="13">
        <v>0.43</v>
      </c>
      <c r="P39" s="13">
        <v>1.54</v>
      </c>
      <c r="Q39" s="13">
        <v>0</v>
      </c>
      <c r="R39" s="13">
        <v>0</v>
      </c>
      <c r="S39" s="13">
        <v>0.35</v>
      </c>
      <c r="T39" s="13">
        <v>0.34</v>
      </c>
      <c r="U39" s="13">
        <v>0.84</v>
      </c>
      <c r="V39" s="13">
        <v>3.71</v>
      </c>
      <c r="W39" s="13">
        <v>4.37</v>
      </c>
      <c r="X39" s="13">
        <v>1.1399999999999999</v>
      </c>
      <c r="Y39" s="13">
        <v>1.1200000000000001</v>
      </c>
      <c r="Z39" s="13">
        <v>0.22</v>
      </c>
      <c r="AA39" s="13">
        <v>0</v>
      </c>
      <c r="AB39" s="13">
        <v>351</v>
      </c>
      <c r="AC39" s="13">
        <v>65.099999999999994</v>
      </c>
      <c r="AD39" s="13">
        <v>0.26</v>
      </c>
      <c r="AE39" s="13">
        <v>0.01</v>
      </c>
      <c r="AF39" s="13">
        <v>0.02</v>
      </c>
      <c r="AG39" s="13">
        <v>0.08</v>
      </c>
      <c r="AH39" s="13">
        <v>0.11</v>
      </c>
      <c r="AI39" s="13">
        <v>39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239.01</v>
      </c>
      <c r="CC39" s="15"/>
      <c r="CD39" s="15"/>
      <c r="CE39" s="14">
        <v>58.5</v>
      </c>
      <c r="CF39" s="14"/>
      <c r="CG39" s="14">
        <v>6.14</v>
      </c>
      <c r="CH39" s="14">
        <v>6.14</v>
      </c>
      <c r="CI39" s="14">
        <v>6.14</v>
      </c>
      <c r="CJ39" s="14">
        <v>575</v>
      </c>
      <c r="CK39" s="14">
        <v>220.9</v>
      </c>
      <c r="CL39" s="14">
        <v>397.95</v>
      </c>
      <c r="CM39" s="14">
        <v>51.55</v>
      </c>
      <c r="CN39" s="14">
        <v>30.58</v>
      </c>
      <c r="CO39" s="14">
        <v>41.06</v>
      </c>
      <c r="CP39" s="14">
        <v>10</v>
      </c>
      <c r="CQ39" s="14">
        <v>0</v>
      </c>
    </row>
    <row r="40" spans="1:95" x14ac:dyDescent="0.3">
      <c r="A40" s="121" t="str">
        <f>""</f>
        <v/>
      </c>
      <c r="B40" s="126" t="s">
        <v>112</v>
      </c>
      <c r="C40" s="123">
        <v>25</v>
      </c>
      <c r="D40" s="125">
        <v>2.25</v>
      </c>
      <c r="E40" s="125">
        <v>0</v>
      </c>
      <c r="F40" s="125">
        <v>0.75</v>
      </c>
      <c r="G40" s="125">
        <v>0</v>
      </c>
      <c r="H40" s="125">
        <v>13.45</v>
      </c>
      <c r="I40" s="125">
        <v>66.900000000000006</v>
      </c>
      <c r="J40" s="82">
        <v>0</v>
      </c>
      <c r="K40" s="60">
        <v>0</v>
      </c>
      <c r="L40" s="60">
        <v>0</v>
      </c>
      <c r="M40" s="60">
        <v>0</v>
      </c>
      <c r="N40" s="60">
        <v>1.8</v>
      </c>
      <c r="O40" s="60">
        <v>21.35</v>
      </c>
      <c r="P40" s="60">
        <v>3.75</v>
      </c>
      <c r="Q40" s="60">
        <v>0</v>
      </c>
      <c r="R40" s="60">
        <v>0</v>
      </c>
      <c r="S40" s="60">
        <v>0.15</v>
      </c>
      <c r="T40" s="60">
        <v>0.9</v>
      </c>
      <c r="U40" s="60">
        <v>171.5</v>
      </c>
      <c r="V40" s="60">
        <v>112.5</v>
      </c>
      <c r="W40" s="60">
        <v>17</v>
      </c>
      <c r="X40" s="60">
        <v>31.5</v>
      </c>
      <c r="Y40" s="60">
        <v>86</v>
      </c>
      <c r="Z40" s="60">
        <v>1.4</v>
      </c>
      <c r="AA40" s="60">
        <v>4.5</v>
      </c>
      <c r="AB40" s="60">
        <v>0</v>
      </c>
      <c r="AC40" s="60">
        <v>4.5</v>
      </c>
      <c r="AD40" s="60">
        <v>0.85</v>
      </c>
      <c r="AE40" s="60">
        <v>0.08</v>
      </c>
      <c r="AF40" s="60">
        <v>0.03</v>
      </c>
      <c r="AG40" s="60">
        <v>2.35</v>
      </c>
      <c r="AH40" s="60">
        <v>2.35</v>
      </c>
      <c r="AI40" s="60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16.649999999999999</v>
      </c>
      <c r="CC40" s="62"/>
      <c r="CD40" s="62"/>
      <c r="CE40" s="61">
        <v>4.5</v>
      </c>
      <c r="CF40" s="61"/>
      <c r="CG40" s="61">
        <v>0</v>
      </c>
      <c r="CH40" s="61">
        <v>0</v>
      </c>
      <c r="CI40" s="61">
        <v>0</v>
      </c>
      <c r="CJ40" s="61">
        <v>0</v>
      </c>
      <c r="CK40" s="61">
        <v>0</v>
      </c>
      <c r="CL40" s="61">
        <v>0</v>
      </c>
      <c r="CM40" s="61">
        <v>0</v>
      </c>
      <c r="CN40" s="61">
        <v>0</v>
      </c>
      <c r="CO40" s="61">
        <v>0</v>
      </c>
      <c r="CP40" s="61">
        <v>0</v>
      </c>
      <c r="CQ40" s="61">
        <v>0</v>
      </c>
    </row>
    <row r="41" spans="1:95" x14ac:dyDescent="0.3">
      <c r="A41" s="121" t="str">
        <f>"-"</f>
        <v>-</v>
      </c>
      <c r="B41" s="126" t="s">
        <v>100</v>
      </c>
      <c r="C41" s="123" t="str">
        <f>"25"</f>
        <v>25</v>
      </c>
      <c r="D41" s="125">
        <v>1.65</v>
      </c>
      <c r="E41" s="125">
        <v>0</v>
      </c>
      <c r="F41" s="125">
        <v>0.3</v>
      </c>
      <c r="G41" s="125">
        <v>0.3</v>
      </c>
      <c r="H41" s="125">
        <v>10.43</v>
      </c>
      <c r="I41" s="125">
        <v>48.344999999999999</v>
      </c>
      <c r="J41" s="83">
        <v>0.08</v>
      </c>
      <c r="K41" s="57">
        <v>0</v>
      </c>
      <c r="L41" s="57">
        <v>0</v>
      </c>
      <c r="M41" s="57">
        <v>0</v>
      </c>
      <c r="N41" s="57">
        <v>0.48</v>
      </c>
      <c r="O41" s="57">
        <v>12.88</v>
      </c>
      <c r="P41" s="57">
        <v>3.32</v>
      </c>
      <c r="Q41" s="57">
        <v>0</v>
      </c>
      <c r="R41" s="57">
        <v>0</v>
      </c>
      <c r="S41" s="57">
        <v>0.4</v>
      </c>
      <c r="T41" s="57">
        <v>1</v>
      </c>
      <c r="U41" s="57">
        <v>244</v>
      </c>
      <c r="V41" s="57">
        <v>98</v>
      </c>
      <c r="W41" s="57">
        <v>14</v>
      </c>
      <c r="X41" s="57">
        <v>18.8</v>
      </c>
      <c r="Y41" s="57">
        <v>63.2</v>
      </c>
      <c r="Z41" s="57">
        <v>1.56</v>
      </c>
      <c r="AA41" s="57">
        <v>0</v>
      </c>
      <c r="AB41" s="57">
        <v>2</v>
      </c>
      <c r="AC41" s="57">
        <v>0.4</v>
      </c>
      <c r="AD41" s="57">
        <v>0.56000000000000005</v>
      </c>
      <c r="AE41" s="57">
        <v>7.0000000000000007E-2</v>
      </c>
      <c r="AF41" s="57">
        <v>0.03</v>
      </c>
      <c r="AG41" s="57">
        <v>0.28000000000000003</v>
      </c>
      <c r="AH41" s="57">
        <v>0.8</v>
      </c>
      <c r="AI41" s="57">
        <v>0</v>
      </c>
      <c r="AJ41" s="55">
        <v>0</v>
      </c>
      <c r="AK41" s="55">
        <v>128.80000000000001</v>
      </c>
      <c r="AL41" s="55">
        <v>99.2</v>
      </c>
      <c r="AM41" s="55">
        <v>170.8</v>
      </c>
      <c r="AN41" s="55">
        <v>89.2</v>
      </c>
      <c r="AO41" s="55">
        <v>37.200000000000003</v>
      </c>
      <c r="AP41" s="55">
        <v>79.2</v>
      </c>
      <c r="AQ41" s="55">
        <v>32</v>
      </c>
      <c r="AR41" s="55">
        <v>148.4</v>
      </c>
      <c r="AS41" s="55">
        <v>118.8</v>
      </c>
      <c r="AT41" s="55">
        <v>116.4</v>
      </c>
      <c r="AU41" s="55">
        <v>185.6</v>
      </c>
      <c r="AV41" s="55">
        <v>49.6</v>
      </c>
      <c r="AW41" s="55">
        <v>124</v>
      </c>
      <c r="AX41" s="55">
        <v>623.6</v>
      </c>
      <c r="AY41" s="55">
        <v>0</v>
      </c>
      <c r="AZ41" s="55">
        <v>210.4</v>
      </c>
      <c r="BA41" s="55">
        <v>116.4</v>
      </c>
      <c r="BB41" s="55">
        <v>72</v>
      </c>
      <c r="BC41" s="55">
        <v>52</v>
      </c>
      <c r="BD41" s="55">
        <v>0</v>
      </c>
      <c r="BE41" s="55">
        <v>0</v>
      </c>
      <c r="BF41" s="55">
        <v>0</v>
      </c>
      <c r="BG41" s="55">
        <v>0</v>
      </c>
      <c r="BH41" s="55">
        <v>0</v>
      </c>
      <c r="BI41" s="55">
        <v>0</v>
      </c>
      <c r="BJ41" s="55">
        <v>0</v>
      </c>
      <c r="BK41" s="55">
        <v>0.06</v>
      </c>
      <c r="BL41" s="55">
        <v>0</v>
      </c>
      <c r="BM41" s="55">
        <v>0</v>
      </c>
      <c r="BN41" s="55">
        <v>0.01</v>
      </c>
      <c r="BO41" s="55">
        <v>0</v>
      </c>
      <c r="BP41" s="55">
        <v>0</v>
      </c>
      <c r="BQ41" s="55">
        <v>0</v>
      </c>
      <c r="BR41" s="55">
        <v>0</v>
      </c>
      <c r="BS41" s="55">
        <v>0.04</v>
      </c>
      <c r="BT41" s="55">
        <v>0</v>
      </c>
      <c r="BU41" s="55">
        <v>0</v>
      </c>
      <c r="BV41" s="55">
        <v>0.19</v>
      </c>
      <c r="BW41" s="55">
        <v>0.03</v>
      </c>
      <c r="BX41" s="55">
        <v>0</v>
      </c>
      <c r="BY41" s="55">
        <v>0</v>
      </c>
      <c r="BZ41" s="55">
        <v>0</v>
      </c>
      <c r="CA41" s="55">
        <v>0</v>
      </c>
      <c r="CB41" s="55">
        <v>18.8</v>
      </c>
      <c r="CC41" s="58"/>
      <c r="CD41" s="58"/>
      <c r="CE41" s="55">
        <v>0.33</v>
      </c>
      <c r="CF41" s="55"/>
      <c r="CG41" s="55">
        <v>2.5</v>
      </c>
      <c r="CH41" s="55">
        <v>2.5</v>
      </c>
      <c r="CI41" s="55">
        <v>2.5</v>
      </c>
      <c r="CJ41" s="55">
        <v>475</v>
      </c>
      <c r="CK41" s="55">
        <v>183</v>
      </c>
      <c r="CL41" s="55">
        <v>329</v>
      </c>
      <c r="CM41" s="55">
        <v>4.75</v>
      </c>
      <c r="CN41" s="55">
        <v>3.95</v>
      </c>
      <c r="CO41" s="55">
        <v>4.3499999999999996</v>
      </c>
      <c r="CP41" s="55">
        <v>0</v>
      </c>
      <c r="CQ41" s="55">
        <v>0</v>
      </c>
    </row>
    <row r="42" spans="1:95" ht="14.4" x14ac:dyDescent="0.3">
      <c r="A42" s="127"/>
      <c r="B42" s="142" t="s">
        <v>101</v>
      </c>
      <c r="C42" s="128"/>
      <c r="D42" s="130">
        <f>SUM(D36:D41)</f>
        <v>22.56</v>
      </c>
      <c r="E42" s="130">
        <f t="shared" ref="E42:BP42" si="9">SUM(E36:E41)</f>
        <v>12.22</v>
      </c>
      <c r="F42" s="130">
        <f t="shared" si="9"/>
        <v>21.270000000000003</v>
      </c>
      <c r="G42" s="130">
        <f t="shared" si="9"/>
        <v>2.2599999999999998</v>
      </c>
      <c r="H42" s="130">
        <f t="shared" si="9"/>
        <v>80.639999999999986</v>
      </c>
      <c r="I42" s="130">
        <f t="shared" si="9"/>
        <v>597.33999674999995</v>
      </c>
      <c r="J42" s="140">
        <f t="shared" si="9"/>
        <v>4.68</v>
      </c>
      <c r="K42" s="68">
        <f t="shared" si="9"/>
        <v>0.91</v>
      </c>
      <c r="L42" s="68">
        <f t="shared" si="9"/>
        <v>0</v>
      </c>
      <c r="M42" s="68">
        <f t="shared" si="9"/>
        <v>0</v>
      </c>
      <c r="N42" s="68">
        <f t="shared" si="9"/>
        <v>20.51</v>
      </c>
      <c r="O42" s="68">
        <f t="shared" si="9"/>
        <v>59.790000000000006</v>
      </c>
      <c r="P42" s="68">
        <f t="shared" si="9"/>
        <v>11.1</v>
      </c>
      <c r="Q42" s="68">
        <f t="shared" si="9"/>
        <v>0</v>
      </c>
      <c r="R42" s="68">
        <f t="shared" si="9"/>
        <v>0</v>
      </c>
      <c r="S42" s="68">
        <f t="shared" si="9"/>
        <v>1.33</v>
      </c>
      <c r="T42" s="68">
        <f t="shared" si="9"/>
        <v>6.44</v>
      </c>
      <c r="U42" s="68">
        <f t="shared" si="9"/>
        <v>627.66999999999996</v>
      </c>
      <c r="V42" s="68">
        <f t="shared" si="9"/>
        <v>1117.17</v>
      </c>
      <c r="W42" s="68">
        <f t="shared" si="9"/>
        <v>128.05000000000001</v>
      </c>
      <c r="X42" s="68">
        <f t="shared" si="9"/>
        <v>99.89</v>
      </c>
      <c r="Y42" s="68">
        <f t="shared" si="9"/>
        <v>338.08</v>
      </c>
      <c r="Z42" s="68">
        <f t="shared" si="9"/>
        <v>4.99</v>
      </c>
      <c r="AA42" s="68">
        <f t="shared" si="9"/>
        <v>42.57</v>
      </c>
      <c r="AB42" s="68">
        <f t="shared" si="9"/>
        <v>421.83</v>
      </c>
      <c r="AC42" s="68">
        <f t="shared" si="9"/>
        <v>134.54</v>
      </c>
      <c r="AD42" s="68">
        <f t="shared" si="9"/>
        <v>3.4699999999999998</v>
      </c>
      <c r="AE42" s="68">
        <f t="shared" si="9"/>
        <v>0.37000000000000005</v>
      </c>
      <c r="AF42" s="68">
        <f t="shared" si="9"/>
        <v>0.29999999999999993</v>
      </c>
      <c r="AG42" s="68">
        <f t="shared" si="9"/>
        <v>5.9900000000000011</v>
      </c>
      <c r="AH42" s="68">
        <f t="shared" si="9"/>
        <v>12.03</v>
      </c>
      <c r="AI42" s="68">
        <f t="shared" si="9"/>
        <v>46.87</v>
      </c>
      <c r="AJ42" s="68">
        <f t="shared" si="9"/>
        <v>0</v>
      </c>
      <c r="AK42" s="68">
        <f t="shared" si="9"/>
        <v>921.3900000000001</v>
      </c>
      <c r="AL42" s="68">
        <f t="shared" si="9"/>
        <v>763.38</v>
      </c>
      <c r="AM42" s="68">
        <f t="shared" si="9"/>
        <v>1335.48</v>
      </c>
      <c r="AN42" s="68">
        <f t="shared" si="9"/>
        <v>1359.61</v>
      </c>
      <c r="AO42" s="68">
        <f t="shared" si="9"/>
        <v>383.9</v>
      </c>
      <c r="AP42" s="68">
        <f t="shared" si="9"/>
        <v>815.01</v>
      </c>
      <c r="AQ42" s="68">
        <f t="shared" si="9"/>
        <v>206.57</v>
      </c>
      <c r="AR42" s="68">
        <f t="shared" si="9"/>
        <v>335.74</v>
      </c>
      <c r="AS42" s="68">
        <f t="shared" si="9"/>
        <v>231.48000000000002</v>
      </c>
      <c r="AT42" s="68">
        <f t="shared" si="9"/>
        <v>394.08000000000004</v>
      </c>
      <c r="AU42" s="68">
        <f t="shared" si="9"/>
        <v>325.71000000000004</v>
      </c>
      <c r="AV42" s="68">
        <f t="shared" si="9"/>
        <v>524.71</v>
      </c>
      <c r="AW42" s="68">
        <f t="shared" si="9"/>
        <v>211.47</v>
      </c>
      <c r="AX42" s="68">
        <f t="shared" si="9"/>
        <v>1143.5700000000002</v>
      </c>
      <c r="AY42" s="68">
        <f t="shared" si="9"/>
        <v>0</v>
      </c>
      <c r="AZ42" s="68">
        <f t="shared" si="9"/>
        <v>306.2</v>
      </c>
      <c r="BA42" s="68">
        <f t="shared" si="9"/>
        <v>189.93</v>
      </c>
      <c r="BB42" s="68">
        <f t="shared" si="9"/>
        <v>257.69</v>
      </c>
      <c r="BC42" s="68">
        <f t="shared" si="9"/>
        <v>100.35</v>
      </c>
      <c r="BD42" s="68">
        <f t="shared" si="9"/>
        <v>0.11</v>
      </c>
      <c r="BE42" s="68">
        <f t="shared" si="9"/>
        <v>0.05</v>
      </c>
      <c r="BF42" s="68">
        <f t="shared" si="9"/>
        <v>0.03</v>
      </c>
      <c r="BG42" s="68">
        <f t="shared" si="9"/>
        <v>0.06</v>
      </c>
      <c r="BH42" s="68">
        <f t="shared" si="9"/>
        <v>7.0000000000000007E-2</v>
      </c>
      <c r="BI42" s="68">
        <f t="shared" si="9"/>
        <v>0.34</v>
      </c>
      <c r="BJ42" s="68">
        <f t="shared" si="9"/>
        <v>0</v>
      </c>
      <c r="BK42" s="68">
        <f t="shared" si="9"/>
        <v>1.1800000000000002</v>
      </c>
      <c r="BL42" s="68">
        <f t="shared" si="9"/>
        <v>0</v>
      </c>
      <c r="BM42" s="68">
        <f t="shared" si="9"/>
        <v>0.36</v>
      </c>
      <c r="BN42" s="68">
        <f t="shared" si="9"/>
        <v>0.01</v>
      </c>
      <c r="BO42" s="68">
        <f t="shared" si="9"/>
        <v>0.01</v>
      </c>
      <c r="BP42" s="68">
        <f t="shared" si="9"/>
        <v>0</v>
      </c>
      <c r="BQ42" s="68">
        <f t="shared" ref="BQ42:CQ42" si="10">SUM(BQ36:BQ41)</f>
        <v>7.0000000000000007E-2</v>
      </c>
      <c r="BR42" s="68">
        <f t="shared" si="10"/>
        <v>0.11</v>
      </c>
      <c r="BS42" s="68">
        <f t="shared" si="10"/>
        <v>1.35</v>
      </c>
      <c r="BT42" s="68">
        <f t="shared" si="10"/>
        <v>0</v>
      </c>
      <c r="BU42" s="68">
        <f t="shared" si="10"/>
        <v>0</v>
      </c>
      <c r="BV42" s="68">
        <f t="shared" si="10"/>
        <v>1.06</v>
      </c>
      <c r="BW42" s="68">
        <f t="shared" si="10"/>
        <v>0.03</v>
      </c>
      <c r="BX42" s="68">
        <f t="shared" si="10"/>
        <v>0</v>
      </c>
      <c r="BY42" s="68">
        <f t="shared" si="10"/>
        <v>0</v>
      </c>
      <c r="BZ42" s="68">
        <f t="shared" si="10"/>
        <v>0</v>
      </c>
      <c r="CA42" s="68">
        <f t="shared" si="10"/>
        <v>0</v>
      </c>
      <c r="CB42" s="68">
        <f t="shared" si="10"/>
        <v>540.93999999999994</v>
      </c>
      <c r="CC42" s="68">
        <f t="shared" si="10"/>
        <v>0</v>
      </c>
      <c r="CD42" s="68">
        <f t="shared" si="10"/>
        <v>0</v>
      </c>
      <c r="CE42" s="68">
        <f t="shared" si="10"/>
        <v>112.86999999999999</v>
      </c>
      <c r="CF42" s="68">
        <f t="shared" si="10"/>
        <v>0</v>
      </c>
      <c r="CG42" s="68">
        <f t="shared" si="10"/>
        <v>150.76999999999998</v>
      </c>
      <c r="CH42" s="68">
        <f t="shared" si="10"/>
        <v>47.709999999999994</v>
      </c>
      <c r="CI42" s="68">
        <f t="shared" si="10"/>
        <v>99.24</v>
      </c>
      <c r="CJ42" s="68">
        <f t="shared" si="10"/>
        <v>3135.73</v>
      </c>
      <c r="CK42" s="68">
        <f t="shared" si="10"/>
        <v>1415.0900000000001</v>
      </c>
      <c r="CL42" s="68">
        <f t="shared" si="10"/>
        <v>2275.41</v>
      </c>
      <c r="CM42" s="68">
        <f t="shared" si="10"/>
        <v>101.53</v>
      </c>
      <c r="CN42" s="68">
        <f t="shared" si="10"/>
        <v>48.02</v>
      </c>
      <c r="CO42" s="68">
        <f t="shared" si="10"/>
        <v>74.819999999999993</v>
      </c>
      <c r="CP42" s="68">
        <f t="shared" si="10"/>
        <v>10</v>
      </c>
      <c r="CQ42" s="68">
        <f t="shared" si="10"/>
        <v>0.92</v>
      </c>
    </row>
    <row r="43" spans="1:95" ht="13.2" hidden="1" customHeight="1" x14ac:dyDescent="0.3">
      <c r="A43" s="56"/>
      <c r="B43" s="16" t="s">
        <v>247</v>
      </c>
      <c r="C43" s="74"/>
      <c r="D43" s="90">
        <v>22.5</v>
      </c>
      <c r="E43" s="90">
        <v>0</v>
      </c>
      <c r="F43" s="90">
        <v>23</v>
      </c>
      <c r="G43" s="90">
        <v>0</v>
      </c>
      <c r="H43" s="90">
        <v>95.75</v>
      </c>
      <c r="I43" s="90">
        <v>680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315</v>
      </c>
      <c r="AD43" s="50">
        <v>0</v>
      </c>
      <c r="AE43" s="50">
        <v>0.48999999999999994</v>
      </c>
      <c r="AF43" s="50">
        <v>0.55999999999999994</v>
      </c>
      <c r="AI43" s="50">
        <v>24.5</v>
      </c>
      <c r="CI43" s="51">
        <v>0</v>
      </c>
      <c r="CL43" s="51">
        <v>0</v>
      </c>
      <c r="CO43" s="51">
        <v>0</v>
      </c>
    </row>
    <row r="44" spans="1:95" ht="13.8" hidden="1" customHeight="1" x14ac:dyDescent="0.3">
      <c r="A44" s="56"/>
      <c r="B44" s="16" t="s">
        <v>103</v>
      </c>
      <c r="C44" s="74"/>
      <c r="D44" s="90">
        <f t="shared" ref="D44:I44" si="11">D42-D43</f>
        <v>5.9999999999998721E-2</v>
      </c>
      <c r="E44" s="90">
        <f t="shared" si="11"/>
        <v>12.22</v>
      </c>
      <c r="F44" s="90">
        <f t="shared" si="11"/>
        <v>-1.7299999999999969</v>
      </c>
      <c r="G44" s="90">
        <f t="shared" si="11"/>
        <v>2.2599999999999998</v>
      </c>
      <c r="H44" s="90">
        <f t="shared" si="11"/>
        <v>-15.110000000000014</v>
      </c>
      <c r="I44" s="90">
        <f t="shared" si="11"/>
        <v>-82.660003250000045</v>
      </c>
      <c r="V44" s="50">
        <f t="shared" ref="V44:AF44" si="12">V42-V43</f>
        <v>1117.17</v>
      </c>
      <c r="W44" s="50">
        <f t="shared" si="12"/>
        <v>128.05000000000001</v>
      </c>
      <c r="X44" s="50">
        <f t="shared" si="12"/>
        <v>99.89</v>
      </c>
      <c r="Y44" s="50">
        <f t="shared" si="12"/>
        <v>338.08</v>
      </c>
      <c r="Z44" s="50">
        <f t="shared" si="12"/>
        <v>4.99</v>
      </c>
      <c r="AA44" s="50">
        <f t="shared" si="12"/>
        <v>42.57</v>
      </c>
      <c r="AB44" s="50">
        <f t="shared" si="12"/>
        <v>421.83</v>
      </c>
      <c r="AC44" s="50">
        <f t="shared" si="12"/>
        <v>-180.46</v>
      </c>
      <c r="AD44" s="50">
        <f t="shared" si="12"/>
        <v>3.4699999999999998</v>
      </c>
      <c r="AE44" s="50">
        <f t="shared" si="12"/>
        <v>-0.11999999999999988</v>
      </c>
      <c r="AF44" s="50">
        <f t="shared" si="12"/>
        <v>-0.26</v>
      </c>
      <c r="AI44" s="50">
        <f>AI42-AI43</f>
        <v>22.369999999999997</v>
      </c>
      <c r="CI44" s="51">
        <f>CI42-CI43</f>
        <v>99.24</v>
      </c>
      <c r="CL44" s="51">
        <f>CL42-CL43</f>
        <v>2275.41</v>
      </c>
      <c r="CO44" s="51">
        <f>CO42-CO43</f>
        <v>74.819999999999993</v>
      </c>
    </row>
    <row r="45" spans="1:95" ht="12" hidden="1" customHeight="1" x14ac:dyDescent="0.3">
      <c r="A45" s="56"/>
      <c r="B45" s="16" t="s">
        <v>104</v>
      </c>
      <c r="C45" s="74"/>
      <c r="D45" s="90">
        <v>16</v>
      </c>
      <c r="E45" s="90"/>
      <c r="F45" s="90">
        <v>26</v>
      </c>
      <c r="G45" s="90"/>
      <c r="H45" s="90">
        <v>58</v>
      </c>
      <c r="I45" s="90"/>
    </row>
    <row r="46" spans="1:95" ht="14.4" x14ac:dyDescent="0.3">
      <c r="A46" s="121"/>
      <c r="B46" s="122" t="s">
        <v>199</v>
      </c>
      <c r="C46" s="123"/>
      <c r="D46" s="125"/>
      <c r="E46" s="125"/>
      <c r="F46" s="125"/>
      <c r="G46" s="125"/>
      <c r="H46" s="125"/>
      <c r="I46" s="125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1"/>
      <c r="CD46" s="11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</row>
    <row r="47" spans="1:95" ht="14.4" x14ac:dyDescent="0.3">
      <c r="A47" s="121" t="str">
        <f>" 245/1"</f>
        <v xml:space="preserve"> 245/1</v>
      </c>
      <c r="B47" s="126" t="s">
        <v>344</v>
      </c>
      <c r="C47" s="123" t="str">
        <f>"30"</f>
        <v>30</v>
      </c>
      <c r="D47" s="125">
        <v>0.23</v>
      </c>
      <c r="E47" s="125">
        <v>0</v>
      </c>
      <c r="F47" s="125">
        <v>0.25</v>
      </c>
      <c r="G47" s="125">
        <v>0.28000000000000003</v>
      </c>
      <c r="H47" s="125">
        <v>0.98</v>
      </c>
      <c r="I47" s="125">
        <v>6.4571317499999994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1"/>
      <c r="CD47" s="11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</row>
    <row r="48" spans="1:95" ht="14.4" x14ac:dyDescent="0.3">
      <c r="A48" s="121" t="s">
        <v>230</v>
      </c>
      <c r="B48" s="126" t="s">
        <v>206</v>
      </c>
      <c r="C48" s="123" t="s">
        <v>225</v>
      </c>
      <c r="D48" s="125">
        <v>4.18</v>
      </c>
      <c r="E48" s="125">
        <v>0</v>
      </c>
      <c r="F48" s="125">
        <v>5.47</v>
      </c>
      <c r="G48" s="125">
        <v>5.22</v>
      </c>
      <c r="H48" s="125">
        <v>17.260000000000002</v>
      </c>
      <c r="I48" s="125">
        <v>131.4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1"/>
      <c r="CD48" s="11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</row>
    <row r="49" spans="1:95" ht="14.4" x14ac:dyDescent="0.3">
      <c r="A49" s="152" t="s">
        <v>127</v>
      </c>
      <c r="B49" s="153" t="s">
        <v>307</v>
      </c>
      <c r="C49" s="131" t="s">
        <v>136</v>
      </c>
      <c r="D49" s="166">
        <v>10.89</v>
      </c>
      <c r="E49" s="166">
        <v>14.17</v>
      </c>
      <c r="F49" s="166">
        <v>11.57</v>
      </c>
      <c r="G49" s="166">
        <v>0.09</v>
      </c>
      <c r="H49" s="166">
        <v>17.739999999999998</v>
      </c>
      <c r="I49" s="166">
        <v>231.17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1"/>
      <c r="CD49" s="11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</row>
    <row r="50" spans="1:95" ht="14.4" x14ac:dyDescent="0.3">
      <c r="A50" s="152" t="s">
        <v>308</v>
      </c>
      <c r="B50" s="153" t="s">
        <v>309</v>
      </c>
      <c r="C50" s="154" t="str">
        <f>"180"</f>
        <v>180</v>
      </c>
      <c r="D50" s="167">
        <v>5.38</v>
      </c>
      <c r="E50" s="167">
        <v>0.03</v>
      </c>
      <c r="F50" s="167">
        <v>7.8</v>
      </c>
      <c r="G50" s="167">
        <v>0.22</v>
      </c>
      <c r="H50" s="167">
        <v>27.12</v>
      </c>
      <c r="I50" s="167">
        <v>188.28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1"/>
      <c r="CD50" s="11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</row>
    <row r="51" spans="1:95" ht="14.4" x14ac:dyDescent="0.3">
      <c r="A51" s="121" t="s">
        <v>232</v>
      </c>
      <c r="B51" s="126" t="s">
        <v>231</v>
      </c>
      <c r="C51" s="123" t="str">
        <f>"200"</f>
        <v>200</v>
      </c>
      <c r="D51" s="125">
        <v>0.16</v>
      </c>
      <c r="E51" s="125">
        <v>0</v>
      </c>
      <c r="F51" s="125">
        <v>0.04</v>
      </c>
      <c r="G51" s="125">
        <v>0.04</v>
      </c>
      <c r="H51" s="125">
        <v>12.2</v>
      </c>
      <c r="I51" s="125">
        <v>47.687819999999995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1"/>
      <c r="CD51" s="11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</row>
    <row r="52" spans="1:95" ht="14.4" x14ac:dyDescent="0.3">
      <c r="A52" s="121" t="str">
        <f>""</f>
        <v/>
      </c>
      <c r="B52" s="126" t="s">
        <v>112</v>
      </c>
      <c r="C52" s="123" t="str">
        <f>"50"</f>
        <v>50</v>
      </c>
      <c r="D52" s="125">
        <v>4.5</v>
      </c>
      <c r="E52" s="125">
        <v>0</v>
      </c>
      <c r="F52" s="125">
        <v>1.5</v>
      </c>
      <c r="G52" s="125">
        <v>0</v>
      </c>
      <c r="H52" s="125">
        <v>26.9</v>
      </c>
      <c r="I52" s="125">
        <v>133.82499999999999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1"/>
      <c r="CD52" s="11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</row>
    <row r="53" spans="1:95" ht="14.4" x14ac:dyDescent="0.3">
      <c r="A53" s="121" t="str">
        <f>"-"</f>
        <v>-</v>
      </c>
      <c r="B53" s="126" t="s">
        <v>100</v>
      </c>
      <c r="C53" s="123" t="str">
        <f>"40"</f>
        <v>40</v>
      </c>
      <c r="D53" s="125">
        <v>2.64</v>
      </c>
      <c r="E53" s="125">
        <v>0</v>
      </c>
      <c r="F53" s="125">
        <v>0.48</v>
      </c>
      <c r="G53" s="125">
        <v>0.48</v>
      </c>
      <c r="H53" s="125">
        <v>16.68</v>
      </c>
      <c r="I53" s="125">
        <v>77.352000000000004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1"/>
      <c r="CD53" s="11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</row>
    <row r="54" spans="1:95" ht="14.4" x14ac:dyDescent="0.3">
      <c r="A54" s="121"/>
      <c r="B54" s="142" t="s">
        <v>205</v>
      </c>
      <c r="C54" s="123"/>
      <c r="D54" s="130">
        <f>SUM(D47:D53)</f>
        <v>27.98</v>
      </c>
      <c r="E54" s="130">
        <f t="shared" ref="E54:I54" si="13">SUM(E47:E53)</f>
        <v>14.2</v>
      </c>
      <c r="F54" s="130">
        <f t="shared" si="13"/>
        <v>27.11</v>
      </c>
      <c r="G54" s="130">
        <f t="shared" si="13"/>
        <v>6.33</v>
      </c>
      <c r="H54" s="130">
        <f t="shared" si="13"/>
        <v>118.88000000000002</v>
      </c>
      <c r="I54" s="130">
        <f t="shared" si="13"/>
        <v>816.17195174999995</v>
      </c>
      <c r="J54" s="134">
        <v>4.71</v>
      </c>
      <c r="K54" s="13">
        <v>0.22</v>
      </c>
      <c r="L54" s="13">
        <v>0</v>
      </c>
      <c r="M54" s="13">
        <v>0</v>
      </c>
      <c r="N54" s="13">
        <v>0.13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0.14000000000000001</v>
      </c>
      <c r="U54" s="13">
        <v>1.5</v>
      </c>
      <c r="V54" s="13">
        <v>3</v>
      </c>
      <c r="W54" s="13">
        <v>2.4</v>
      </c>
      <c r="X54" s="13">
        <v>0</v>
      </c>
      <c r="Y54" s="13">
        <v>3</v>
      </c>
      <c r="Z54" s="13">
        <v>0.02</v>
      </c>
      <c r="AA54" s="13">
        <v>40</v>
      </c>
      <c r="AB54" s="13">
        <v>30</v>
      </c>
      <c r="AC54" s="13">
        <v>45</v>
      </c>
      <c r="AD54" s="13">
        <v>0.1</v>
      </c>
      <c r="AE54" s="13">
        <v>0</v>
      </c>
      <c r="AF54" s="13">
        <v>0.01</v>
      </c>
      <c r="AG54" s="13">
        <v>0.01</v>
      </c>
      <c r="AH54" s="13">
        <v>0.02</v>
      </c>
      <c r="AI54" s="13">
        <v>0</v>
      </c>
      <c r="AJ54" s="14">
        <v>0</v>
      </c>
      <c r="AK54" s="14">
        <v>4.2</v>
      </c>
      <c r="AL54" s="14">
        <v>4.0999999999999996</v>
      </c>
      <c r="AM54" s="14">
        <v>7.6</v>
      </c>
      <c r="AN54" s="14">
        <v>4.5</v>
      </c>
      <c r="AO54" s="14">
        <v>1.7</v>
      </c>
      <c r="AP54" s="14">
        <v>4.7</v>
      </c>
      <c r="AQ54" s="14">
        <v>4.3</v>
      </c>
      <c r="AR54" s="14">
        <v>4.2</v>
      </c>
      <c r="AS54" s="14">
        <v>3.6</v>
      </c>
      <c r="AT54" s="14">
        <v>2.6</v>
      </c>
      <c r="AU54" s="14">
        <v>5.7</v>
      </c>
      <c r="AV54" s="14">
        <v>3.5</v>
      </c>
      <c r="AW54" s="14">
        <v>2.4</v>
      </c>
      <c r="AX54" s="14">
        <v>14.2</v>
      </c>
      <c r="AY54" s="14">
        <v>0</v>
      </c>
      <c r="AZ54" s="14">
        <v>4.8</v>
      </c>
      <c r="BA54" s="14">
        <v>5.4</v>
      </c>
      <c r="BB54" s="14">
        <v>4.2</v>
      </c>
      <c r="BC54" s="14">
        <v>1</v>
      </c>
      <c r="BD54" s="14">
        <v>0.27</v>
      </c>
      <c r="BE54" s="14">
        <v>0.12</v>
      </c>
      <c r="BF54" s="14">
        <v>7.0000000000000007E-2</v>
      </c>
      <c r="BG54" s="14">
        <v>0.15</v>
      </c>
      <c r="BH54" s="14">
        <v>0.17</v>
      </c>
      <c r="BI54" s="14">
        <v>0.79</v>
      </c>
      <c r="BJ54" s="14">
        <v>0</v>
      </c>
      <c r="BK54" s="14">
        <v>2.21</v>
      </c>
      <c r="BL54" s="14">
        <v>0</v>
      </c>
      <c r="BM54" s="14">
        <v>0.68</v>
      </c>
      <c r="BN54" s="14">
        <v>0</v>
      </c>
      <c r="BO54" s="14">
        <v>0</v>
      </c>
      <c r="BP54" s="14">
        <v>0</v>
      </c>
      <c r="BQ54" s="14">
        <v>0.15</v>
      </c>
      <c r="BR54" s="14">
        <v>0.23</v>
      </c>
      <c r="BS54" s="14">
        <v>1.8</v>
      </c>
      <c r="BT54" s="14">
        <v>0</v>
      </c>
      <c r="BU54" s="14">
        <v>0</v>
      </c>
      <c r="BV54" s="14">
        <v>0.09</v>
      </c>
      <c r="BW54" s="14">
        <v>0.01</v>
      </c>
      <c r="BX54" s="14">
        <v>0</v>
      </c>
      <c r="BY54" s="14">
        <v>0</v>
      </c>
      <c r="BZ54" s="14">
        <v>0</v>
      </c>
      <c r="CA54" s="14">
        <v>0</v>
      </c>
      <c r="CB54" s="14">
        <v>2.5</v>
      </c>
      <c r="CC54" s="15"/>
      <c r="CD54" s="15"/>
      <c r="CE54" s="14">
        <v>45</v>
      </c>
      <c r="CF54" s="14"/>
      <c r="CG54" s="14">
        <v>0.4</v>
      </c>
      <c r="CH54" s="14">
        <v>0.1</v>
      </c>
      <c r="CI54" s="14">
        <v>0.25</v>
      </c>
      <c r="CJ54" s="14">
        <v>20</v>
      </c>
      <c r="CK54" s="14">
        <v>8.1999999999999993</v>
      </c>
      <c r="CL54" s="14">
        <v>14.1</v>
      </c>
      <c r="CM54" s="14">
        <v>1.71</v>
      </c>
      <c r="CN54" s="14">
        <v>0.87</v>
      </c>
      <c r="CO54" s="14">
        <v>1.29</v>
      </c>
      <c r="CP54" s="14">
        <v>0</v>
      </c>
      <c r="CQ54" s="14">
        <v>0</v>
      </c>
    </row>
    <row r="55" spans="1:95" ht="14.4" hidden="1" x14ac:dyDescent="0.3">
      <c r="A55" s="56"/>
      <c r="B55" s="16" t="s">
        <v>102</v>
      </c>
      <c r="C55" s="74"/>
      <c r="D55" s="90">
        <v>26.95</v>
      </c>
      <c r="E55" s="90">
        <v>0</v>
      </c>
      <c r="F55" s="90">
        <v>27.65</v>
      </c>
      <c r="G55" s="90">
        <v>0</v>
      </c>
      <c r="H55" s="90">
        <v>117.24999999999999</v>
      </c>
      <c r="I55" s="90">
        <v>822.5</v>
      </c>
      <c r="J55" s="134">
        <v>4.4000000000000004</v>
      </c>
      <c r="K55" s="13">
        <v>0.72</v>
      </c>
      <c r="L55" s="13">
        <v>0</v>
      </c>
      <c r="M55" s="13">
        <v>0</v>
      </c>
      <c r="N55" s="13">
        <v>8.16</v>
      </c>
      <c r="O55" s="13">
        <v>9.1199999999999992</v>
      </c>
      <c r="P55" s="13">
        <v>0.38</v>
      </c>
      <c r="Q55" s="13">
        <v>0</v>
      </c>
      <c r="R55" s="13">
        <v>0</v>
      </c>
      <c r="S55" s="13">
        <v>0.88</v>
      </c>
      <c r="T55" s="13">
        <v>1.1100000000000001</v>
      </c>
      <c r="U55" s="13">
        <v>124.56</v>
      </c>
      <c r="V55" s="13">
        <v>92.28</v>
      </c>
      <c r="W55" s="13">
        <v>109.87</v>
      </c>
      <c r="X55" s="13">
        <v>21.1</v>
      </c>
      <c r="Y55" s="13">
        <v>165.64</v>
      </c>
      <c r="Z55" s="13">
        <v>0.52</v>
      </c>
      <c r="AA55" s="13">
        <v>32.270000000000003</v>
      </c>
      <c r="AB55" s="13">
        <v>21.17</v>
      </c>
      <c r="AC55" s="13">
        <v>58.2</v>
      </c>
      <c r="AD55" s="13">
        <v>0.73</v>
      </c>
      <c r="AE55" s="13">
        <v>0.03</v>
      </c>
      <c r="AF55" s="13">
        <v>0.18</v>
      </c>
      <c r="AG55" s="13">
        <v>0.42</v>
      </c>
      <c r="AH55" s="13">
        <v>3.46</v>
      </c>
      <c r="AI55" s="13">
        <v>0.15</v>
      </c>
      <c r="AJ55" s="14">
        <v>0</v>
      </c>
      <c r="AK55" s="14">
        <v>661.53</v>
      </c>
      <c r="AL55" s="14">
        <v>541</v>
      </c>
      <c r="AM55" s="14">
        <v>1003.33</v>
      </c>
      <c r="AN55" s="14">
        <v>762.34</v>
      </c>
      <c r="AO55" s="14">
        <v>302.3</v>
      </c>
      <c r="AP55" s="14">
        <v>501.44</v>
      </c>
      <c r="AQ55" s="14">
        <v>166.79</v>
      </c>
      <c r="AR55" s="14">
        <v>596.52</v>
      </c>
      <c r="AS55" s="14">
        <v>87.11</v>
      </c>
      <c r="AT55" s="14">
        <v>106.61</v>
      </c>
      <c r="AU55" s="14">
        <v>133.33000000000001</v>
      </c>
      <c r="AV55" s="14">
        <v>339.98</v>
      </c>
      <c r="AW55" s="14">
        <v>62.87</v>
      </c>
      <c r="AX55" s="14">
        <v>246.76</v>
      </c>
      <c r="AY55" s="14">
        <v>0.72</v>
      </c>
      <c r="AZ55" s="14">
        <v>63.13</v>
      </c>
      <c r="BA55" s="14">
        <v>90.63</v>
      </c>
      <c r="BB55" s="14">
        <v>650.17999999999995</v>
      </c>
      <c r="BC55" s="14">
        <v>78.56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0.08</v>
      </c>
      <c r="BL55" s="14">
        <v>0</v>
      </c>
      <c r="BM55" s="14">
        <v>0.04</v>
      </c>
      <c r="BN55" s="14">
        <v>0</v>
      </c>
      <c r="BO55" s="14">
        <v>0.01</v>
      </c>
      <c r="BP55" s="14">
        <v>0</v>
      </c>
      <c r="BQ55" s="14">
        <v>0</v>
      </c>
      <c r="BR55" s="14">
        <v>0</v>
      </c>
      <c r="BS55" s="14">
        <v>0.27</v>
      </c>
      <c r="BT55" s="14">
        <v>0</v>
      </c>
      <c r="BU55" s="14">
        <v>0</v>
      </c>
      <c r="BV55" s="14">
        <v>0.68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56.57</v>
      </c>
      <c r="CC55" s="15"/>
      <c r="CD55" s="15"/>
      <c r="CE55" s="14">
        <v>35.799999999999997</v>
      </c>
      <c r="CF55" s="14"/>
      <c r="CG55" s="14">
        <v>19.2</v>
      </c>
      <c r="CH55" s="14">
        <v>10.84</v>
      </c>
      <c r="CI55" s="14">
        <v>15.02</v>
      </c>
      <c r="CJ55" s="14">
        <v>1377.03</v>
      </c>
      <c r="CK55" s="14">
        <v>924.53</v>
      </c>
      <c r="CL55" s="14">
        <v>1150.78</v>
      </c>
      <c r="CM55" s="14">
        <v>20.98</v>
      </c>
      <c r="CN55" s="14">
        <v>14.61</v>
      </c>
      <c r="CO55" s="14">
        <v>17.79</v>
      </c>
      <c r="CP55" s="14">
        <v>6.6</v>
      </c>
      <c r="CQ55" s="14">
        <v>0.22</v>
      </c>
    </row>
    <row r="56" spans="1:95" ht="14.4" hidden="1" x14ac:dyDescent="0.3">
      <c r="A56" s="56"/>
      <c r="B56" s="16" t="s">
        <v>103</v>
      </c>
      <c r="C56" s="74"/>
      <c r="D56" s="90">
        <f t="shared" ref="D56:I56" si="14">D54-D55</f>
        <v>1.0300000000000011</v>
      </c>
      <c r="E56" s="90">
        <f t="shared" si="14"/>
        <v>14.2</v>
      </c>
      <c r="F56" s="90">
        <f t="shared" si="14"/>
        <v>-0.53999999999999915</v>
      </c>
      <c r="G56" s="90">
        <f t="shared" si="14"/>
        <v>6.33</v>
      </c>
      <c r="H56" s="90">
        <f t="shared" si="14"/>
        <v>1.6300000000000381</v>
      </c>
      <c r="I56" s="90">
        <f t="shared" si="14"/>
        <v>-6.3280482500000517</v>
      </c>
      <c r="J56" s="134">
        <v>0</v>
      </c>
      <c r="K56" s="13">
        <v>0</v>
      </c>
      <c r="L56" s="13">
        <v>0</v>
      </c>
      <c r="M56" s="13">
        <v>0</v>
      </c>
      <c r="N56" s="13">
        <v>9.8000000000000007</v>
      </c>
      <c r="O56" s="13">
        <v>0</v>
      </c>
      <c r="P56" s="13">
        <v>0.04</v>
      </c>
      <c r="Q56" s="13">
        <v>0</v>
      </c>
      <c r="R56" s="13">
        <v>0</v>
      </c>
      <c r="S56" s="13">
        <v>0</v>
      </c>
      <c r="T56" s="13">
        <v>0.03</v>
      </c>
      <c r="U56" s="13">
        <v>0.1</v>
      </c>
      <c r="V56" s="13">
        <v>0.3</v>
      </c>
      <c r="W56" s="13">
        <v>0.28999999999999998</v>
      </c>
      <c r="X56" s="13">
        <v>0</v>
      </c>
      <c r="Y56" s="13">
        <v>0</v>
      </c>
      <c r="Z56" s="13">
        <v>0.03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14">
        <v>0</v>
      </c>
      <c r="BX56" s="14">
        <v>0</v>
      </c>
      <c r="BY56" s="14">
        <v>0</v>
      </c>
      <c r="BZ56" s="14">
        <v>0</v>
      </c>
      <c r="CA56" s="14">
        <v>0</v>
      </c>
      <c r="CB56" s="14">
        <v>200.04</v>
      </c>
      <c r="CC56" s="15"/>
      <c r="CD56" s="15"/>
      <c r="CE56" s="14">
        <v>0</v>
      </c>
      <c r="CF56" s="14"/>
      <c r="CG56" s="14">
        <v>4.21</v>
      </c>
      <c r="CH56" s="14">
        <v>4.21</v>
      </c>
      <c r="CI56" s="14">
        <v>4.21</v>
      </c>
      <c r="CJ56" s="14">
        <v>497.96</v>
      </c>
      <c r="CK56" s="14">
        <v>192.28</v>
      </c>
      <c r="CL56" s="14">
        <v>345.12</v>
      </c>
      <c r="CM56" s="14">
        <v>44.51</v>
      </c>
      <c r="CN56" s="14">
        <v>26.48</v>
      </c>
      <c r="CO56" s="14">
        <v>35.49</v>
      </c>
      <c r="CP56" s="14">
        <v>10</v>
      </c>
      <c r="CQ56" s="14">
        <v>0</v>
      </c>
    </row>
    <row r="57" spans="1:95" ht="14.4" hidden="1" x14ac:dyDescent="0.3">
      <c r="A57" s="56"/>
      <c r="B57" s="16" t="s">
        <v>104</v>
      </c>
      <c r="C57" s="74"/>
      <c r="D57" s="90">
        <v>17</v>
      </c>
      <c r="E57" s="90"/>
      <c r="F57" s="90">
        <v>26</v>
      </c>
      <c r="G57" s="90"/>
      <c r="H57" s="90">
        <v>57</v>
      </c>
      <c r="I57" s="90"/>
      <c r="J57" s="134">
        <v>0</v>
      </c>
      <c r="K57" s="13">
        <v>0</v>
      </c>
      <c r="L57" s="13">
        <v>0</v>
      </c>
      <c r="M57" s="13">
        <v>0</v>
      </c>
      <c r="N57" s="13">
        <v>0.39</v>
      </c>
      <c r="O57" s="13">
        <v>15.96</v>
      </c>
      <c r="P57" s="13">
        <v>7.0000000000000007E-2</v>
      </c>
      <c r="Q57" s="13">
        <v>0</v>
      </c>
      <c r="R57" s="13">
        <v>0</v>
      </c>
      <c r="S57" s="13">
        <v>0</v>
      </c>
      <c r="T57" s="13">
        <v>0.63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4">
        <v>0</v>
      </c>
      <c r="AK57" s="14">
        <v>111.75</v>
      </c>
      <c r="AL57" s="14">
        <v>116.32</v>
      </c>
      <c r="AM57" s="14">
        <v>178.13</v>
      </c>
      <c r="AN57" s="14">
        <v>59.07</v>
      </c>
      <c r="AO57" s="14">
        <v>35.020000000000003</v>
      </c>
      <c r="AP57" s="14">
        <v>70.040000000000006</v>
      </c>
      <c r="AQ57" s="14">
        <v>26.49</v>
      </c>
      <c r="AR57" s="14">
        <v>126.67</v>
      </c>
      <c r="AS57" s="14">
        <v>78.56</v>
      </c>
      <c r="AT57" s="14">
        <v>109.62</v>
      </c>
      <c r="AU57" s="14">
        <v>90.44</v>
      </c>
      <c r="AV57" s="14">
        <v>47.5</v>
      </c>
      <c r="AW57" s="14">
        <v>84.04</v>
      </c>
      <c r="AX57" s="14">
        <v>702.79</v>
      </c>
      <c r="AY57" s="14">
        <v>0</v>
      </c>
      <c r="AZ57" s="14">
        <v>228.98</v>
      </c>
      <c r="BA57" s="14">
        <v>99.57</v>
      </c>
      <c r="BB57" s="14">
        <v>66.08</v>
      </c>
      <c r="BC57" s="14">
        <v>52.37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0.03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0.02</v>
      </c>
      <c r="BT57" s="14">
        <v>0</v>
      </c>
      <c r="BU57" s="14">
        <v>0</v>
      </c>
      <c r="BV57" s="14">
        <v>0.1</v>
      </c>
      <c r="BW57" s="14">
        <v>0.01</v>
      </c>
      <c r="BX57" s="14">
        <v>0</v>
      </c>
      <c r="BY57" s="14">
        <v>0</v>
      </c>
      <c r="BZ57" s="14">
        <v>0</v>
      </c>
      <c r="CA57" s="14">
        <v>0</v>
      </c>
      <c r="CB57" s="14">
        <v>13.69</v>
      </c>
      <c r="CC57" s="15"/>
      <c r="CD57" s="15"/>
      <c r="CE57" s="14">
        <v>0</v>
      </c>
      <c r="CF57" s="14"/>
      <c r="CG57" s="14">
        <v>0</v>
      </c>
      <c r="CH57" s="14">
        <v>0</v>
      </c>
      <c r="CI57" s="14">
        <v>0</v>
      </c>
      <c r="CJ57" s="14">
        <v>475</v>
      </c>
      <c r="CK57" s="14">
        <v>183</v>
      </c>
      <c r="CL57" s="14">
        <v>329</v>
      </c>
      <c r="CM57" s="14">
        <v>3.8</v>
      </c>
      <c r="CN57" s="14">
        <v>3.8</v>
      </c>
      <c r="CO57" s="14">
        <v>3.8</v>
      </c>
      <c r="CP57" s="14">
        <v>0</v>
      </c>
      <c r="CQ57" s="14">
        <v>0</v>
      </c>
    </row>
    <row r="58" spans="1:95" ht="14.4" x14ac:dyDescent="0.3">
      <c r="A58" s="56"/>
      <c r="B58" s="143" t="s">
        <v>287</v>
      </c>
      <c r="C58" s="74"/>
      <c r="D58" s="68">
        <f>D42+D54</f>
        <v>50.54</v>
      </c>
      <c r="E58" s="68">
        <f t="shared" ref="E58:I58" si="15">E42+E54</f>
        <v>26.42</v>
      </c>
      <c r="F58" s="68">
        <f t="shared" si="15"/>
        <v>48.38</v>
      </c>
      <c r="G58" s="68">
        <f t="shared" si="15"/>
        <v>8.59</v>
      </c>
      <c r="H58" s="68">
        <f t="shared" si="15"/>
        <v>199.52</v>
      </c>
      <c r="I58" s="68">
        <f t="shared" si="15"/>
        <v>1413.5119485</v>
      </c>
      <c r="J58" s="13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5"/>
      <c r="CD58" s="15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</row>
    <row r="59" spans="1:95" ht="18" customHeight="1" x14ac:dyDescent="0.3">
      <c r="A59" s="56"/>
      <c r="B59" s="16"/>
      <c r="C59" s="74"/>
      <c r="D59" s="90"/>
      <c r="E59" s="90"/>
      <c r="F59" s="90"/>
      <c r="G59" s="90"/>
      <c r="H59" s="90"/>
      <c r="I59" s="90"/>
    </row>
    <row r="60" spans="1:95" ht="13.8" customHeight="1" x14ac:dyDescent="0.3">
      <c r="A60" s="56"/>
      <c r="B60" s="23" t="s">
        <v>144</v>
      </c>
      <c r="C60" s="180" t="s">
        <v>156</v>
      </c>
      <c r="D60" s="186" t="s">
        <v>157</v>
      </c>
      <c r="E60" s="186"/>
      <c r="F60" s="288" t="s">
        <v>158</v>
      </c>
      <c r="G60" s="288"/>
      <c r="H60" s="181" t="s">
        <v>159</v>
      </c>
      <c r="I60" s="181" t="s">
        <v>160</v>
      </c>
    </row>
    <row r="61" spans="1:95" s="185" customFormat="1" ht="13.8" customHeight="1" x14ac:dyDescent="0.3">
      <c r="A61" s="121"/>
      <c r="B61" s="149" t="s">
        <v>92</v>
      </c>
      <c r="C61" s="131"/>
      <c r="D61" s="179"/>
      <c r="E61" s="179"/>
      <c r="F61" s="289"/>
      <c r="G61" s="289"/>
      <c r="H61" s="132"/>
      <c r="I61" s="13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4"/>
      <c r="CD61" s="184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</row>
    <row r="62" spans="1:95" ht="15.6" customHeight="1" x14ac:dyDescent="0.3">
      <c r="A62" s="121" t="str">
        <f>"ттк 466"</f>
        <v>ттк 466</v>
      </c>
      <c r="B62" s="126" t="s">
        <v>210</v>
      </c>
      <c r="C62" s="123" t="str">
        <f>"100"</f>
        <v>100</v>
      </c>
      <c r="D62" s="125">
        <v>10.54</v>
      </c>
      <c r="E62" s="125">
        <v>11.56</v>
      </c>
      <c r="F62" s="125">
        <v>14.63</v>
      </c>
      <c r="G62" s="125">
        <v>2.2200000000000002</v>
      </c>
      <c r="H62" s="125">
        <v>11.06</v>
      </c>
      <c r="I62" s="125">
        <v>220.62</v>
      </c>
      <c r="J62" s="82">
        <v>7.24</v>
      </c>
      <c r="K62" s="60">
        <v>1.3</v>
      </c>
      <c r="L62" s="60">
        <v>0</v>
      </c>
      <c r="M62" s="60">
        <v>0</v>
      </c>
      <c r="N62" s="60">
        <v>1.63</v>
      </c>
      <c r="O62" s="60">
        <v>8.3000000000000007</v>
      </c>
      <c r="P62" s="60">
        <v>1.1299999999999999</v>
      </c>
      <c r="Q62" s="60">
        <v>0</v>
      </c>
      <c r="R62" s="60">
        <v>0</v>
      </c>
      <c r="S62" s="60">
        <v>0.09</v>
      </c>
      <c r="T62" s="60">
        <v>2.14</v>
      </c>
      <c r="U62" s="60">
        <v>503.31</v>
      </c>
      <c r="V62" s="60">
        <v>248.7</v>
      </c>
      <c r="W62" s="60">
        <v>17.309999999999999</v>
      </c>
      <c r="X62" s="60">
        <v>24.53</v>
      </c>
      <c r="Y62" s="60">
        <v>132.47999999999999</v>
      </c>
      <c r="Z62" s="60">
        <v>1.78</v>
      </c>
      <c r="AA62" s="60">
        <v>0</v>
      </c>
      <c r="AB62" s="60">
        <v>0</v>
      </c>
      <c r="AC62" s="60">
        <v>4.75</v>
      </c>
      <c r="AD62" s="60">
        <v>1.51</v>
      </c>
      <c r="AE62" s="60">
        <v>0.32</v>
      </c>
      <c r="AF62" s="60">
        <v>0.1</v>
      </c>
      <c r="AG62" s="60">
        <v>1.81</v>
      </c>
      <c r="AH62" s="60">
        <v>5.24</v>
      </c>
      <c r="AI62" s="60">
        <v>0.98</v>
      </c>
      <c r="AJ62" s="61">
        <v>0</v>
      </c>
      <c r="AK62" s="61">
        <v>694.76</v>
      </c>
      <c r="AL62" s="61">
        <v>556.27</v>
      </c>
      <c r="AM62" s="61">
        <v>945.18</v>
      </c>
      <c r="AN62" s="61">
        <v>969.53</v>
      </c>
      <c r="AO62" s="61">
        <v>277.79000000000002</v>
      </c>
      <c r="AP62" s="61">
        <v>545.35</v>
      </c>
      <c r="AQ62" s="61">
        <v>148.94</v>
      </c>
      <c r="AR62" s="61">
        <v>515.97</v>
      </c>
      <c r="AS62" s="61">
        <v>604.69000000000005</v>
      </c>
      <c r="AT62" s="61">
        <v>659.04</v>
      </c>
      <c r="AU62" s="61">
        <v>1008.03</v>
      </c>
      <c r="AV62" s="61">
        <v>448.5</v>
      </c>
      <c r="AW62" s="61">
        <v>563.14</v>
      </c>
      <c r="AX62" s="61">
        <v>1692.63</v>
      </c>
      <c r="AY62" s="61">
        <v>127.84</v>
      </c>
      <c r="AZ62" s="61">
        <v>401.42</v>
      </c>
      <c r="BA62" s="61">
        <v>452.56</v>
      </c>
      <c r="BB62" s="61">
        <v>377.13</v>
      </c>
      <c r="BC62" s="61">
        <v>150.22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0.11</v>
      </c>
      <c r="BL62" s="61">
        <v>0</v>
      </c>
      <c r="BM62" s="61">
        <v>7.0000000000000007E-2</v>
      </c>
      <c r="BN62" s="61">
        <v>0.01</v>
      </c>
      <c r="BO62" s="61">
        <v>0.01</v>
      </c>
      <c r="BP62" s="61">
        <v>0</v>
      </c>
      <c r="BQ62" s="61">
        <v>0</v>
      </c>
      <c r="BR62" s="61">
        <v>0</v>
      </c>
      <c r="BS62" s="61">
        <v>0.42</v>
      </c>
      <c r="BT62" s="61">
        <v>0</v>
      </c>
      <c r="BU62" s="61">
        <v>0</v>
      </c>
      <c r="BV62" s="61">
        <v>1.19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75.650000000000006</v>
      </c>
      <c r="CC62" s="62"/>
      <c r="CD62" s="62"/>
      <c r="CE62" s="61">
        <v>0</v>
      </c>
      <c r="CF62" s="61"/>
      <c r="CG62" s="61">
        <v>45.41</v>
      </c>
      <c r="CH62" s="61">
        <v>22.35</v>
      </c>
      <c r="CI62" s="61">
        <v>33.880000000000003</v>
      </c>
      <c r="CJ62" s="61">
        <v>2712.03</v>
      </c>
      <c r="CK62" s="61">
        <v>1584.01</v>
      </c>
      <c r="CL62" s="61">
        <v>2148.02</v>
      </c>
      <c r="CM62" s="61">
        <v>19.190000000000001</v>
      </c>
      <c r="CN62" s="61">
        <v>13.41</v>
      </c>
      <c r="CO62" s="61">
        <v>16.3</v>
      </c>
      <c r="CP62" s="61">
        <v>0</v>
      </c>
      <c r="CQ62" s="61">
        <v>1</v>
      </c>
    </row>
    <row r="63" spans="1:95" ht="15.6" customHeight="1" x14ac:dyDescent="0.3">
      <c r="A63" s="121" t="s">
        <v>345</v>
      </c>
      <c r="B63" s="126" t="s">
        <v>211</v>
      </c>
      <c r="C63" s="123" t="str">
        <f>"180"</f>
        <v>180</v>
      </c>
      <c r="D63" s="125">
        <v>8.01</v>
      </c>
      <c r="E63" s="125">
        <v>2.4</v>
      </c>
      <c r="F63" s="125">
        <v>5.61</v>
      </c>
      <c r="G63" s="125">
        <v>0.72</v>
      </c>
      <c r="H63" s="125">
        <v>35.11</v>
      </c>
      <c r="I63" s="125">
        <v>223.05496454999997</v>
      </c>
      <c r="J63" s="82">
        <v>3.61</v>
      </c>
      <c r="K63" s="60">
        <v>0.1</v>
      </c>
      <c r="L63" s="60">
        <v>0</v>
      </c>
      <c r="M63" s="60">
        <v>0</v>
      </c>
      <c r="N63" s="60">
        <v>0.9</v>
      </c>
      <c r="O63" s="60">
        <v>32.44</v>
      </c>
      <c r="P63" s="60">
        <v>1.77</v>
      </c>
      <c r="Q63" s="60">
        <v>0</v>
      </c>
      <c r="R63" s="60">
        <v>0</v>
      </c>
      <c r="S63" s="60">
        <v>0.18</v>
      </c>
      <c r="T63" s="60">
        <v>1.19</v>
      </c>
      <c r="U63" s="60">
        <v>275.19</v>
      </c>
      <c r="V63" s="60">
        <v>59.8</v>
      </c>
      <c r="W63" s="60">
        <v>90.41</v>
      </c>
      <c r="X63" s="60">
        <v>11.72</v>
      </c>
      <c r="Y63" s="60">
        <v>88.3</v>
      </c>
      <c r="Z63" s="60">
        <v>0.81</v>
      </c>
      <c r="AA63" s="60">
        <v>22.14</v>
      </c>
      <c r="AB63" s="60">
        <v>23.04</v>
      </c>
      <c r="AC63" s="60">
        <v>41.67</v>
      </c>
      <c r="AD63" s="60">
        <v>0.96</v>
      </c>
      <c r="AE63" s="60">
        <v>0.05</v>
      </c>
      <c r="AF63" s="60">
        <v>0.05</v>
      </c>
      <c r="AG63" s="60">
        <v>0.44</v>
      </c>
      <c r="AH63" s="60">
        <v>2.3199999999999998</v>
      </c>
      <c r="AI63" s="60">
        <v>0.03</v>
      </c>
      <c r="AJ63" s="61">
        <v>0</v>
      </c>
      <c r="AK63" s="61">
        <v>383.26</v>
      </c>
      <c r="AL63" s="61">
        <v>327.96</v>
      </c>
      <c r="AM63" s="61">
        <v>623.54999999999995</v>
      </c>
      <c r="AN63" s="61">
        <v>267.74</v>
      </c>
      <c r="AO63" s="61">
        <v>129.07</v>
      </c>
      <c r="AP63" s="61">
        <v>246.39</v>
      </c>
      <c r="AQ63" s="61">
        <v>113.8</v>
      </c>
      <c r="AR63" s="61">
        <v>379.48</v>
      </c>
      <c r="AS63" s="61">
        <v>240.3</v>
      </c>
      <c r="AT63" s="61">
        <v>285.75</v>
      </c>
      <c r="AU63" s="61">
        <v>314.08999999999997</v>
      </c>
      <c r="AV63" s="61">
        <v>166.23</v>
      </c>
      <c r="AW63" s="61">
        <v>229.09</v>
      </c>
      <c r="AX63" s="61">
        <v>2070.16</v>
      </c>
      <c r="AY63" s="61">
        <v>0</v>
      </c>
      <c r="AZ63" s="61">
        <v>745.47</v>
      </c>
      <c r="BA63" s="61">
        <v>375.76</v>
      </c>
      <c r="BB63" s="61">
        <v>251.54</v>
      </c>
      <c r="BC63" s="61">
        <v>124.14</v>
      </c>
      <c r="BD63" s="61">
        <v>0.11</v>
      </c>
      <c r="BE63" s="61">
        <v>0.06</v>
      </c>
      <c r="BF63" s="61">
        <v>0.06</v>
      </c>
      <c r="BG63" s="61">
        <v>0.15</v>
      </c>
      <c r="BH63" s="61">
        <v>0.17</v>
      </c>
      <c r="BI63" s="61">
        <v>0.57999999999999996</v>
      </c>
      <c r="BJ63" s="61">
        <v>0.03</v>
      </c>
      <c r="BK63" s="61">
        <v>1.51</v>
      </c>
      <c r="BL63" s="61">
        <v>0.01</v>
      </c>
      <c r="BM63" s="61">
        <v>0.4</v>
      </c>
      <c r="BN63" s="61">
        <v>0.01</v>
      </c>
      <c r="BO63" s="61">
        <v>0</v>
      </c>
      <c r="BP63" s="61">
        <v>0</v>
      </c>
      <c r="BQ63" s="61">
        <v>0.1</v>
      </c>
      <c r="BR63" s="61">
        <v>0.15</v>
      </c>
      <c r="BS63" s="61">
        <v>1.1299999999999999</v>
      </c>
      <c r="BT63" s="61">
        <v>0</v>
      </c>
      <c r="BU63" s="61">
        <v>0</v>
      </c>
      <c r="BV63" s="61">
        <v>0.33</v>
      </c>
      <c r="BW63" s="61">
        <v>0.01</v>
      </c>
      <c r="BX63" s="61">
        <v>0</v>
      </c>
      <c r="BY63" s="61">
        <v>0</v>
      </c>
      <c r="BZ63" s="61">
        <v>0</v>
      </c>
      <c r="CA63" s="61">
        <v>0</v>
      </c>
      <c r="CB63" s="61">
        <v>159.1</v>
      </c>
      <c r="CC63" s="62"/>
      <c r="CD63" s="62"/>
      <c r="CE63" s="61">
        <v>25.98</v>
      </c>
      <c r="CF63" s="61"/>
      <c r="CG63" s="61">
        <v>18.7</v>
      </c>
      <c r="CH63" s="61">
        <v>11.09</v>
      </c>
      <c r="CI63" s="61">
        <v>14.9</v>
      </c>
      <c r="CJ63" s="61">
        <v>973.4</v>
      </c>
      <c r="CK63" s="61">
        <v>727.22</v>
      </c>
      <c r="CL63" s="61">
        <v>850.31</v>
      </c>
      <c r="CM63" s="61">
        <v>36.78</v>
      </c>
      <c r="CN63" s="61">
        <v>20.94</v>
      </c>
      <c r="CO63" s="61">
        <v>28.86</v>
      </c>
      <c r="CP63" s="61">
        <v>0</v>
      </c>
      <c r="CQ63" s="61">
        <v>0.45</v>
      </c>
    </row>
    <row r="64" spans="1:95" ht="14.4" x14ac:dyDescent="0.3">
      <c r="A64" s="121" t="s">
        <v>115</v>
      </c>
      <c r="B64" s="126" t="s">
        <v>116</v>
      </c>
      <c r="C64" s="123" t="str">
        <f>"200"</f>
        <v>200</v>
      </c>
      <c r="D64" s="125">
        <v>0.08</v>
      </c>
      <c r="E64" s="125">
        <v>0</v>
      </c>
      <c r="F64" s="125">
        <v>0.02</v>
      </c>
      <c r="G64" s="125">
        <v>0.02</v>
      </c>
      <c r="H64" s="125">
        <v>9.84</v>
      </c>
      <c r="I64" s="125">
        <v>37.802231999999989</v>
      </c>
      <c r="J64" s="134">
        <v>0</v>
      </c>
      <c r="K64" s="13">
        <v>0</v>
      </c>
      <c r="L64" s="13">
        <v>0</v>
      </c>
      <c r="M64" s="13">
        <v>0</v>
      </c>
      <c r="N64" s="13">
        <v>9.8000000000000007</v>
      </c>
      <c r="O64" s="13">
        <v>0</v>
      </c>
      <c r="P64" s="13">
        <v>0.04</v>
      </c>
      <c r="Q64" s="13">
        <v>0</v>
      </c>
      <c r="R64" s="13">
        <v>0</v>
      </c>
      <c r="S64" s="13">
        <v>0</v>
      </c>
      <c r="T64" s="13">
        <v>0.03</v>
      </c>
      <c r="U64" s="13">
        <v>0.1</v>
      </c>
      <c r="V64" s="13">
        <v>0.3</v>
      </c>
      <c r="W64" s="13">
        <v>0.28999999999999998</v>
      </c>
      <c r="X64" s="13">
        <v>0</v>
      </c>
      <c r="Y64" s="13">
        <v>0</v>
      </c>
      <c r="Z64" s="13">
        <v>0.03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200.04</v>
      </c>
      <c r="CC64" s="15"/>
      <c r="CD64" s="15"/>
      <c r="CE64" s="14">
        <v>0</v>
      </c>
      <c r="CF64" s="14"/>
      <c r="CG64" s="14">
        <v>4.21</v>
      </c>
      <c r="CH64" s="14">
        <v>4.21</v>
      </c>
      <c r="CI64" s="14">
        <v>4.21</v>
      </c>
      <c r="CJ64" s="14">
        <v>497.96</v>
      </c>
      <c r="CK64" s="14">
        <v>192.28</v>
      </c>
      <c r="CL64" s="14">
        <v>345.12</v>
      </c>
      <c r="CM64" s="14">
        <v>44.51</v>
      </c>
      <c r="CN64" s="14">
        <v>26.48</v>
      </c>
      <c r="CO64" s="14">
        <v>35.49</v>
      </c>
      <c r="CP64" s="14">
        <v>10</v>
      </c>
      <c r="CQ64" s="14">
        <v>0</v>
      </c>
    </row>
    <row r="65" spans="1:95" x14ac:dyDescent="0.3">
      <c r="A65" s="121" t="str">
        <f>"-"</f>
        <v>-</v>
      </c>
      <c r="B65" s="126" t="s">
        <v>254</v>
      </c>
      <c r="C65" s="123">
        <v>25</v>
      </c>
      <c r="D65" s="125">
        <v>1.65</v>
      </c>
      <c r="E65" s="125">
        <v>0</v>
      </c>
      <c r="F65" s="125">
        <v>0.16</v>
      </c>
      <c r="G65" s="125">
        <v>0.2</v>
      </c>
      <c r="H65" s="125">
        <v>11.72</v>
      </c>
      <c r="I65" s="125">
        <v>55.97</v>
      </c>
      <c r="J65" s="82">
        <v>0</v>
      </c>
      <c r="K65" s="60">
        <v>0</v>
      </c>
      <c r="L65" s="60">
        <v>0</v>
      </c>
      <c r="M65" s="60">
        <v>0</v>
      </c>
      <c r="N65" s="60">
        <v>0.33</v>
      </c>
      <c r="O65" s="60">
        <v>13.68</v>
      </c>
      <c r="P65" s="60">
        <v>0.06</v>
      </c>
      <c r="Q65" s="60">
        <v>0</v>
      </c>
      <c r="R65" s="60">
        <v>0</v>
      </c>
      <c r="S65" s="60">
        <v>0</v>
      </c>
      <c r="T65" s="60">
        <v>0.54</v>
      </c>
      <c r="U65" s="60">
        <v>0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  <c r="AG65" s="60">
        <v>0</v>
      </c>
      <c r="AH65" s="60">
        <v>0</v>
      </c>
      <c r="AI65" s="60">
        <v>0</v>
      </c>
      <c r="AJ65" s="61">
        <v>0</v>
      </c>
      <c r="AK65" s="61">
        <v>95.79</v>
      </c>
      <c r="AL65" s="61">
        <v>99.7</v>
      </c>
      <c r="AM65" s="61">
        <v>152.69</v>
      </c>
      <c r="AN65" s="61">
        <v>50.63</v>
      </c>
      <c r="AO65" s="61">
        <v>30.02</v>
      </c>
      <c r="AP65" s="61">
        <v>60.03</v>
      </c>
      <c r="AQ65" s="61">
        <v>22.71</v>
      </c>
      <c r="AR65" s="61">
        <v>108.58</v>
      </c>
      <c r="AS65" s="61">
        <v>67.34</v>
      </c>
      <c r="AT65" s="61">
        <v>93.96</v>
      </c>
      <c r="AU65" s="61">
        <v>77.52</v>
      </c>
      <c r="AV65" s="61">
        <v>40.72</v>
      </c>
      <c r="AW65" s="61">
        <v>72.040000000000006</v>
      </c>
      <c r="AX65" s="61">
        <v>602.39</v>
      </c>
      <c r="AY65" s="61">
        <v>0</v>
      </c>
      <c r="AZ65" s="61">
        <v>196.27</v>
      </c>
      <c r="BA65" s="61">
        <v>85.35</v>
      </c>
      <c r="BB65" s="61">
        <v>56.64</v>
      </c>
      <c r="BC65" s="61">
        <v>44.89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0.02</v>
      </c>
      <c r="BL65" s="61">
        <v>0</v>
      </c>
      <c r="BM65" s="61">
        <v>0</v>
      </c>
      <c r="BN65" s="61">
        <v>0</v>
      </c>
      <c r="BO65" s="61">
        <v>0</v>
      </c>
      <c r="BP65" s="61">
        <v>0</v>
      </c>
      <c r="BQ65" s="61">
        <v>0</v>
      </c>
      <c r="BR65" s="61">
        <v>0</v>
      </c>
      <c r="BS65" s="61">
        <v>0.02</v>
      </c>
      <c r="BT65" s="61">
        <v>0</v>
      </c>
      <c r="BU65" s="61">
        <v>0</v>
      </c>
      <c r="BV65" s="61">
        <v>0.08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11.73</v>
      </c>
      <c r="CC65" s="62"/>
      <c r="CD65" s="62"/>
      <c r="CE65" s="61">
        <v>0</v>
      </c>
      <c r="CF65" s="61"/>
      <c r="CG65" s="61">
        <v>0</v>
      </c>
      <c r="CH65" s="61">
        <v>0</v>
      </c>
      <c r="CI65" s="61">
        <v>0</v>
      </c>
      <c r="CJ65" s="61">
        <v>950</v>
      </c>
      <c r="CK65" s="61">
        <v>366</v>
      </c>
      <c r="CL65" s="61">
        <v>658</v>
      </c>
      <c r="CM65" s="61">
        <v>7.6</v>
      </c>
      <c r="CN65" s="61">
        <v>7.6</v>
      </c>
      <c r="CO65" s="61">
        <v>7.6</v>
      </c>
      <c r="CP65" s="61">
        <v>0</v>
      </c>
      <c r="CQ65" s="61">
        <v>0</v>
      </c>
    </row>
    <row r="66" spans="1:95" x14ac:dyDescent="0.3">
      <c r="A66" s="121" t="str">
        <f>"-"</f>
        <v>-</v>
      </c>
      <c r="B66" s="126" t="s">
        <v>204</v>
      </c>
      <c r="C66" s="123" t="str">
        <f>"100"</f>
        <v>100</v>
      </c>
      <c r="D66" s="125">
        <v>0.4</v>
      </c>
      <c r="E66" s="125">
        <v>0</v>
      </c>
      <c r="F66" s="125">
        <v>0.4</v>
      </c>
      <c r="G66" s="125">
        <v>0.4</v>
      </c>
      <c r="H66" s="125">
        <v>11.6</v>
      </c>
      <c r="I66" s="125">
        <v>48.68</v>
      </c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9"/>
      <c r="CD66" s="109"/>
      <c r="CE66" s="108"/>
      <c r="CF66" s="108"/>
      <c r="CG66" s="108"/>
      <c r="CH66" s="108"/>
      <c r="CI66" s="108"/>
      <c r="CJ66" s="108"/>
      <c r="CK66" s="108"/>
      <c r="CL66" s="108"/>
      <c r="CM66" s="108"/>
      <c r="CN66" s="108"/>
      <c r="CO66" s="108"/>
      <c r="CP66" s="108"/>
      <c r="CQ66" s="108"/>
    </row>
    <row r="67" spans="1:95" x14ac:dyDescent="0.3">
      <c r="A67" s="127"/>
      <c r="B67" s="142" t="s">
        <v>101</v>
      </c>
      <c r="C67" s="128"/>
      <c r="D67" s="130">
        <f t="shared" ref="D67:I67" si="16">SUM(D62:D66)</f>
        <v>20.679999999999993</v>
      </c>
      <c r="E67" s="130">
        <f t="shared" si="16"/>
        <v>13.96</v>
      </c>
      <c r="F67" s="130">
        <f t="shared" si="16"/>
        <v>20.82</v>
      </c>
      <c r="G67" s="130">
        <f t="shared" si="16"/>
        <v>3.5600000000000005</v>
      </c>
      <c r="H67" s="130">
        <f t="shared" si="16"/>
        <v>79.33</v>
      </c>
      <c r="I67" s="130">
        <f t="shared" si="16"/>
        <v>586.12719654999989</v>
      </c>
      <c r="J67" s="63">
        <v>12.22</v>
      </c>
      <c r="K67" s="63">
        <v>4.6500000000000004</v>
      </c>
      <c r="L67" s="63">
        <v>0</v>
      </c>
      <c r="M67" s="63">
        <v>0</v>
      </c>
      <c r="N67" s="63">
        <v>31.16</v>
      </c>
      <c r="O67" s="63">
        <v>76.989999999999995</v>
      </c>
      <c r="P67" s="63">
        <v>10.53</v>
      </c>
      <c r="Q67" s="63">
        <v>0</v>
      </c>
      <c r="R67" s="63">
        <v>0</v>
      </c>
      <c r="S67" s="63">
        <v>2.09</v>
      </c>
      <c r="T67" s="63">
        <v>7.68</v>
      </c>
      <c r="U67" s="63">
        <v>1338.43</v>
      </c>
      <c r="V67" s="63">
        <v>1298.83</v>
      </c>
      <c r="W67" s="63">
        <v>171.19</v>
      </c>
      <c r="X67" s="63">
        <v>91.26</v>
      </c>
      <c r="Y67" s="63">
        <v>355</v>
      </c>
      <c r="Z67" s="63">
        <v>7.76</v>
      </c>
      <c r="AA67" s="63">
        <v>25.14</v>
      </c>
      <c r="AB67" s="63">
        <v>1679.79</v>
      </c>
      <c r="AC67" s="63">
        <v>391.17</v>
      </c>
      <c r="AD67" s="63">
        <v>5.82</v>
      </c>
      <c r="AE67" s="63">
        <v>0.55000000000000004</v>
      </c>
      <c r="AF67" s="63">
        <v>0.26</v>
      </c>
      <c r="AG67" s="63">
        <v>3.98</v>
      </c>
      <c r="AH67" s="63">
        <v>10.65</v>
      </c>
      <c r="AI67" s="63">
        <v>19.89</v>
      </c>
      <c r="AJ67" s="1">
        <v>0</v>
      </c>
      <c r="AK67" s="1">
        <v>1364.55</v>
      </c>
      <c r="AL67" s="1">
        <v>1152.4000000000001</v>
      </c>
      <c r="AM67" s="1">
        <v>2001.22</v>
      </c>
      <c r="AN67" s="1">
        <v>1512.73</v>
      </c>
      <c r="AO67" s="1">
        <v>503.31</v>
      </c>
      <c r="AP67" s="1">
        <v>1002.51</v>
      </c>
      <c r="AQ67" s="1">
        <v>340.97</v>
      </c>
      <c r="AR67" s="1">
        <v>1204.3399999999999</v>
      </c>
      <c r="AS67" s="1">
        <v>1127.1400000000001</v>
      </c>
      <c r="AT67" s="1">
        <v>1308.0899999999999</v>
      </c>
      <c r="AU67" s="1">
        <v>1809.84</v>
      </c>
      <c r="AV67" s="1">
        <v>748.86</v>
      </c>
      <c r="AW67" s="1">
        <v>1054.23</v>
      </c>
      <c r="AX67" s="1">
        <v>5307.77</v>
      </c>
      <c r="AY67" s="1">
        <v>127.84</v>
      </c>
      <c r="AZ67" s="1">
        <v>1603.64</v>
      </c>
      <c r="BA67" s="1">
        <v>1093.0999999999999</v>
      </c>
      <c r="BB67" s="1">
        <v>805.55</v>
      </c>
      <c r="BC67" s="1">
        <v>391.47</v>
      </c>
      <c r="BD67" s="1">
        <v>0.11</v>
      </c>
      <c r="BE67" s="1">
        <v>0.06</v>
      </c>
      <c r="BF67" s="1">
        <v>0.06</v>
      </c>
      <c r="BG67" s="1">
        <v>0.15</v>
      </c>
      <c r="BH67" s="1">
        <v>0.17</v>
      </c>
      <c r="BI67" s="1">
        <v>0.57999999999999996</v>
      </c>
      <c r="BJ67" s="1">
        <v>0.03</v>
      </c>
      <c r="BK67" s="1">
        <v>2.02</v>
      </c>
      <c r="BL67" s="1">
        <v>0.01</v>
      </c>
      <c r="BM67" s="1">
        <v>0.67</v>
      </c>
      <c r="BN67" s="1">
        <v>0.03</v>
      </c>
      <c r="BO67" s="1">
        <v>0.04</v>
      </c>
      <c r="BP67" s="1">
        <v>0</v>
      </c>
      <c r="BQ67" s="1">
        <v>0.1</v>
      </c>
      <c r="BR67" s="1">
        <v>0.16</v>
      </c>
      <c r="BS67" s="1">
        <v>2.76</v>
      </c>
      <c r="BT67" s="1">
        <v>0</v>
      </c>
      <c r="BU67" s="1">
        <v>0</v>
      </c>
      <c r="BV67" s="1">
        <v>4.7699999999999996</v>
      </c>
      <c r="BW67" s="1">
        <v>0.04</v>
      </c>
      <c r="BX67" s="1">
        <v>0</v>
      </c>
      <c r="BY67" s="1">
        <v>0</v>
      </c>
      <c r="BZ67" s="1">
        <v>0</v>
      </c>
      <c r="CA67" s="1">
        <v>0</v>
      </c>
      <c r="CB67" s="1">
        <v>880.99</v>
      </c>
      <c r="CC67" s="64"/>
      <c r="CD67" s="64"/>
      <c r="CE67" s="1">
        <v>305.11</v>
      </c>
      <c r="CF67" s="1"/>
      <c r="CG67" s="1">
        <v>98.44</v>
      </c>
      <c r="CH67" s="1">
        <v>58.94</v>
      </c>
      <c r="CI67" s="1">
        <v>78.69</v>
      </c>
      <c r="CJ67" s="1">
        <v>6819.16</v>
      </c>
      <c r="CK67" s="1">
        <v>3757.87</v>
      </c>
      <c r="CL67" s="1">
        <v>5288.52</v>
      </c>
      <c r="CM67" s="1">
        <v>228.49</v>
      </c>
      <c r="CN67" s="1">
        <v>162.97999999999999</v>
      </c>
      <c r="CO67" s="1">
        <v>195.73</v>
      </c>
      <c r="CP67" s="1">
        <v>10</v>
      </c>
      <c r="CQ67" s="1">
        <v>1.95</v>
      </c>
    </row>
    <row r="68" spans="1:95" ht="13.2" hidden="1" customHeight="1" x14ac:dyDescent="0.3">
      <c r="A68" s="56"/>
      <c r="B68" s="16" t="s">
        <v>247</v>
      </c>
      <c r="C68" s="74"/>
      <c r="D68" s="90">
        <v>22.5</v>
      </c>
      <c r="E68" s="90">
        <v>0</v>
      </c>
      <c r="F68" s="90">
        <v>23</v>
      </c>
      <c r="G68" s="90">
        <v>0</v>
      </c>
      <c r="H68" s="90">
        <v>95.75</v>
      </c>
      <c r="I68" s="90">
        <v>680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315</v>
      </c>
      <c r="AD68" s="50">
        <v>0</v>
      </c>
      <c r="AE68" s="50">
        <v>0.48999999999999994</v>
      </c>
      <c r="AF68" s="50">
        <v>0.55999999999999994</v>
      </c>
      <c r="AI68" s="50">
        <v>24.5</v>
      </c>
      <c r="CI68" s="51">
        <v>0</v>
      </c>
      <c r="CL68" s="51">
        <v>0</v>
      </c>
      <c r="CO68" s="51">
        <v>0</v>
      </c>
    </row>
    <row r="69" spans="1:95" ht="13.8" hidden="1" customHeight="1" x14ac:dyDescent="0.3">
      <c r="A69" s="56"/>
      <c r="B69" s="16" t="s">
        <v>103</v>
      </c>
      <c r="C69" s="74"/>
      <c r="D69" s="90">
        <f t="shared" ref="D69:I69" si="17">D67-D68</f>
        <v>-1.8200000000000074</v>
      </c>
      <c r="E69" s="90">
        <f t="shared" si="17"/>
        <v>13.96</v>
      </c>
      <c r="F69" s="90">
        <f t="shared" si="17"/>
        <v>-2.1799999999999997</v>
      </c>
      <c r="G69" s="90">
        <f t="shared" si="17"/>
        <v>3.5600000000000005</v>
      </c>
      <c r="H69" s="90">
        <f t="shared" si="17"/>
        <v>-16.420000000000002</v>
      </c>
      <c r="I69" s="90">
        <f t="shared" si="17"/>
        <v>-93.872803450000106</v>
      </c>
      <c r="V69" s="50">
        <f t="shared" ref="V69:AF69" si="18">V67-V68</f>
        <v>1298.83</v>
      </c>
      <c r="W69" s="50">
        <f t="shared" si="18"/>
        <v>171.19</v>
      </c>
      <c r="X69" s="50">
        <f t="shared" si="18"/>
        <v>91.26</v>
      </c>
      <c r="Y69" s="50">
        <f t="shared" si="18"/>
        <v>355</v>
      </c>
      <c r="Z69" s="50">
        <f t="shared" si="18"/>
        <v>7.76</v>
      </c>
      <c r="AA69" s="50">
        <f t="shared" si="18"/>
        <v>25.14</v>
      </c>
      <c r="AB69" s="50">
        <f t="shared" si="18"/>
        <v>1679.79</v>
      </c>
      <c r="AC69" s="50">
        <f t="shared" si="18"/>
        <v>76.170000000000016</v>
      </c>
      <c r="AD69" s="50">
        <f t="shared" si="18"/>
        <v>5.82</v>
      </c>
      <c r="AE69" s="50">
        <f t="shared" si="18"/>
        <v>6.0000000000000109E-2</v>
      </c>
      <c r="AF69" s="50">
        <f t="shared" si="18"/>
        <v>-0.29999999999999993</v>
      </c>
      <c r="AI69" s="50">
        <f>AI67-AI68</f>
        <v>-4.6099999999999994</v>
      </c>
      <c r="CI69" s="51">
        <f>CI67-CI68</f>
        <v>78.69</v>
      </c>
      <c r="CL69" s="51">
        <f>CL67-CL68</f>
        <v>5288.52</v>
      </c>
      <c r="CO69" s="51">
        <f>CO67-CO68</f>
        <v>195.73</v>
      </c>
    </row>
    <row r="70" spans="1:95" ht="15" hidden="1" customHeight="1" x14ac:dyDescent="0.3">
      <c r="A70" s="56"/>
      <c r="B70" s="16" t="s">
        <v>104</v>
      </c>
      <c r="C70" s="74"/>
      <c r="D70" s="90">
        <v>13</v>
      </c>
      <c r="E70" s="90"/>
      <c r="F70" s="90">
        <v>34</v>
      </c>
      <c r="G70" s="90"/>
      <c r="H70" s="90">
        <v>53</v>
      </c>
      <c r="I70" s="90"/>
    </row>
    <row r="71" spans="1:95" ht="14.4" x14ac:dyDescent="0.3">
      <c r="A71" s="121"/>
      <c r="B71" s="122" t="s">
        <v>199</v>
      </c>
      <c r="C71" s="123"/>
      <c r="D71" s="125"/>
      <c r="E71" s="125"/>
      <c r="F71" s="125"/>
      <c r="G71" s="125"/>
      <c r="H71" s="125"/>
      <c r="I71" s="125"/>
      <c r="J71" s="19">
        <v>8.8000000000000007</v>
      </c>
      <c r="K71" s="19">
        <v>0.08</v>
      </c>
      <c r="L71" s="19">
        <v>0</v>
      </c>
      <c r="M71" s="19">
        <v>0</v>
      </c>
      <c r="N71" s="19">
        <v>21.69</v>
      </c>
      <c r="O71" s="19">
        <v>32.33</v>
      </c>
      <c r="P71" s="19">
        <v>5.59</v>
      </c>
      <c r="Q71" s="19">
        <v>0</v>
      </c>
      <c r="R71" s="19">
        <v>0</v>
      </c>
      <c r="S71" s="19">
        <v>1.17</v>
      </c>
      <c r="T71" s="19">
        <v>3.69</v>
      </c>
      <c r="U71" s="19">
        <v>506.82</v>
      </c>
      <c r="V71" s="19">
        <v>552.79999999999995</v>
      </c>
      <c r="W71" s="19">
        <v>44.13</v>
      </c>
      <c r="X71" s="19">
        <v>43.99</v>
      </c>
      <c r="Y71" s="19">
        <v>158.38</v>
      </c>
      <c r="Z71" s="19">
        <v>4.29</v>
      </c>
      <c r="AA71" s="19">
        <v>16.02</v>
      </c>
      <c r="AB71" s="19">
        <v>1956.05</v>
      </c>
      <c r="AC71" s="19">
        <v>432.98</v>
      </c>
      <c r="AD71" s="19">
        <v>1.01</v>
      </c>
      <c r="AE71" s="19">
        <v>0.32</v>
      </c>
      <c r="AF71" s="19">
        <v>0.14000000000000001</v>
      </c>
      <c r="AG71" s="19">
        <v>2.0099999999999998</v>
      </c>
      <c r="AH71" s="19">
        <v>4.82</v>
      </c>
      <c r="AI71" s="19">
        <v>11.67</v>
      </c>
      <c r="AJ71" s="5">
        <v>0</v>
      </c>
      <c r="AK71" s="5">
        <v>650.4</v>
      </c>
      <c r="AL71" s="5">
        <v>570.29999999999995</v>
      </c>
      <c r="AM71" s="5">
        <v>885.8</v>
      </c>
      <c r="AN71" s="5">
        <v>779.5</v>
      </c>
      <c r="AO71" s="5">
        <v>242.39</v>
      </c>
      <c r="AP71" s="5">
        <v>479.63</v>
      </c>
      <c r="AQ71" s="5">
        <v>151.47</v>
      </c>
      <c r="AR71" s="5">
        <v>542.87</v>
      </c>
      <c r="AS71" s="5">
        <v>575.72</v>
      </c>
      <c r="AT71" s="5">
        <v>649.70000000000005</v>
      </c>
      <c r="AU71" s="5">
        <v>981.91</v>
      </c>
      <c r="AV71" s="5">
        <v>382.62</v>
      </c>
      <c r="AW71" s="5">
        <v>538.86</v>
      </c>
      <c r="AX71" s="5">
        <v>2372.9299999999998</v>
      </c>
      <c r="AY71" s="5">
        <v>85.57</v>
      </c>
      <c r="AZ71" s="5">
        <v>729.02</v>
      </c>
      <c r="BA71" s="5">
        <v>516.86</v>
      </c>
      <c r="BB71" s="5">
        <v>387.53</v>
      </c>
      <c r="BC71" s="5">
        <v>188.16</v>
      </c>
      <c r="BD71" s="5">
        <v>0.1</v>
      </c>
      <c r="BE71" s="5">
        <v>0.02</v>
      </c>
      <c r="BF71" s="5">
        <v>0.02</v>
      </c>
      <c r="BG71" s="5">
        <v>0.05</v>
      </c>
      <c r="BH71" s="5">
        <v>0.06</v>
      </c>
      <c r="BI71" s="5">
        <v>0.21</v>
      </c>
      <c r="BJ71" s="5">
        <v>0</v>
      </c>
      <c r="BK71" s="5">
        <v>0.72</v>
      </c>
      <c r="BL71" s="5">
        <v>0</v>
      </c>
      <c r="BM71" s="5">
        <v>0.2</v>
      </c>
      <c r="BN71" s="5">
        <v>0.01</v>
      </c>
      <c r="BO71" s="5">
        <v>0</v>
      </c>
      <c r="BP71" s="5">
        <v>0</v>
      </c>
      <c r="BQ71" s="5">
        <v>0.02</v>
      </c>
      <c r="BR71" s="5">
        <v>0.08</v>
      </c>
      <c r="BS71" s="5">
        <v>0.65</v>
      </c>
      <c r="BT71" s="5">
        <v>0</v>
      </c>
      <c r="BU71" s="5">
        <v>0</v>
      </c>
      <c r="BV71" s="5">
        <v>0.26</v>
      </c>
      <c r="BW71" s="5">
        <v>0.03</v>
      </c>
      <c r="BX71" s="5">
        <v>0</v>
      </c>
      <c r="BY71" s="5">
        <v>0</v>
      </c>
      <c r="BZ71" s="5">
        <v>0</v>
      </c>
      <c r="CA71" s="5">
        <v>0</v>
      </c>
      <c r="CB71" s="5">
        <v>449.32</v>
      </c>
      <c r="CC71" s="12"/>
      <c r="CD71" s="12"/>
      <c r="CE71" s="5">
        <v>342.03</v>
      </c>
      <c r="CF71" s="5"/>
      <c r="CG71" s="5">
        <v>47.52</v>
      </c>
      <c r="CH71" s="5">
        <v>31.76</v>
      </c>
      <c r="CI71" s="5">
        <v>39.64</v>
      </c>
      <c r="CJ71" s="5">
        <v>3929.4</v>
      </c>
      <c r="CK71" s="5">
        <v>2125.56</v>
      </c>
      <c r="CL71" s="5">
        <v>3027.48</v>
      </c>
      <c r="CM71" s="5">
        <v>120.49</v>
      </c>
      <c r="CN71" s="5">
        <v>90.01</v>
      </c>
      <c r="CO71" s="5">
        <v>105.31</v>
      </c>
      <c r="CP71" s="5">
        <v>10</v>
      </c>
      <c r="CQ71" s="5">
        <v>0.75</v>
      </c>
    </row>
    <row r="72" spans="1:95" ht="14.4" x14ac:dyDescent="0.3">
      <c r="A72" s="121" t="s">
        <v>233</v>
      </c>
      <c r="B72" s="126" t="s">
        <v>249</v>
      </c>
      <c r="C72" s="123" t="s">
        <v>225</v>
      </c>
      <c r="D72" s="125">
        <v>5.46</v>
      </c>
      <c r="E72" s="125">
        <v>0</v>
      </c>
      <c r="F72" s="125">
        <v>6.42</v>
      </c>
      <c r="G72" s="125">
        <v>5.41</v>
      </c>
      <c r="H72" s="125">
        <v>18.77</v>
      </c>
      <c r="I72" s="125">
        <v>141.16999999999999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175</v>
      </c>
      <c r="AD72" s="9">
        <v>0</v>
      </c>
      <c r="AE72" s="9">
        <v>0.3</v>
      </c>
      <c r="AF72" s="9">
        <v>0.35</v>
      </c>
      <c r="AG72" s="9"/>
      <c r="AH72" s="9"/>
      <c r="AI72" s="9">
        <v>15</v>
      </c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1"/>
      <c r="CD72" s="11"/>
      <c r="CE72" s="10"/>
      <c r="CF72" s="10"/>
      <c r="CG72" s="10"/>
      <c r="CH72" s="10"/>
      <c r="CI72" s="10">
        <v>0</v>
      </c>
      <c r="CJ72" s="10"/>
      <c r="CK72" s="10"/>
      <c r="CL72" s="10">
        <v>0</v>
      </c>
      <c r="CM72" s="10"/>
      <c r="CN72" s="10"/>
      <c r="CO72" s="10">
        <v>0</v>
      </c>
      <c r="CP72" s="10"/>
      <c r="CQ72" s="10"/>
    </row>
    <row r="73" spans="1:95" ht="14.4" x14ac:dyDescent="0.3">
      <c r="A73" s="152" t="s">
        <v>310</v>
      </c>
      <c r="B73" s="153" t="s">
        <v>311</v>
      </c>
      <c r="C73" s="159" t="str">
        <f>"100"</f>
        <v>100</v>
      </c>
      <c r="D73" s="166">
        <v>12.6</v>
      </c>
      <c r="E73" s="166">
        <v>41.91</v>
      </c>
      <c r="F73" s="166">
        <v>12</v>
      </c>
      <c r="G73" s="166">
        <v>4</v>
      </c>
      <c r="H73" s="166">
        <v>10.4</v>
      </c>
      <c r="I73" s="166">
        <v>237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f t="shared" ref="V73:AF73" si="19">V71-V72</f>
        <v>552.79999999999995</v>
      </c>
      <c r="W73" s="9">
        <f t="shared" si="19"/>
        <v>44.13</v>
      </c>
      <c r="X73" s="9">
        <f t="shared" si="19"/>
        <v>43.99</v>
      </c>
      <c r="Y73" s="9">
        <f t="shared" si="19"/>
        <v>158.38</v>
      </c>
      <c r="Z73" s="9">
        <f t="shared" si="19"/>
        <v>4.29</v>
      </c>
      <c r="AA73" s="9">
        <f t="shared" si="19"/>
        <v>16.02</v>
      </c>
      <c r="AB73" s="9">
        <f t="shared" si="19"/>
        <v>1956.05</v>
      </c>
      <c r="AC73" s="9">
        <f t="shared" si="19"/>
        <v>257.98</v>
      </c>
      <c r="AD73" s="9">
        <f t="shared" si="19"/>
        <v>1.01</v>
      </c>
      <c r="AE73" s="9">
        <f t="shared" si="19"/>
        <v>2.0000000000000018E-2</v>
      </c>
      <c r="AF73" s="9">
        <f t="shared" si="19"/>
        <v>-0.20999999999999996</v>
      </c>
      <c r="AG73" s="9"/>
      <c r="AH73" s="9"/>
      <c r="AI73" s="9">
        <f>AI71-AI72</f>
        <v>-3.33</v>
      </c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1"/>
      <c r="CD73" s="11"/>
      <c r="CE73" s="10"/>
      <c r="CF73" s="10"/>
      <c r="CG73" s="10"/>
      <c r="CH73" s="10"/>
      <c r="CI73" s="10">
        <f>CI71-CI72</f>
        <v>39.64</v>
      </c>
      <c r="CJ73" s="10"/>
      <c r="CK73" s="10"/>
      <c r="CL73" s="10">
        <f>CL71-CL72</f>
        <v>3027.48</v>
      </c>
      <c r="CM73" s="10"/>
      <c r="CN73" s="10"/>
      <c r="CO73" s="10">
        <f>CO71-CO72</f>
        <v>105.31</v>
      </c>
      <c r="CP73" s="10"/>
      <c r="CQ73" s="10"/>
    </row>
    <row r="74" spans="1:95" ht="14.4" x14ac:dyDescent="0.3">
      <c r="A74" s="152" t="s">
        <v>357</v>
      </c>
      <c r="B74" s="153" t="s">
        <v>312</v>
      </c>
      <c r="C74" s="160" t="str">
        <f>"180"</f>
        <v>180</v>
      </c>
      <c r="D74" s="167">
        <v>5.47</v>
      </c>
      <c r="E74" s="167">
        <v>0.04</v>
      </c>
      <c r="F74" s="167">
        <v>7.92</v>
      </c>
      <c r="G74" s="167">
        <v>0.69</v>
      </c>
      <c r="H74" s="167">
        <v>46.36</v>
      </c>
      <c r="I74" s="167">
        <v>218.59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1"/>
      <c r="CD74" s="11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</row>
    <row r="75" spans="1:95" ht="14.4" x14ac:dyDescent="0.3">
      <c r="A75" s="121" t="s">
        <v>235</v>
      </c>
      <c r="B75" s="126" t="s">
        <v>234</v>
      </c>
      <c r="C75" s="123" t="str">
        <f>"200"</f>
        <v>200</v>
      </c>
      <c r="D75" s="125">
        <v>0.41</v>
      </c>
      <c r="E75" s="125">
        <v>0</v>
      </c>
      <c r="F75" s="125">
        <v>0.17</v>
      </c>
      <c r="G75" s="125">
        <v>0.17</v>
      </c>
      <c r="H75" s="125">
        <v>17.649999999999999</v>
      </c>
      <c r="I75" s="125">
        <v>68.793070000000014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1"/>
      <c r="CD75" s="11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</row>
    <row r="76" spans="1:95" ht="14.4" x14ac:dyDescent="0.3">
      <c r="A76" s="121" t="str">
        <f>"-"</f>
        <v>-</v>
      </c>
      <c r="B76" s="126" t="s">
        <v>254</v>
      </c>
      <c r="C76" s="123" t="str">
        <f>"30"</f>
        <v>30</v>
      </c>
      <c r="D76" s="125">
        <v>1.98</v>
      </c>
      <c r="E76" s="125">
        <v>0</v>
      </c>
      <c r="F76" s="125">
        <v>0.2</v>
      </c>
      <c r="G76" s="125">
        <v>0.2</v>
      </c>
      <c r="H76" s="125">
        <v>14.07</v>
      </c>
      <c r="I76" s="125">
        <v>67.170299999999997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1"/>
      <c r="CD76" s="11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</row>
    <row r="77" spans="1:95" ht="14.4" x14ac:dyDescent="0.3">
      <c r="A77" s="121" t="str">
        <f>"-"</f>
        <v>-</v>
      </c>
      <c r="B77" s="126" t="s">
        <v>100</v>
      </c>
      <c r="C77" s="123" t="str">
        <f>"25"</f>
        <v>25</v>
      </c>
      <c r="D77" s="125">
        <v>1.65</v>
      </c>
      <c r="E77" s="125">
        <v>0</v>
      </c>
      <c r="F77" s="125">
        <v>0.3</v>
      </c>
      <c r="G77" s="125">
        <v>0.3</v>
      </c>
      <c r="H77" s="125">
        <v>10.43</v>
      </c>
      <c r="I77" s="125">
        <v>48.344999999999999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1"/>
      <c r="CD77" s="11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</row>
    <row r="78" spans="1:95" ht="14.4" x14ac:dyDescent="0.3">
      <c r="A78" s="121" t="str">
        <f>"-"</f>
        <v>-</v>
      </c>
      <c r="B78" s="126" t="s">
        <v>204</v>
      </c>
      <c r="C78" s="123" t="str">
        <f>"100"</f>
        <v>100</v>
      </c>
      <c r="D78" s="125">
        <v>0.4</v>
      </c>
      <c r="E78" s="125">
        <v>0</v>
      </c>
      <c r="F78" s="125">
        <v>0.4</v>
      </c>
      <c r="G78" s="125">
        <v>0.4</v>
      </c>
      <c r="H78" s="125">
        <v>11.6</v>
      </c>
      <c r="I78" s="125">
        <v>48.68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1"/>
      <c r="CD78" s="11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</row>
    <row r="79" spans="1:95" ht="14.4" x14ac:dyDescent="0.3">
      <c r="A79" s="127"/>
      <c r="B79" s="142" t="s">
        <v>205</v>
      </c>
      <c r="C79" s="128"/>
      <c r="D79" s="130">
        <f>SUM(D72:D78)</f>
        <v>27.969999999999995</v>
      </c>
      <c r="E79" s="130">
        <f t="shared" ref="E79:I79" si="20">SUM(E72:E78)</f>
        <v>41.949999999999996</v>
      </c>
      <c r="F79" s="130">
        <f t="shared" si="20"/>
        <v>27.410000000000004</v>
      </c>
      <c r="G79" s="130">
        <f t="shared" si="20"/>
        <v>11.17</v>
      </c>
      <c r="H79" s="130">
        <f t="shared" si="20"/>
        <v>129.28</v>
      </c>
      <c r="I79" s="130">
        <f t="shared" si="20"/>
        <v>829.74837000000002</v>
      </c>
      <c r="J79" s="134">
        <v>7.38</v>
      </c>
      <c r="K79" s="13">
        <v>0.22</v>
      </c>
      <c r="L79" s="13">
        <v>0</v>
      </c>
      <c r="M79" s="13">
        <v>0</v>
      </c>
      <c r="N79" s="13">
        <v>0.53</v>
      </c>
      <c r="O79" s="13">
        <v>16.72</v>
      </c>
      <c r="P79" s="13">
        <v>7.0000000000000007E-2</v>
      </c>
      <c r="Q79" s="13">
        <v>0</v>
      </c>
      <c r="R79" s="13">
        <v>0</v>
      </c>
      <c r="S79" s="13">
        <v>0.35</v>
      </c>
      <c r="T79" s="13">
        <v>1.55</v>
      </c>
      <c r="U79" s="13">
        <v>193.78</v>
      </c>
      <c r="V79" s="13">
        <v>20.48</v>
      </c>
      <c r="W79" s="13">
        <v>177.2</v>
      </c>
      <c r="X79" s="13">
        <v>9.61</v>
      </c>
      <c r="Y79" s="13">
        <v>107.88</v>
      </c>
      <c r="Z79" s="13">
        <v>0.14000000000000001</v>
      </c>
      <c r="AA79" s="13">
        <v>76.709999999999994</v>
      </c>
      <c r="AB79" s="13">
        <v>59.72</v>
      </c>
      <c r="AC79" s="13">
        <v>86.6</v>
      </c>
      <c r="AD79" s="13">
        <v>0.17</v>
      </c>
      <c r="AE79" s="13">
        <v>0.01</v>
      </c>
      <c r="AF79" s="13">
        <v>0.08</v>
      </c>
      <c r="AG79" s="13">
        <v>0.04</v>
      </c>
      <c r="AH79" s="13">
        <v>1.21</v>
      </c>
      <c r="AI79" s="13">
        <v>0.12</v>
      </c>
      <c r="AJ79" s="14">
        <v>0</v>
      </c>
      <c r="AK79" s="14">
        <v>413.2</v>
      </c>
      <c r="AL79" s="14">
        <v>348.68</v>
      </c>
      <c r="AM79" s="14">
        <v>624.14</v>
      </c>
      <c r="AN79" s="14">
        <v>351.82</v>
      </c>
      <c r="AO79" s="14">
        <v>141.75</v>
      </c>
      <c r="AP79" s="14">
        <v>255.09</v>
      </c>
      <c r="AQ79" s="14">
        <v>158.56</v>
      </c>
      <c r="AR79" s="14">
        <v>390.97</v>
      </c>
      <c r="AS79" s="14">
        <v>231.05</v>
      </c>
      <c r="AT79" s="14">
        <v>286.68</v>
      </c>
      <c r="AU79" s="14">
        <v>387.29</v>
      </c>
      <c r="AV79" s="14">
        <v>183.06</v>
      </c>
      <c r="AW79" s="14">
        <v>192.75</v>
      </c>
      <c r="AX79" s="14">
        <v>1764.18</v>
      </c>
      <c r="AY79" s="14">
        <v>0</v>
      </c>
      <c r="AZ79" s="14">
        <v>757.74</v>
      </c>
      <c r="BA79" s="14">
        <v>350.79</v>
      </c>
      <c r="BB79" s="14">
        <v>326.74</v>
      </c>
      <c r="BC79" s="14">
        <v>101.65</v>
      </c>
      <c r="BD79" s="14">
        <v>0.27</v>
      </c>
      <c r="BE79" s="14">
        <v>0.14000000000000001</v>
      </c>
      <c r="BF79" s="14">
        <v>0.13</v>
      </c>
      <c r="BG79" s="14">
        <v>0.34</v>
      </c>
      <c r="BH79" s="14">
        <v>0.4</v>
      </c>
      <c r="BI79" s="14">
        <v>1.38</v>
      </c>
      <c r="BJ79" s="14">
        <v>7.0000000000000007E-2</v>
      </c>
      <c r="BK79" s="14">
        <v>3.47</v>
      </c>
      <c r="BL79" s="14">
        <v>0.02</v>
      </c>
      <c r="BM79" s="14">
        <v>0.96</v>
      </c>
      <c r="BN79" s="14">
        <v>0.02</v>
      </c>
      <c r="BO79" s="14">
        <v>0</v>
      </c>
      <c r="BP79" s="14">
        <v>0</v>
      </c>
      <c r="BQ79" s="14">
        <v>0.24</v>
      </c>
      <c r="BR79" s="14">
        <v>0.36</v>
      </c>
      <c r="BS79" s="14">
        <v>2.74</v>
      </c>
      <c r="BT79" s="14">
        <v>0</v>
      </c>
      <c r="BU79" s="14">
        <v>0</v>
      </c>
      <c r="BV79" s="14">
        <v>0.35</v>
      </c>
      <c r="BW79" s="14">
        <v>0.01</v>
      </c>
      <c r="BX79" s="14">
        <v>0</v>
      </c>
      <c r="BY79" s="14">
        <v>0</v>
      </c>
      <c r="BZ79" s="14">
        <v>0</v>
      </c>
      <c r="CA79" s="14">
        <v>0</v>
      </c>
      <c r="CB79" s="14">
        <v>23.97</v>
      </c>
      <c r="CC79" s="15"/>
      <c r="CD79" s="15"/>
      <c r="CE79" s="14">
        <v>86.66</v>
      </c>
      <c r="CF79" s="14"/>
      <c r="CG79" s="14">
        <v>0.7</v>
      </c>
      <c r="CH79" s="14">
        <v>0.55000000000000004</v>
      </c>
      <c r="CI79" s="14">
        <v>0.63</v>
      </c>
      <c r="CJ79" s="14">
        <v>1080</v>
      </c>
      <c r="CK79" s="14">
        <v>593.70000000000005</v>
      </c>
      <c r="CL79" s="14">
        <v>836.85</v>
      </c>
      <c r="CM79" s="14">
        <v>6.95</v>
      </c>
      <c r="CN79" s="14">
        <v>5.97</v>
      </c>
      <c r="CO79" s="14">
        <v>6.46</v>
      </c>
      <c r="CP79" s="14">
        <v>0</v>
      </c>
      <c r="CQ79" s="14">
        <v>0</v>
      </c>
    </row>
    <row r="80" spans="1:95" ht="14.4" hidden="1" x14ac:dyDescent="0.3">
      <c r="A80" s="56"/>
      <c r="B80" s="16" t="s">
        <v>102</v>
      </c>
      <c r="C80" s="74"/>
      <c r="D80" s="90">
        <v>26.95</v>
      </c>
      <c r="E80" s="90">
        <v>0</v>
      </c>
      <c r="F80" s="90">
        <v>27.65</v>
      </c>
      <c r="G80" s="90">
        <v>0</v>
      </c>
      <c r="H80" s="90">
        <v>117.24999999999999</v>
      </c>
      <c r="I80" s="90">
        <v>822.5</v>
      </c>
      <c r="J80" s="134">
        <v>3.74</v>
      </c>
      <c r="K80" s="13">
        <v>0.09</v>
      </c>
      <c r="L80" s="13">
        <v>0</v>
      </c>
      <c r="M80" s="13">
        <v>0</v>
      </c>
      <c r="N80" s="13">
        <v>7.69</v>
      </c>
      <c r="O80" s="13">
        <v>23.8</v>
      </c>
      <c r="P80" s="13">
        <v>3.02</v>
      </c>
      <c r="Q80" s="13">
        <v>0</v>
      </c>
      <c r="R80" s="13">
        <v>0</v>
      </c>
      <c r="S80" s="13">
        <v>0.08</v>
      </c>
      <c r="T80" s="13">
        <v>1.64</v>
      </c>
      <c r="U80" s="13">
        <v>246.19</v>
      </c>
      <c r="V80" s="13">
        <v>180.55</v>
      </c>
      <c r="W80" s="13">
        <v>118.09</v>
      </c>
      <c r="X80" s="13">
        <v>27.92</v>
      </c>
      <c r="Y80" s="13">
        <v>187.96</v>
      </c>
      <c r="Z80" s="13">
        <v>0.74</v>
      </c>
      <c r="AA80" s="13">
        <v>19.68</v>
      </c>
      <c r="AB80" s="13">
        <v>16.399999999999999</v>
      </c>
      <c r="AC80" s="13">
        <v>36.49</v>
      </c>
      <c r="AD80" s="13">
        <v>0.66</v>
      </c>
      <c r="AE80" s="13">
        <v>0.1</v>
      </c>
      <c r="AF80" s="13">
        <v>0.13</v>
      </c>
      <c r="AG80" s="13">
        <v>0.95</v>
      </c>
      <c r="AH80" s="13">
        <v>2.59</v>
      </c>
      <c r="AI80" s="13">
        <v>0.43</v>
      </c>
      <c r="AJ80" s="14">
        <v>0</v>
      </c>
      <c r="AK80" s="14">
        <v>312.25</v>
      </c>
      <c r="AL80" s="14">
        <v>304.89</v>
      </c>
      <c r="AM80" s="14">
        <v>412.22</v>
      </c>
      <c r="AN80" s="14">
        <v>307.74</v>
      </c>
      <c r="AO80" s="14">
        <v>119.36</v>
      </c>
      <c r="AP80" s="14">
        <v>198.37</v>
      </c>
      <c r="AQ80" s="14">
        <v>81.05</v>
      </c>
      <c r="AR80" s="14">
        <v>314.56</v>
      </c>
      <c r="AS80" s="14">
        <v>157.47</v>
      </c>
      <c r="AT80" s="14">
        <v>189.85</v>
      </c>
      <c r="AU80" s="14">
        <v>246.93</v>
      </c>
      <c r="AV80" s="14">
        <v>89.99</v>
      </c>
      <c r="AW80" s="14">
        <v>158.94</v>
      </c>
      <c r="AX80" s="14">
        <v>928.51</v>
      </c>
      <c r="AY80" s="14">
        <v>0</v>
      </c>
      <c r="AZ80" s="14">
        <v>506.72</v>
      </c>
      <c r="BA80" s="14">
        <v>152.38999999999999</v>
      </c>
      <c r="BB80" s="14">
        <v>259.07</v>
      </c>
      <c r="BC80" s="14">
        <v>97.51</v>
      </c>
      <c r="BD80" s="14">
        <v>0.1</v>
      </c>
      <c r="BE80" s="14">
        <v>0.04</v>
      </c>
      <c r="BF80" s="14">
        <v>0.02</v>
      </c>
      <c r="BG80" s="14">
        <v>0.05</v>
      </c>
      <c r="BH80" s="14">
        <v>0.06</v>
      </c>
      <c r="BI80" s="14">
        <v>0.28999999999999998</v>
      </c>
      <c r="BJ80" s="14">
        <v>0</v>
      </c>
      <c r="BK80" s="14">
        <v>0.8</v>
      </c>
      <c r="BL80" s="14">
        <v>0</v>
      </c>
      <c r="BM80" s="14">
        <v>0.25</v>
      </c>
      <c r="BN80" s="14">
        <v>0</v>
      </c>
      <c r="BO80" s="14">
        <v>0</v>
      </c>
      <c r="BP80" s="14">
        <v>0</v>
      </c>
      <c r="BQ80" s="14">
        <v>0.06</v>
      </c>
      <c r="BR80" s="14">
        <v>0.08</v>
      </c>
      <c r="BS80" s="14">
        <v>0.65</v>
      </c>
      <c r="BT80" s="14">
        <v>0</v>
      </c>
      <c r="BU80" s="14">
        <v>0</v>
      </c>
      <c r="BV80" s="14">
        <v>0.04</v>
      </c>
      <c r="BW80" s="14">
        <v>0</v>
      </c>
      <c r="BX80" s="14">
        <v>0</v>
      </c>
      <c r="BY80" s="14">
        <v>0</v>
      </c>
      <c r="BZ80" s="14">
        <v>0</v>
      </c>
      <c r="CA80" s="14">
        <v>0</v>
      </c>
      <c r="CB80" s="14">
        <v>181.76</v>
      </c>
      <c r="CC80" s="15"/>
      <c r="CD80" s="15"/>
      <c r="CE80" s="14">
        <v>22.41</v>
      </c>
      <c r="CF80" s="14"/>
      <c r="CG80" s="14">
        <v>35.090000000000003</v>
      </c>
      <c r="CH80" s="14">
        <v>14.88</v>
      </c>
      <c r="CI80" s="14">
        <v>24.99</v>
      </c>
      <c r="CJ80" s="14">
        <v>2201.36</v>
      </c>
      <c r="CK80" s="14">
        <v>1007.52</v>
      </c>
      <c r="CL80" s="14">
        <v>1604.44</v>
      </c>
      <c r="CM80" s="14">
        <v>46.34</v>
      </c>
      <c r="CN80" s="14">
        <v>24.47</v>
      </c>
      <c r="CO80" s="14">
        <v>35.409999999999997</v>
      </c>
      <c r="CP80" s="14">
        <v>4.0999999999999996</v>
      </c>
      <c r="CQ80" s="14">
        <v>0.51</v>
      </c>
    </row>
    <row r="81" spans="1:95" ht="14.4" hidden="1" x14ac:dyDescent="0.3">
      <c r="A81" s="56"/>
      <c r="B81" s="16" t="s">
        <v>103</v>
      </c>
      <c r="C81" s="74"/>
      <c r="D81" s="90">
        <f t="shared" ref="D81:I81" si="21">D79-D80</f>
        <v>1.019999999999996</v>
      </c>
      <c r="E81" s="90">
        <f t="shared" si="21"/>
        <v>41.949999999999996</v>
      </c>
      <c r="F81" s="90">
        <f t="shared" si="21"/>
        <v>-0.23999999999999488</v>
      </c>
      <c r="G81" s="90">
        <f t="shared" si="21"/>
        <v>11.17</v>
      </c>
      <c r="H81" s="90">
        <f t="shared" si="21"/>
        <v>12.030000000000015</v>
      </c>
      <c r="I81" s="90">
        <f t="shared" si="21"/>
        <v>7.2483700000000226</v>
      </c>
      <c r="J81" s="134">
        <v>0</v>
      </c>
      <c r="K81" s="13">
        <v>0</v>
      </c>
      <c r="L81" s="13">
        <v>0</v>
      </c>
      <c r="M81" s="13">
        <v>0</v>
      </c>
      <c r="N81" s="13">
        <v>9.6999999999999993</v>
      </c>
      <c r="O81" s="13">
        <v>0</v>
      </c>
      <c r="P81" s="13">
        <v>0.13</v>
      </c>
      <c r="Q81" s="13">
        <v>0</v>
      </c>
      <c r="R81" s="13">
        <v>0</v>
      </c>
      <c r="S81" s="13">
        <v>0.28000000000000003</v>
      </c>
      <c r="T81" s="13">
        <v>0.06</v>
      </c>
      <c r="U81" s="13">
        <v>0.63</v>
      </c>
      <c r="V81" s="13">
        <v>8.16</v>
      </c>
      <c r="W81" s="13">
        <v>2.1800000000000002</v>
      </c>
      <c r="X81" s="13">
        <v>0.56000000000000005</v>
      </c>
      <c r="Y81" s="13">
        <v>1</v>
      </c>
      <c r="Z81" s="13">
        <v>0.06</v>
      </c>
      <c r="AA81" s="13">
        <v>0</v>
      </c>
      <c r="AB81" s="13">
        <v>0.44</v>
      </c>
      <c r="AC81" s="13">
        <v>0.1</v>
      </c>
      <c r="AD81" s="13">
        <v>0.01</v>
      </c>
      <c r="AE81" s="13">
        <v>0</v>
      </c>
      <c r="AF81" s="13">
        <v>0</v>
      </c>
      <c r="AG81" s="13">
        <v>0</v>
      </c>
      <c r="AH81" s="13">
        <v>0.01</v>
      </c>
      <c r="AI81" s="13">
        <v>0.78</v>
      </c>
      <c r="AJ81" s="14">
        <v>0</v>
      </c>
      <c r="AK81" s="14">
        <v>0.67</v>
      </c>
      <c r="AL81" s="14">
        <v>0.76</v>
      </c>
      <c r="AM81" s="14">
        <v>0.62</v>
      </c>
      <c r="AN81" s="14">
        <v>1.1499999999999999</v>
      </c>
      <c r="AO81" s="14">
        <v>0.28999999999999998</v>
      </c>
      <c r="AP81" s="14">
        <v>1.2</v>
      </c>
      <c r="AQ81" s="14">
        <v>0</v>
      </c>
      <c r="AR81" s="14">
        <v>1.53</v>
      </c>
      <c r="AS81" s="14">
        <v>0</v>
      </c>
      <c r="AT81" s="14">
        <v>0</v>
      </c>
      <c r="AU81" s="14">
        <v>0</v>
      </c>
      <c r="AV81" s="14">
        <v>0.86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199.45</v>
      </c>
      <c r="CC81" s="15"/>
      <c r="CD81" s="15"/>
      <c r="CE81" s="14">
        <v>7.0000000000000007E-2</v>
      </c>
      <c r="CF81" s="14"/>
      <c r="CG81" s="14">
        <v>4.3</v>
      </c>
      <c r="CH81" s="14">
        <v>4.1500000000000004</v>
      </c>
      <c r="CI81" s="14">
        <v>4.2300000000000004</v>
      </c>
      <c r="CJ81" s="14">
        <v>495.57</v>
      </c>
      <c r="CK81" s="14">
        <v>191.59</v>
      </c>
      <c r="CL81" s="14">
        <v>343.58</v>
      </c>
      <c r="CM81" s="14">
        <v>44.44</v>
      </c>
      <c r="CN81" s="14">
        <v>26.58</v>
      </c>
      <c r="CO81" s="14">
        <v>35.51</v>
      </c>
      <c r="CP81" s="14">
        <v>9.76</v>
      </c>
      <c r="CQ81" s="14">
        <v>0</v>
      </c>
    </row>
    <row r="82" spans="1:95" ht="14.4" hidden="1" x14ac:dyDescent="0.3">
      <c r="A82" s="56"/>
      <c r="B82" s="16" t="s">
        <v>104</v>
      </c>
      <c r="C82" s="74"/>
      <c r="D82" s="90">
        <v>14</v>
      </c>
      <c r="E82" s="90"/>
      <c r="F82" s="90">
        <v>34</v>
      </c>
      <c r="G82" s="90"/>
      <c r="H82" s="90">
        <v>52</v>
      </c>
      <c r="I82" s="90"/>
      <c r="J82" s="134">
        <v>0.04</v>
      </c>
      <c r="K82" s="13">
        <v>0</v>
      </c>
      <c r="L82" s="13">
        <v>0</v>
      </c>
      <c r="M82" s="13">
        <v>0</v>
      </c>
      <c r="N82" s="13">
        <v>0.24</v>
      </c>
      <c r="O82" s="13">
        <v>6.44</v>
      </c>
      <c r="P82" s="13">
        <v>1.66</v>
      </c>
      <c r="Q82" s="13">
        <v>0</v>
      </c>
      <c r="R82" s="13">
        <v>0</v>
      </c>
      <c r="S82" s="13">
        <v>0.2</v>
      </c>
      <c r="T82" s="13">
        <v>0.5</v>
      </c>
      <c r="U82" s="13">
        <v>122</v>
      </c>
      <c r="V82" s="13">
        <v>49</v>
      </c>
      <c r="W82" s="13">
        <v>7</v>
      </c>
      <c r="X82" s="13">
        <v>9.4</v>
      </c>
      <c r="Y82" s="13">
        <v>31.6</v>
      </c>
      <c r="Z82" s="13">
        <v>0.78</v>
      </c>
      <c r="AA82" s="13">
        <v>0</v>
      </c>
      <c r="AB82" s="13">
        <v>1</v>
      </c>
      <c r="AC82" s="13">
        <v>0.2</v>
      </c>
      <c r="AD82" s="13">
        <v>0.28000000000000003</v>
      </c>
      <c r="AE82" s="13">
        <v>0.04</v>
      </c>
      <c r="AF82" s="13">
        <v>0.02</v>
      </c>
      <c r="AG82" s="13">
        <v>0.14000000000000001</v>
      </c>
      <c r="AH82" s="13">
        <v>0.4</v>
      </c>
      <c r="AI82" s="13">
        <v>0</v>
      </c>
      <c r="AJ82" s="14">
        <v>0</v>
      </c>
      <c r="AK82" s="14">
        <v>64.400000000000006</v>
      </c>
      <c r="AL82" s="14">
        <v>49.6</v>
      </c>
      <c r="AM82" s="14">
        <v>85.4</v>
      </c>
      <c r="AN82" s="14">
        <v>44.6</v>
      </c>
      <c r="AO82" s="14">
        <v>18.600000000000001</v>
      </c>
      <c r="AP82" s="14">
        <v>39.6</v>
      </c>
      <c r="AQ82" s="14">
        <v>16</v>
      </c>
      <c r="AR82" s="14">
        <v>74.2</v>
      </c>
      <c r="AS82" s="14">
        <v>59.4</v>
      </c>
      <c r="AT82" s="14">
        <v>58.2</v>
      </c>
      <c r="AU82" s="14">
        <v>92.8</v>
      </c>
      <c r="AV82" s="14">
        <v>24.8</v>
      </c>
      <c r="AW82" s="14">
        <v>62</v>
      </c>
      <c r="AX82" s="14">
        <v>311.8</v>
      </c>
      <c r="AY82" s="14">
        <v>0</v>
      </c>
      <c r="AZ82" s="14">
        <v>105.2</v>
      </c>
      <c r="BA82" s="14">
        <v>58.2</v>
      </c>
      <c r="BB82" s="14">
        <v>36</v>
      </c>
      <c r="BC82" s="14">
        <v>26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0.03</v>
      </c>
      <c r="BL82" s="14">
        <v>0</v>
      </c>
      <c r="BM82" s="14">
        <v>0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0.02</v>
      </c>
      <c r="BT82" s="14">
        <v>0</v>
      </c>
      <c r="BU82" s="14">
        <v>0</v>
      </c>
      <c r="BV82" s="14">
        <v>0.1</v>
      </c>
      <c r="BW82" s="14">
        <v>0.02</v>
      </c>
      <c r="BX82" s="14">
        <v>0</v>
      </c>
      <c r="BY82" s="14">
        <v>0</v>
      </c>
      <c r="BZ82" s="14">
        <v>0</v>
      </c>
      <c r="CA82" s="14">
        <v>0</v>
      </c>
      <c r="CB82" s="14">
        <v>9.4</v>
      </c>
      <c r="CC82" s="15"/>
      <c r="CD82" s="15"/>
      <c r="CE82" s="14">
        <v>0.17</v>
      </c>
      <c r="CF82" s="14"/>
      <c r="CG82" s="14">
        <v>2</v>
      </c>
      <c r="CH82" s="14">
        <v>2</v>
      </c>
      <c r="CI82" s="14">
        <v>2</v>
      </c>
      <c r="CJ82" s="14">
        <v>380</v>
      </c>
      <c r="CK82" s="14">
        <v>146.4</v>
      </c>
      <c r="CL82" s="14">
        <v>263.2</v>
      </c>
      <c r="CM82" s="14">
        <v>3.8</v>
      </c>
      <c r="CN82" s="14">
        <v>3.16</v>
      </c>
      <c r="CO82" s="14">
        <v>3.48</v>
      </c>
      <c r="CP82" s="14">
        <v>0</v>
      </c>
      <c r="CQ82" s="14">
        <v>0</v>
      </c>
    </row>
    <row r="83" spans="1:95" ht="14.4" x14ac:dyDescent="0.3">
      <c r="A83" s="56"/>
      <c r="B83" s="143" t="s">
        <v>287</v>
      </c>
      <c r="C83" s="74"/>
      <c r="D83" s="68">
        <f>D67+D79</f>
        <v>48.649999999999991</v>
      </c>
      <c r="E83" s="68">
        <f t="shared" ref="E83:I83" si="22">E67+E79</f>
        <v>55.91</v>
      </c>
      <c r="F83" s="68">
        <f t="shared" si="22"/>
        <v>48.230000000000004</v>
      </c>
      <c r="G83" s="68">
        <f t="shared" si="22"/>
        <v>14.73</v>
      </c>
      <c r="H83" s="68">
        <f t="shared" si="22"/>
        <v>208.61</v>
      </c>
      <c r="I83" s="68">
        <f t="shared" si="22"/>
        <v>1415.8755665499998</v>
      </c>
      <c r="J83" s="13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5"/>
      <c r="CD83" s="15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</row>
    <row r="84" spans="1:95" ht="15.6" customHeight="1" x14ac:dyDescent="0.3">
      <c r="A84" s="56"/>
      <c r="B84" s="16"/>
      <c r="C84" s="74"/>
      <c r="D84" s="90"/>
      <c r="E84" s="90"/>
      <c r="F84" s="90"/>
      <c r="G84" s="90"/>
      <c r="H84" s="90"/>
      <c r="I84" s="90"/>
    </row>
    <row r="85" spans="1:95" x14ac:dyDescent="0.3">
      <c r="A85" s="56"/>
      <c r="B85" s="23" t="s">
        <v>145</v>
      </c>
      <c r="C85" s="180" t="s">
        <v>156</v>
      </c>
      <c r="D85" s="186" t="s">
        <v>157</v>
      </c>
      <c r="E85" s="186"/>
      <c r="F85" s="288" t="s">
        <v>158</v>
      </c>
      <c r="G85" s="288"/>
      <c r="H85" s="181" t="s">
        <v>159</v>
      </c>
      <c r="I85" s="181" t="s">
        <v>160</v>
      </c>
    </row>
    <row r="86" spans="1:95" x14ac:dyDescent="0.3">
      <c r="A86" s="121"/>
      <c r="B86" s="149" t="s">
        <v>92</v>
      </c>
      <c r="C86" s="131"/>
      <c r="D86" s="156"/>
      <c r="E86" s="156"/>
      <c r="F86" s="280"/>
      <c r="G86" s="280"/>
      <c r="H86" s="132"/>
      <c r="I86" s="132"/>
    </row>
    <row r="87" spans="1:95" ht="15.6" customHeight="1" x14ac:dyDescent="0.3">
      <c r="A87" s="121" t="s">
        <v>237</v>
      </c>
      <c r="B87" s="126" t="s">
        <v>213</v>
      </c>
      <c r="C87" s="123" t="str">
        <f>"100"</f>
        <v>100</v>
      </c>
      <c r="D87" s="125">
        <v>11.9</v>
      </c>
      <c r="E87" s="125">
        <v>0</v>
      </c>
      <c r="F87" s="125">
        <v>5.7</v>
      </c>
      <c r="G87" s="125">
        <v>4.63</v>
      </c>
      <c r="H87" s="125">
        <v>2.95</v>
      </c>
      <c r="I87" s="125">
        <v>117.81425156499998</v>
      </c>
      <c r="J87" s="82">
        <v>0.93</v>
      </c>
      <c r="K87" s="60">
        <v>3.14</v>
      </c>
      <c r="L87" s="60">
        <v>0</v>
      </c>
      <c r="M87" s="60">
        <v>0</v>
      </c>
      <c r="N87" s="60">
        <v>1.66</v>
      </c>
      <c r="O87" s="60">
        <v>1.0900000000000001</v>
      </c>
      <c r="P87" s="60">
        <v>0.2</v>
      </c>
      <c r="Q87" s="60">
        <v>0</v>
      </c>
      <c r="R87" s="60">
        <v>0</v>
      </c>
      <c r="S87" s="60">
        <v>0.24</v>
      </c>
      <c r="T87" s="60">
        <v>1.56</v>
      </c>
      <c r="U87" s="60">
        <v>236.94</v>
      </c>
      <c r="V87" s="60">
        <v>241.36</v>
      </c>
      <c r="W87" s="60">
        <v>8.83</v>
      </c>
      <c r="X87" s="60">
        <v>56.54</v>
      </c>
      <c r="Y87" s="60">
        <v>111.33</v>
      </c>
      <c r="Z87" s="60">
        <v>1.05</v>
      </c>
      <c r="AA87" s="60">
        <v>3.73</v>
      </c>
      <c r="AB87" s="60">
        <v>261.12</v>
      </c>
      <c r="AC87" s="60">
        <v>85</v>
      </c>
      <c r="AD87" s="60">
        <v>2.14</v>
      </c>
      <c r="AE87" s="60">
        <v>0.04</v>
      </c>
      <c r="AF87" s="60">
        <v>0.04</v>
      </c>
      <c r="AG87" s="60">
        <v>4.3099999999999996</v>
      </c>
      <c r="AH87" s="60">
        <v>0.24</v>
      </c>
      <c r="AI87" s="60">
        <v>0.22</v>
      </c>
      <c r="AJ87" s="61">
        <v>0</v>
      </c>
      <c r="AK87" s="61">
        <v>8.9</v>
      </c>
      <c r="AL87" s="61">
        <v>8.02</v>
      </c>
      <c r="AM87" s="61">
        <v>14.49</v>
      </c>
      <c r="AN87" s="61">
        <v>5.0999999999999996</v>
      </c>
      <c r="AO87" s="61">
        <v>2.77</v>
      </c>
      <c r="AP87" s="61">
        <v>5.96</v>
      </c>
      <c r="AQ87" s="61">
        <v>1.86</v>
      </c>
      <c r="AR87" s="61">
        <v>9.08</v>
      </c>
      <c r="AS87" s="61">
        <v>6.68</v>
      </c>
      <c r="AT87" s="61">
        <v>7.67</v>
      </c>
      <c r="AU87" s="61">
        <v>9.01</v>
      </c>
      <c r="AV87" s="61">
        <v>3.67</v>
      </c>
      <c r="AW87" s="61">
        <v>6.54</v>
      </c>
      <c r="AX87" s="61">
        <v>57.02</v>
      </c>
      <c r="AY87" s="61">
        <v>0</v>
      </c>
      <c r="AZ87" s="61">
        <v>16.86</v>
      </c>
      <c r="BA87" s="61">
        <v>9.1300000000000008</v>
      </c>
      <c r="BB87" s="61">
        <v>4.5999999999999996</v>
      </c>
      <c r="BC87" s="61">
        <v>3.62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0</v>
      </c>
      <c r="BK87" s="61">
        <v>0.22</v>
      </c>
      <c r="BL87" s="61">
        <v>0</v>
      </c>
      <c r="BM87" s="61">
        <v>0.14000000000000001</v>
      </c>
      <c r="BN87" s="61">
        <v>0.01</v>
      </c>
      <c r="BO87" s="61">
        <v>0.02</v>
      </c>
      <c r="BP87" s="61">
        <v>0</v>
      </c>
      <c r="BQ87" s="61">
        <v>0</v>
      </c>
      <c r="BR87" s="61">
        <v>0</v>
      </c>
      <c r="BS87" s="61">
        <v>0.84</v>
      </c>
      <c r="BT87" s="61">
        <v>0</v>
      </c>
      <c r="BU87" s="61">
        <v>0</v>
      </c>
      <c r="BV87" s="61">
        <v>2.72</v>
      </c>
      <c r="BW87" s="61">
        <v>0</v>
      </c>
      <c r="BX87" s="61">
        <v>0</v>
      </c>
      <c r="BY87" s="61">
        <v>0</v>
      </c>
      <c r="BZ87" s="61">
        <v>0</v>
      </c>
      <c r="CA87" s="61">
        <v>0</v>
      </c>
      <c r="CB87" s="61">
        <v>124.16</v>
      </c>
      <c r="CC87" s="62"/>
      <c r="CD87" s="62"/>
      <c r="CE87" s="61">
        <v>47.25</v>
      </c>
      <c r="CF87" s="61"/>
      <c r="CG87" s="61">
        <v>20.21</v>
      </c>
      <c r="CH87" s="61">
        <v>14.35</v>
      </c>
      <c r="CI87" s="61">
        <v>15.21</v>
      </c>
      <c r="CJ87" s="61">
        <v>75.67</v>
      </c>
      <c r="CK87" s="61">
        <v>24.56</v>
      </c>
      <c r="CL87" s="61">
        <v>49.67</v>
      </c>
      <c r="CM87" s="61">
        <v>0.49</v>
      </c>
      <c r="CN87" s="61">
        <v>16</v>
      </c>
      <c r="CO87" s="61">
        <v>0.4</v>
      </c>
      <c r="CP87" s="61">
        <v>0.5</v>
      </c>
      <c r="CQ87" s="61">
        <v>0.5</v>
      </c>
    </row>
    <row r="88" spans="1:95" ht="14.4" customHeight="1" x14ac:dyDescent="0.3">
      <c r="A88" s="141" t="s">
        <v>238</v>
      </c>
      <c r="B88" s="126" t="s">
        <v>214</v>
      </c>
      <c r="C88" s="123" t="str">
        <f>"180"</f>
        <v>180</v>
      </c>
      <c r="D88" s="125">
        <v>4.1900000000000004</v>
      </c>
      <c r="E88" s="125">
        <v>0.03</v>
      </c>
      <c r="F88" s="125">
        <v>5.1100000000000003</v>
      </c>
      <c r="G88" s="125">
        <v>0.63</v>
      </c>
      <c r="H88" s="125">
        <v>44.15</v>
      </c>
      <c r="I88" s="125">
        <v>239.91039631199999</v>
      </c>
      <c r="J88" s="82">
        <v>3.54</v>
      </c>
      <c r="K88" s="60">
        <v>0.16</v>
      </c>
      <c r="L88" s="60">
        <v>0</v>
      </c>
      <c r="M88" s="60">
        <v>0</v>
      </c>
      <c r="N88" s="60">
        <v>0.45</v>
      </c>
      <c r="O88" s="60">
        <v>41.94</v>
      </c>
      <c r="P88" s="60">
        <v>1.77</v>
      </c>
      <c r="Q88" s="60">
        <v>0</v>
      </c>
      <c r="R88" s="60">
        <v>0</v>
      </c>
      <c r="S88" s="60">
        <v>0</v>
      </c>
      <c r="T88" s="60">
        <v>1.35</v>
      </c>
      <c r="U88" s="60">
        <v>356.48</v>
      </c>
      <c r="V88" s="60">
        <v>61.67</v>
      </c>
      <c r="W88" s="60">
        <v>8.4</v>
      </c>
      <c r="X88" s="60">
        <v>27.98</v>
      </c>
      <c r="Y88" s="60">
        <v>84.39</v>
      </c>
      <c r="Z88" s="60">
        <v>0.67</v>
      </c>
      <c r="AA88" s="60">
        <v>22.09</v>
      </c>
      <c r="AB88" s="60">
        <v>18.97</v>
      </c>
      <c r="AC88" s="60">
        <v>43.03</v>
      </c>
      <c r="AD88" s="60">
        <v>0.32</v>
      </c>
      <c r="AE88" s="60">
        <v>0.04</v>
      </c>
      <c r="AF88" s="60">
        <v>0.03</v>
      </c>
      <c r="AG88" s="60">
        <v>0.82</v>
      </c>
      <c r="AH88" s="60">
        <v>2.1</v>
      </c>
      <c r="AI88" s="60">
        <v>0.14000000000000001</v>
      </c>
      <c r="AJ88" s="61">
        <v>0</v>
      </c>
      <c r="AK88" s="61">
        <v>250.25</v>
      </c>
      <c r="AL88" s="61">
        <v>196.89</v>
      </c>
      <c r="AM88" s="61">
        <v>369.92</v>
      </c>
      <c r="AN88" s="61">
        <v>155.61000000000001</v>
      </c>
      <c r="AO88" s="61">
        <v>95.4</v>
      </c>
      <c r="AP88" s="61">
        <v>143.88999999999999</v>
      </c>
      <c r="AQ88" s="61">
        <v>60.8</v>
      </c>
      <c r="AR88" s="61">
        <v>220.64</v>
      </c>
      <c r="AS88" s="61">
        <v>232.25</v>
      </c>
      <c r="AT88" s="61">
        <v>302.95999999999998</v>
      </c>
      <c r="AU88" s="61">
        <v>321.89999999999998</v>
      </c>
      <c r="AV88" s="61">
        <v>101.96</v>
      </c>
      <c r="AW88" s="61">
        <v>190.38</v>
      </c>
      <c r="AX88" s="61">
        <v>715.86</v>
      </c>
      <c r="AY88" s="61">
        <v>0</v>
      </c>
      <c r="AZ88" s="61">
        <v>197.19</v>
      </c>
      <c r="BA88" s="61">
        <v>197.42</v>
      </c>
      <c r="BB88" s="61">
        <v>173.26</v>
      </c>
      <c r="BC88" s="61">
        <v>81.48</v>
      </c>
      <c r="BD88" s="61">
        <v>0.21</v>
      </c>
      <c r="BE88" s="61">
        <v>0.05</v>
      </c>
      <c r="BF88" s="61">
        <v>0.04</v>
      </c>
      <c r="BG88" s="61">
        <v>0.1</v>
      </c>
      <c r="BH88" s="61">
        <v>0.13</v>
      </c>
      <c r="BI88" s="61">
        <v>0.44</v>
      </c>
      <c r="BJ88" s="61">
        <v>0</v>
      </c>
      <c r="BK88" s="61">
        <v>1.45</v>
      </c>
      <c r="BL88" s="61">
        <v>0</v>
      </c>
      <c r="BM88" s="61">
        <v>0.44</v>
      </c>
      <c r="BN88" s="61">
        <v>0</v>
      </c>
      <c r="BO88" s="61">
        <v>0</v>
      </c>
      <c r="BP88" s="61">
        <v>0</v>
      </c>
      <c r="BQ88" s="61">
        <v>0.05</v>
      </c>
      <c r="BR88" s="61">
        <v>0.16</v>
      </c>
      <c r="BS88" s="61">
        <v>1.43</v>
      </c>
      <c r="BT88" s="61">
        <v>0</v>
      </c>
      <c r="BU88" s="61">
        <v>0</v>
      </c>
      <c r="BV88" s="61">
        <v>0.17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141.82</v>
      </c>
      <c r="CC88" s="62"/>
      <c r="CD88" s="62"/>
      <c r="CE88" s="61">
        <v>25.25</v>
      </c>
      <c r="CF88" s="61"/>
      <c r="CG88" s="61">
        <v>31.21</v>
      </c>
      <c r="CH88" s="61">
        <v>16.21</v>
      </c>
      <c r="CI88" s="61">
        <v>23.71</v>
      </c>
      <c r="CJ88" s="61">
        <v>1897.75</v>
      </c>
      <c r="CK88" s="61">
        <v>947.5</v>
      </c>
      <c r="CL88" s="61">
        <v>1422.62</v>
      </c>
      <c r="CM88" s="61">
        <v>4.5199999999999996</v>
      </c>
      <c r="CN88" s="61">
        <v>1.05</v>
      </c>
      <c r="CO88" s="61">
        <v>2.78</v>
      </c>
      <c r="CP88" s="61">
        <v>0</v>
      </c>
      <c r="CQ88" s="61">
        <v>0.9</v>
      </c>
    </row>
    <row r="89" spans="1:95" ht="13.8" customHeight="1" x14ac:dyDescent="0.3">
      <c r="A89" s="121" t="s">
        <v>120</v>
      </c>
      <c r="B89" s="126" t="s">
        <v>116</v>
      </c>
      <c r="C89" s="123" t="str">
        <f>"200"</f>
        <v>200</v>
      </c>
      <c r="D89" s="125">
        <v>0.08</v>
      </c>
      <c r="E89" s="125">
        <v>0</v>
      </c>
      <c r="F89" s="125">
        <v>0.02</v>
      </c>
      <c r="G89" s="125">
        <v>0.02</v>
      </c>
      <c r="H89" s="125">
        <v>9.84</v>
      </c>
      <c r="I89" s="125">
        <v>37.802231999999989</v>
      </c>
      <c r="J89" s="134">
        <v>0</v>
      </c>
      <c r="K89" s="13">
        <v>0</v>
      </c>
      <c r="L89" s="13">
        <v>0</v>
      </c>
      <c r="M89" s="13">
        <v>0</v>
      </c>
      <c r="N89" s="13">
        <v>9.8000000000000007</v>
      </c>
      <c r="O89" s="13">
        <v>0</v>
      </c>
      <c r="P89" s="13">
        <v>0.04</v>
      </c>
      <c r="Q89" s="13">
        <v>0</v>
      </c>
      <c r="R89" s="13">
        <v>0</v>
      </c>
      <c r="S89" s="13">
        <v>0</v>
      </c>
      <c r="T89" s="13">
        <v>0.03</v>
      </c>
      <c r="U89" s="13">
        <v>0.1</v>
      </c>
      <c r="V89" s="13">
        <v>0.3</v>
      </c>
      <c r="W89" s="13">
        <v>0.28999999999999998</v>
      </c>
      <c r="X89" s="13">
        <v>0</v>
      </c>
      <c r="Y89" s="13">
        <v>0</v>
      </c>
      <c r="Z89" s="13">
        <v>0.03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200.04</v>
      </c>
      <c r="CC89" s="15"/>
      <c r="CD89" s="15"/>
      <c r="CE89" s="14">
        <v>0</v>
      </c>
      <c r="CF89" s="14"/>
      <c r="CG89" s="14">
        <v>4.21</v>
      </c>
      <c r="CH89" s="14">
        <v>4.21</v>
      </c>
      <c r="CI89" s="14">
        <v>4.21</v>
      </c>
      <c r="CJ89" s="14">
        <v>497.96</v>
      </c>
      <c r="CK89" s="14">
        <v>192.28</v>
      </c>
      <c r="CL89" s="14">
        <v>345.12</v>
      </c>
      <c r="CM89" s="14">
        <v>44.51</v>
      </c>
      <c r="CN89" s="14">
        <v>26.48</v>
      </c>
      <c r="CO89" s="14">
        <v>35.49</v>
      </c>
      <c r="CP89" s="14">
        <v>10</v>
      </c>
      <c r="CQ89" s="14">
        <v>0</v>
      </c>
    </row>
    <row r="90" spans="1:95" x14ac:dyDescent="0.3">
      <c r="A90" s="121" t="str">
        <f>""</f>
        <v/>
      </c>
      <c r="B90" s="126" t="s">
        <v>112</v>
      </c>
      <c r="C90" s="123">
        <v>25</v>
      </c>
      <c r="D90" s="125">
        <v>2.25</v>
      </c>
      <c r="E90" s="125">
        <v>0</v>
      </c>
      <c r="F90" s="125">
        <v>0.75</v>
      </c>
      <c r="G90" s="125">
        <v>0</v>
      </c>
      <c r="H90" s="125">
        <v>13.45</v>
      </c>
      <c r="I90" s="125">
        <v>66.900000000000006</v>
      </c>
      <c r="J90" s="82">
        <v>0</v>
      </c>
      <c r="K90" s="60">
        <v>0</v>
      </c>
      <c r="L90" s="60">
        <v>0</v>
      </c>
      <c r="M90" s="60">
        <v>0</v>
      </c>
      <c r="N90" s="60">
        <v>1.8</v>
      </c>
      <c r="O90" s="60">
        <v>21.35</v>
      </c>
      <c r="P90" s="60">
        <v>3.75</v>
      </c>
      <c r="Q90" s="60">
        <v>0</v>
      </c>
      <c r="R90" s="60">
        <v>0</v>
      </c>
      <c r="S90" s="60">
        <v>0.15</v>
      </c>
      <c r="T90" s="60">
        <v>0.9</v>
      </c>
      <c r="U90" s="60">
        <v>171.5</v>
      </c>
      <c r="V90" s="60">
        <v>112.5</v>
      </c>
      <c r="W90" s="60">
        <v>17</v>
      </c>
      <c r="X90" s="60">
        <v>31.5</v>
      </c>
      <c r="Y90" s="60">
        <v>86</v>
      </c>
      <c r="Z90" s="60">
        <v>1.4</v>
      </c>
      <c r="AA90" s="60">
        <v>4.5</v>
      </c>
      <c r="AB90" s="60">
        <v>0</v>
      </c>
      <c r="AC90" s="60">
        <v>4.5</v>
      </c>
      <c r="AD90" s="60">
        <v>0.85</v>
      </c>
      <c r="AE90" s="60">
        <v>0.08</v>
      </c>
      <c r="AF90" s="60">
        <v>0.03</v>
      </c>
      <c r="AG90" s="60">
        <v>2.35</v>
      </c>
      <c r="AH90" s="60">
        <v>2.35</v>
      </c>
      <c r="AI90" s="60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16.649999999999999</v>
      </c>
      <c r="CC90" s="62"/>
      <c r="CD90" s="62"/>
      <c r="CE90" s="61">
        <v>4.5</v>
      </c>
      <c r="CF90" s="61"/>
      <c r="CG90" s="61">
        <v>0</v>
      </c>
      <c r="CH90" s="61">
        <v>0</v>
      </c>
      <c r="CI90" s="61">
        <v>0</v>
      </c>
      <c r="CJ90" s="61">
        <v>0</v>
      </c>
      <c r="CK90" s="61">
        <v>0</v>
      </c>
      <c r="CL90" s="61">
        <v>0</v>
      </c>
      <c r="CM90" s="61">
        <v>0</v>
      </c>
      <c r="CN90" s="61">
        <v>0</v>
      </c>
      <c r="CO90" s="61">
        <v>0</v>
      </c>
      <c r="CP90" s="61">
        <v>0</v>
      </c>
      <c r="CQ90" s="61">
        <v>0</v>
      </c>
    </row>
    <row r="91" spans="1:95" x14ac:dyDescent="0.3">
      <c r="A91" s="121"/>
      <c r="B91" s="126" t="s">
        <v>215</v>
      </c>
      <c r="C91" s="123" t="str">
        <f>"50"</f>
        <v>50</v>
      </c>
      <c r="D91" s="125">
        <v>4.41</v>
      </c>
      <c r="E91" s="125">
        <v>0.88</v>
      </c>
      <c r="F91" s="125">
        <v>6.45</v>
      </c>
      <c r="G91" s="125">
        <v>4.25</v>
      </c>
      <c r="H91" s="125">
        <v>24.59</v>
      </c>
      <c r="I91" s="125">
        <v>173.57855307692313</v>
      </c>
      <c r="J91" s="83">
        <v>2.2599999999999998</v>
      </c>
      <c r="K91" s="57">
        <v>2.5</v>
      </c>
      <c r="L91" s="57">
        <v>0</v>
      </c>
      <c r="M91" s="57">
        <v>0</v>
      </c>
      <c r="N91" s="57">
        <v>4.0999999999999996</v>
      </c>
      <c r="O91" s="57">
        <v>19.489999999999998</v>
      </c>
      <c r="P91" s="57">
        <v>1</v>
      </c>
      <c r="Q91" s="57">
        <v>0</v>
      </c>
      <c r="R91" s="57">
        <v>0</v>
      </c>
      <c r="S91" s="57">
        <v>0.13</v>
      </c>
      <c r="T91" s="57">
        <v>0.44</v>
      </c>
      <c r="U91" s="57">
        <v>47.34</v>
      </c>
      <c r="V91" s="57">
        <v>70.53</v>
      </c>
      <c r="W91" s="57">
        <v>31.05</v>
      </c>
      <c r="X91" s="57">
        <v>7.54</v>
      </c>
      <c r="Y91" s="57">
        <v>47.39</v>
      </c>
      <c r="Z91" s="57">
        <v>0.45</v>
      </c>
      <c r="AA91" s="57">
        <v>15.37</v>
      </c>
      <c r="AB91" s="57">
        <v>7.32</v>
      </c>
      <c r="AC91" s="57">
        <v>27.23</v>
      </c>
      <c r="AD91" s="57">
        <v>2.2400000000000002</v>
      </c>
      <c r="AE91" s="57">
        <v>0.05</v>
      </c>
      <c r="AF91" s="57">
        <v>0.05</v>
      </c>
      <c r="AG91" s="57">
        <v>0.34</v>
      </c>
      <c r="AH91" s="57">
        <v>1.3</v>
      </c>
      <c r="AI91" s="57">
        <v>0.09</v>
      </c>
      <c r="AJ91" s="55">
        <v>0</v>
      </c>
      <c r="AK91" s="55">
        <v>338.28</v>
      </c>
      <c r="AL91" s="55">
        <v>282</v>
      </c>
      <c r="AM91" s="55">
        <v>551.76</v>
      </c>
      <c r="AN91" s="55">
        <v>378.2</v>
      </c>
      <c r="AO91" s="55">
        <v>143.85</v>
      </c>
      <c r="AP91" s="55">
        <v>254.38</v>
      </c>
      <c r="AQ91" s="55">
        <v>74.83</v>
      </c>
      <c r="AR91" s="55">
        <v>304.86</v>
      </c>
      <c r="AS91" s="55">
        <v>293.45</v>
      </c>
      <c r="AT91" s="55">
        <v>305.8</v>
      </c>
      <c r="AU91" s="55">
        <v>425.46</v>
      </c>
      <c r="AV91" s="55">
        <v>178.15</v>
      </c>
      <c r="AW91" s="55">
        <v>265.51</v>
      </c>
      <c r="AX91" s="55">
        <v>1466.99</v>
      </c>
      <c r="AY91" s="55">
        <v>2.94</v>
      </c>
      <c r="AZ91" s="55">
        <v>429.46</v>
      </c>
      <c r="BA91" s="55">
        <v>309</v>
      </c>
      <c r="BB91" s="55">
        <v>213.98</v>
      </c>
      <c r="BC91" s="55">
        <v>115.53</v>
      </c>
      <c r="BD91" s="55">
        <v>0</v>
      </c>
      <c r="BE91" s="55">
        <v>0</v>
      </c>
      <c r="BF91" s="55">
        <v>0</v>
      </c>
      <c r="BG91" s="55">
        <v>0</v>
      </c>
      <c r="BH91" s="55">
        <v>0</v>
      </c>
      <c r="BI91" s="55">
        <v>0</v>
      </c>
      <c r="BJ91" s="55">
        <v>0</v>
      </c>
      <c r="BK91" s="55">
        <v>0.25</v>
      </c>
      <c r="BL91" s="55">
        <v>0</v>
      </c>
      <c r="BM91" s="55">
        <v>0.14000000000000001</v>
      </c>
      <c r="BN91" s="55">
        <v>0.01</v>
      </c>
      <c r="BO91" s="55">
        <v>0.02</v>
      </c>
      <c r="BP91" s="55">
        <v>0</v>
      </c>
      <c r="BQ91" s="55">
        <v>0</v>
      </c>
      <c r="BR91" s="55">
        <v>0</v>
      </c>
      <c r="BS91" s="55">
        <v>0.83</v>
      </c>
      <c r="BT91" s="55">
        <v>0</v>
      </c>
      <c r="BU91" s="55">
        <v>0</v>
      </c>
      <c r="BV91" s="55">
        <v>2.42</v>
      </c>
      <c r="BW91" s="55">
        <v>0.02</v>
      </c>
      <c r="BX91" s="55">
        <v>0</v>
      </c>
      <c r="BY91" s="55">
        <v>0</v>
      </c>
      <c r="BZ91" s="55">
        <v>0</v>
      </c>
      <c r="CA91" s="55">
        <v>0</v>
      </c>
      <c r="CB91" s="55">
        <v>29.38</v>
      </c>
      <c r="CC91" s="58"/>
      <c r="CD91" s="58"/>
      <c r="CE91" s="55">
        <v>16.59</v>
      </c>
      <c r="CF91" s="55"/>
      <c r="CG91" s="55">
        <v>8.59</v>
      </c>
      <c r="CH91" s="55">
        <v>5.24</v>
      </c>
      <c r="CI91" s="55">
        <v>6.91</v>
      </c>
      <c r="CJ91" s="55">
        <v>1132.48</v>
      </c>
      <c r="CK91" s="55">
        <v>442.43</v>
      </c>
      <c r="CL91" s="55">
        <v>787.46</v>
      </c>
      <c r="CM91" s="55">
        <v>8.0399999999999991</v>
      </c>
      <c r="CN91" s="55">
        <v>4.03</v>
      </c>
      <c r="CO91" s="55">
        <v>6.45</v>
      </c>
      <c r="CP91" s="55">
        <v>3.08</v>
      </c>
      <c r="CQ91" s="55">
        <v>0.08</v>
      </c>
    </row>
    <row r="92" spans="1:95" ht="14.4" x14ac:dyDescent="0.3">
      <c r="A92" s="127"/>
      <c r="B92" s="142" t="s">
        <v>101</v>
      </c>
      <c r="C92" s="128"/>
      <c r="D92" s="130">
        <f t="shared" ref="D92:BO92" si="23">SUM(D87:D91)</f>
        <v>22.83</v>
      </c>
      <c r="E92" s="130">
        <f t="shared" si="23"/>
        <v>0.91</v>
      </c>
      <c r="F92" s="130">
        <f t="shared" si="23"/>
        <v>18.03</v>
      </c>
      <c r="G92" s="130">
        <f t="shared" si="23"/>
        <v>9.5299999999999994</v>
      </c>
      <c r="H92" s="130">
        <f t="shared" si="23"/>
        <v>94.98</v>
      </c>
      <c r="I92" s="130">
        <f t="shared" si="23"/>
        <v>636.00543295392299</v>
      </c>
      <c r="J92" s="136">
        <f t="shared" si="23"/>
        <v>6.7299999999999995</v>
      </c>
      <c r="K92" s="67">
        <f t="shared" si="23"/>
        <v>5.8000000000000007</v>
      </c>
      <c r="L92" s="67">
        <f t="shared" si="23"/>
        <v>0</v>
      </c>
      <c r="M92" s="67">
        <f t="shared" si="23"/>
        <v>0</v>
      </c>
      <c r="N92" s="67">
        <f t="shared" si="23"/>
        <v>17.810000000000002</v>
      </c>
      <c r="O92" s="67">
        <f t="shared" si="23"/>
        <v>83.86999999999999</v>
      </c>
      <c r="P92" s="67">
        <f t="shared" si="23"/>
        <v>6.76</v>
      </c>
      <c r="Q92" s="67">
        <f t="shared" si="23"/>
        <v>0</v>
      </c>
      <c r="R92" s="67">
        <f t="shared" si="23"/>
        <v>0</v>
      </c>
      <c r="S92" s="67">
        <f t="shared" si="23"/>
        <v>0.52</v>
      </c>
      <c r="T92" s="67">
        <f t="shared" si="23"/>
        <v>4.28</v>
      </c>
      <c r="U92" s="67">
        <f t="shared" si="23"/>
        <v>812.36000000000013</v>
      </c>
      <c r="V92" s="67">
        <f t="shared" si="23"/>
        <v>486.36</v>
      </c>
      <c r="W92" s="67">
        <f t="shared" si="23"/>
        <v>65.569999999999993</v>
      </c>
      <c r="X92" s="67">
        <f t="shared" si="23"/>
        <v>123.56</v>
      </c>
      <c r="Y92" s="67">
        <f t="shared" si="23"/>
        <v>329.11</v>
      </c>
      <c r="Z92" s="67">
        <f t="shared" si="23"/>
        <v>3.6000000000000005</v>
      </c>
      <c r="AA92" s="67">
        <f t="shared" si="23"/>
        <v>45.69</v>
      </c>
      <c r="AB92" s="67">
        <f t="shared" si="23"/>
        <v>287.41000000000003</v>
      </c>
      <c r="AC92" s="67">
        <f t="shared" si="23"/>
        <v>159.76</v>
      </c>
      <c r="AD92" s="67">
        <f t="shared" si="23"/>
        <v>5.5500000000000007</v>
      </c>
      <c r="AE92" s="67">
        <f t="shared" si="23"/>
        <v>0.21000000000000002</v>
      </c>
      <c r="AF92" s="67">
        <f t="shared" si="23"/>
        <v>0.15000000000000002</v>
      </c>
      <c r="AG92" s="67">
        <f t="shared" si="23"/>
        <v>7.82</v>
      </c>
      <c r="AH92" s="67">
        <f t="shared" si="23"/>
        <v>5.9899999999999993</v>
      </c>
      <c r="AI92" s="67">
        <f t="shared" si="23"/>
        <v>0.44999999999999996</v>
      </c>
      <c r="AJ92" s="67">
        <f t="shared" si="23"/>
        <v>0</v>
      </c>
      <c r="AK92" s="67">
        <f t="shared" si="23"/>
        <v>597.42999999999995</v>
      </c>
      <c r="AL92" s="67">
        <f t="shared" si="23"/>
        <v>486.90999999999997</v>
      </c>
      <c r="AM92" s="67">
        <f t="shared" si="23"/>
        <v>936.17000000000007</v>
      </c>
      <c r="AN92" s="67">
        <f t="shared" si="23"/>
        <v>538.91</v>
      </c>
      <c r="AO92" s="67">
        <f t="shared" si="23"/>
        <v>242.01999999999998</v>
      </c>
      <c r="AP92" s="67">
        <f t="shared" si="23"/>
        <v>404.23</v>
      </c>
      <c r="AQ92" s="67">
        <f t="shared" si="23"/>
        <v>137.49</v>
      </c>
      <c r="AR92" s="67">
        <f t="shared" si="23"/>
        <v>534.58000000000004</v>
      </c>
      <c r="AS92" s="67">
        <f t="shared" si="23"/>
        <v>532.38</v>
      </c>
      <c r="AT92" s="67">
        <f t="shared" si="23"/>
        <v>616.43000000000006</v>
      </c>
      <c r="AU92" s="67">
        <f t="shared" si="23"/>
        <v>756.36999999999989</v>
      </c>
      <c r="AV92" s="67">
        <f t="shared" si="23"/>
        <v>283.77999999999997</v>
      </c>
      <c r="AW92" s="67">
        <f t="shared" si="23"/>
        <v>462.42999999999995</v>
      </c>
      <c r="AX92" s="67">
        <f t="shared" si="23"/>
        <v>2239.87</v>
      </c>
      <c r="AY92" s="67">
        <f t="shared" si="23"/>
        <v>2.94</v>
      </c>
      <c r="AZ92" s="67">
        <f t="shared" si="23"/>
        <v>643.51</v>
      </c>
      <c r="BA92" s="67">
        <f t="shared" si="23"/>
        <v>515.54999999999995</v>
      </c>
      <c r="BB92" s="67">
        <f t="shared" si="23"/>
        <v>391.84</v>
      </c>
      <c r="BC92" s="67">
        <f t="shared" si="23"/>
        <v>200.63</v>
      </c>
      <c r="BD92" s="67">
        <f t="shared" si="23"/>
        <v>0.21</v>
      </c>
      <c r="BE92" s="67">
        <f t="shared" si="23"/>
        <v>0.05</v>
      </c>
      <c r="BF92" s="67">
        <f t="shared" si="23"/>
        <v>0.04</v>
      </c>
      <c r="BG92" s="67">
        <f t="shared" si="23"/>
        <v>0.1</v>
      </c>
      <c r="BH92" s="67">
        <f t="shared" si="23"/>
        <v>0.13</v>
      </c>
      <c r="BI92" s="67">
        <f t="shared" si="23"/>
        <v>0.44</v>
      </c>
      <c r="BJ92" s="67">
        <f t="shared" si="23"/>
        <v>0</v>
      </c>
      <c r="BK92" s="67">
        <f t="shared" si="23"/>
        <v>1.92</v>
      </c>
      <c r="BL92" s="67">
        <f t="shared" si="23"/>
        <v>0</v>
      </c>
      <c r="BM92" s="67">
        <f t="shared" si="23"/>
        <v>0.72000000000000008</v>
      </c>
      <c r="BN92" s="67">
        <f t="shared" si="23"/>
        <v>0.02</v>
      </c>
      <c r="BO92" s="67">
        <f t="shared" si="23"/>
        <v>0.04</v>
      </c>
      <c r="BP92" s="67">
        <f t="shared" ref="BP92:CQ92" si="24">SUM(BP87:BP91)</f>
        <v>0</v>
      </c>
      <c r="BQ92" s="67">
        <f t="shared" si="24"/>
        <v>0.05</v>
      </c>
      <c r="BR92" s="67">
        <f t="shared" si="24"/>
        <v>0.16</v>
      </c>
      <c r="BS92" s="67">
        <f t="shared" si="24"/>
        <v>3.1</v>
      </c>
      <c r="BT92" s="67">
        <f t="shared" si="24"/>
        <v>0</v>
      </c>
      <c r="BU92" s="67">
        <f t="shared" si="24"/>
        <v>0</v>
      </c>
      <c r="BV92" s="67">
        <f t="shared" si="24"/>
        <v>5.3100000000000005</v>
      </c>
      <c r="BW92" s="67">
        <f t="shared" si="24"/>
        <v>0.02</v>
      </c>
      <c r="BX92" s="67">
        <f t="shared" si="24"/>
        <v>0</v>
      </c>
      <c r="BY92" s="67">
        <f t="shared" si="24"/>
        <v>0</v>
      </c>
      <c r="BZ92" s="67">
        <f t="shared" si="24"/>
        <v>0</v>
      </c>
      <c r="CA92" s="67">
        <f t="shared" si="24"/>
        <v>0</v>
      </c>
      <c r="CB92" s="67">
        <f t="shared" si="24"/>
        <v>512.04999999999995</v>
      </c>
      <c r="CC92" s="67">
        <f t="shared" si="24"/>
        <v>0</v>
      </c>
      <c r="CD92" s="67">
        <f t="shared" si="24"/>
        <v>0</v>
      </c>
      <c r="CE92" s="67">
        <f t="shared" si="24"/>
        <v>93.59</v>
      </c>
      <c r="CF92" s="67">
        <f t="shared" si="24"/>
        <v>0</v>
      </c>
      <c r="CG92" s="67">
        <f t="shared" si="24"/>
        <v>64.22</v>
      </c>
      <c r="CH92" s="67">
        <f t="shared" si="24"/>
        <v>40.010000000000005</v>
      </c>
      <c r="CI92" s="67">
        <f t="shared" si="24"/>
        <v>50.040000000000006</v>
      </c>
      <c r="CJ92" s="67">
        <f t="shared" si="24"/>
        <v>3603.86</v>
      </c>
      <c r="CK92" s="67">
        <f t="shared" si="24"/>
        <v>1606.77</v>
      </c>
      <c r="CL92" s="67">
        <f t="shared" si="24"/>
        <v>2604.87</v>
      </c>
      <c r="CM92" s="67">
        <f t="shared" si="24"/>
        <v>57.559999999999995</v>
      </c>
      <c r="CN92" s="67">
        <f t="shared" si="24"/>
        <v>47.56</v>
      </c>
      <c r="CO92" s="67">
        <f t="shared" si="24"/>
        <v>45.120000000000005</v>
      </c>
      <c r="CP92" s="67">
        <f t="shared" si="24"/>
        <v>13.58</v>
      </c>
      <c r="CQ92" s="67">
        <f t="shared" si="24"/>
        <v>1.48</v>
      </c>
    </row>
    <row r="93" spans="1:95" ht="13.2" hidden="1" customHeight="1" x14ac:dyDescent="0.3">
      <c r="A93" s="56"/>
      <c r="B93" s="16" t="s">
        <v>247</v>
      </c>
      <c r="C93" s="74"/>
      <c r="D93" s="90">
        <v>22.5</v>
      </c>
      <c r="E93" s="90">
        <v>0</v>
      </c>
      <c r="F93" s="90">
        <v>23</v>
      </c>
      <c r="G93" s="90">
        <v>0</v>
      </c>
      <c r="H93" s="90">
        <v>95.75</v>
      </c>
      <c r="I93" s="90">
        <v>680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315</v>
      </c>
      <c r="AD93" s="50">
        <v>0</v>
      </c>
      <c r="AE93" s="50">
        <v>0.48999999999999994</v>
      </c>
      <c r="AF93" s="50">
        <v>0.55999999999999994</v>
      </c>
      <c r="AI93" s="50">
        <v>24.5</v>
      </c>
      <c r="CI93" s="51">
        <v>0</v>
      </c>
      <c r="CL93" s="51">
        <v>0</v>
      </c>
      <c r="CO93" s="51">
        <v>0</v>
      </c>
    </row>
    <row r="94" spans="1:95" ht="13.8" hidden="1" customHeight="1" x14ac:dyDescent="0.3">
      <c r="A94" s="56"/>
      <c r="B94" s="16" t="s">
        <v>103</v>
      </c>
      <c r="C94" s="74"/>
      <c r="D94" s="90">
        <f t="shared" ref="D94:I94" si="25">D92-D93</f>
        <v>0.32999999999999829</v>
      </c>
      <c r="E94" s="90">
        <f t="shared" si="25"/>
        <v>0.91</v>
      </c>
      <c r="F94" s="90">
        <f t="shared" si="25"/>
        <v>-4.9699999999999989</v>
      </c>
      <c r="G94" s="90">
        <f t="shared" si="25"/>
        <v>9.5299999999999994</v>
      </c>
      <c r="H94" s="90">
        <f t="shared" si="25"/>
        <v>-0.76999999999999602</v>
      </c>
      <c r="I94" s="90">
        <f t="shared" si="25"/>
        <v>-43.994567046077009</v>
      </c>
      <c r="V94" s="50">
        <f t="shared" ref="V94:AF94" si="26">V92-V93</f>
        <v>486.36</v>
      </c>
      <c r="W94" s="50">
        <f t="shared" si="26"/>
        <v>65.569999999999993</v>
      </c>
      <c r="X94" s="50">
        <f t="shared" si="26"/>
        <v>123.56</v>
      </c>
      <c r="Y94" s="50">
        <f t="shared" si="26"/>
        <v>329.11</v>
      </c>
      <c r="Z94" s="50">
        <f t="shared" si="26"/>
        <v>3.6000000000000005</v>
      </c>
      <c r="AA94" s="50">
        <f t="shared" si="26"/>
        <v>45.69</v>
      </c>
      <c r="AB94" s="50">
        <f t="shared" si="26"/>
        <v>287.41000000000003</v>
      </c>
      <c r="AC94" s="50">
        <f t="shared" si="26"/>
        <v>-155.24</v>
      </c>
      <c r="AD94" s="50">
        <f t="shared" si="26"/>
        <v>5.5500000000000007</v>
      </c>
      <c r="AE94" s="50">
        <f t="shared" si="26"/>
        <v>-0.27999999999999992</v>
      </c>
      <c r="AF94" s="50">
        <f t="shared" si="26"/>
        <v>-0.40999999999999992</v>
      </c>
      <c r="AI94" s="50">
        <f>AI92-AI93</f>
        <v>-24.05</v>
      </c>
      <c r="CI94" s="51">
        <f>CI92-CI93</f>
        <v>50.040000000000006</v>
      </c>
      <c r="CL94" s="51">
        <f>CL92-CL93</f>
        <v>2604.87</v>
      </c>
      <c r="CO94" s="51">
        <f>CO92-CO93</f>
        <v>45.120000000000005</v>
      </c>
    </row>
    <row r="95" spans="1:95" ht="14.4" hidden="1" customHeight="1" x14ac:dyDescent="0.3">
      <c r="A95" s="56"/>
      <c r="B95" s="16" t="s">
        <v>104</v>
      </c>
      <c r="C95" s="74"/>
      <c r="D95" s="90">
        <v>16</v>
      </c>
      <c r="E95" s="90"/>
      <c r="F95" s="90">
        <v>24</v>
      </c>
      <c r="G95" s="90"/>
      <c r="H95" s="90">
        <v>60</v>
      </c>
      <c r="I95" s="90"/>
    </row>
    <row r="96" spans="1:95" ht="14.4" x14ac:dyDescent="0.3">
      <c r="A96" s="121"/>
      <c r="B96" s="122" t="s">
        <v>199</v>
      </c>
      <c r="C96" s="123"/>
      <c r="D96" s="125"/>
      <c r="E96" s="125"/>
      <c r="F96" s="125"/>
      <c r="G96" s="125"/>
      <c r="H96" s="125"/>
      <c r="I96" s="125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175</v>
      </c>
      <c r="AD96" s="9">
        <v>0</v>
      </c>
      <c r="AE96" s="9">
        <v>0.3</v>
      </c>
      <c r="AF96" s="9">
        <v>0.35</v>
      </c>
      <c r="AG96" s="9"/>
      <c r="AH96" s="9"/>
      <c r="AI96" s="9">
        <v>15</v>
      </c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1"/>
      <c r="CD96" s="11"/>
      <c r="CE96" s="10"/>
      <c r="CF96" s="10"/>
      <c r="CG96" s="10"/>
      <c r="CH96" s="10"/>
      <c r="CI96" s="10">
        <v>0</v>
      </c>
      <c r="CJ96" s="10"/>
      <c r="CK96" s="10"/>
      <c r="CL96" s="10">
        <v>0</v>
      </c>
      <c r="CM96" s="10"/>
      <c r="CN96" s="10"/>
      <c r="CO96" s="10">
        <v>0</v>
      </c>
      <c r="CP96" s="10"/>
      <c r="CQ96" s="10"/>
    </row>
    <row r="97" spans="1:95" ht="14.4" x14ac:dyDescent="0.3">
      <c r="A97" s="121" t="str">
        <f>" 245/1"</f>
        <v xml:space="preserve"> 245/1</v>
      </c>
      <c r="B97" s="126" t="s">
        <v>344</v>
      </c>
      <c r="C97" s="123" t="str">
        <f>"30"</f>
        <v>30</v>
      </c>
      <c r="D97" s="125">
        <v>0.23</v>
      </c>
      <c r="E97" s="125">
        <v>0</v>
      </c>
      <c r="F97" s="125">
        <v>0.25</v>
      </c>
      <c r="G97" s="125">
        <v>0.28000000000000003</v>
      </c>
      <c r="H97" s="125">
        <v>0.98</v>
      </c>
      <c r="I97" s="125">
        <v>6.4571317499999994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1"/>
      <c r="CD97" s="11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</row>
    <row r="98" spans="1:95" ht="14.4" x14ac:dyDescent="0.3">
      <c r="A98" s="121" t="s">
        <v>236</v>
      </c>
      <c r="B98" s="126" t="s">
        <v>212</v>
      </c>
      <c r="C98" s="123" t="s">
        <v>225</v>
      </c>
      <c r="D98" s="125">
        <v>1.85</v>
      </c>
      <c r="E98" s="125">
        <v>0</v>
      </c>
      <c r="F98" s="125">
        <v>9.67</v>
      </c>
      <c r="G98" s="125">
        <v>2.68</v>
      </c>
      <c r="H98" s="125">
        <v>9.43</v>
      </c>
      <c r="I98" s="125">
        <v>75.66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>
        <f t="shared" ref="V98:AF98" si="27">V95-V96</f>
        <v>0</v>
      </c>
      <c r="W98" s="9">
        <f t="shared" si="27"/>
        <v>0</v>
      </c>
      <c r="X98" s="9">
        <f t="shared" si="27"/>
        <v>0</v>
      </c>
      <c r="Y98" s="9">
        <f t="shared" si="27"/>
        <v>0</v>
      </c>
      <c r="Z98" s="9">
        <f t="shared" si="27"/>
        <v>0</v>
      </c>
      <c r="AA98" s="9">
        <f t="shared" si="27"/>
        <v>0</v>
      </c>
      <c r="AB98" s="9">
        <f t="shared" si="27"/>
        <v>0</v>
      </c>
      <c r="AC98" s="9">
        <f t="shared" si="27"/>
        <v>-175</v>
      </c>
      <c r="AD98" s="9">
        <f t="shared" si="27"/>
        <v>0</v>
      </c>
      <c r="AE98" s="9">
        <f t="shared" si="27"/>
        <v>-0.3</v>
      </c>
      <c r="AF98" s="9">
        <f t="shared" si="27"/>
        <v>-0.35</v>
      </c>
      <c r="AG98" s="9"/>
      <c r="AH98" s="9"/>
      <c r="AI98" s="9">
        <f>AI95-AI96</f>
        <v>-15</v>
      </c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1"/>
      <c r="CD98" s="11"/>
      <c r="CE98" s="10"/>
      <c r="CF98" s="10"/>
      <c r="CG98" s="10"/>
      <c r="CH98" s="10"/>
      <c r="CI98" s="10">
        <f>CI95-CI96</f>
        <v>0</v>
      </c>
      <c r="CJ98" s="10"/>
      <c r="CK98" s="10"/>
      <c r="CL98" s="10">
        <f>CL95-CL96</f>
        <v>0</v>
      </c>
      <c r="CM98" s="10"/>
      <c r="CN98" s="10"/>
      <c r="CO98" s="10">
        <f>CO95-CO96</f>
        <v>0</v>
      </c>
      <c r="CP98" s="10"/>
      <c r="CQ98" s="10"/>
    </row>
    <row r="99" spans="1:95" s="162" customFormat="1" ht="14.4" x14ac:dyDescent="0.3">
      <c r="A99" s="152" t="s">
        <v>313</v>
      </c>
      <c r="B99" s="153" t="s">
        <v>314</v>
      </c>
      <c r="C99" s="131" t="s">
        <v>315</v>
      </c>
      <c r="D99" s="167">
        <v>18.05</v>
      </c>
      <c r="E99" s="167">
        <v>0.04</v>
      </c>
      <c r="F99" s="167">
        <v>17.45</v>
      </c>
      <c r="G99" s="167">
        <v>0.8</v>
      </c>
      <c r="H99" s="167">
        <v>50.25</v>
      </c>
      <c r="I99" s="167">
        <v>463.52</v>
      </c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</row>
    <row r="100" spans="1:95" ht="14.4" x14ac:dyDescent="0.3">
      <c r="A100" s="121" t="s">
        <v>240</v>
      </c>
      <c r="B100" s="126" t="s">
        <v>255</v>
      </c>
      <c r="C100" s="123" t="str">
        <f>"200"</f>
        <v>200</v>
      </c>
      <c r="D100" s="125">
        <v>0.72</v>
      </c>
      <c r="E100" s="125">
        <v>0</v>
      </c>
      <c r="F100" s="125">
        <v>0.03</v>
      </c>
      <c r="G100" s="125">
        <v>0.03</v>
      </c>
      <c r="H100" s="125">
        <v>23.24</v>
      </c>
      <c r="I100" s="125">
        <v>88.18959000000001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1"/>
      <c r="CD100" s="11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</row>
    <row r="101" spans="1:95" ht="14.4" x14ac:dyDescent="0.3">
      <c r="A101" s="121" t="str">
        <f>""</f>
        <v/>
      </c>
      <c r="B101" s="126" t="s">
        <v>112</v>
      </c>
      <c r="C101" s="123" t="str">
        <f>"50"</f>
        <v>50</v>
      </c>
      <c r="D101" s="125">
        <v>4.5</v>
      </c>
      <c r="E101" s="125">
        <v>0</v>
      </c>
      <c r="F101" s="125">
        <v>1.5</v>
      </c>
      <c r="G101" s="125">
        <v>0</v>
      </c>
      <c r="H101" s="125">
        <v>26.9</v>
      </c>
      <c r="I101" s="125">
        <v>133.82499999999999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1"/>
      <c r="CD101" s="11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</row>
    <row r="102" spans="1:95" ht="14.4" x14ac:dyDescent="0.3">
      <c r="A102" s="121" t="str">
        <f>"-"</f>
        <v>-</v>
      </c>
      <c r="B102" s="126" t="s">
        <v>100</v>
      </c>
      <c r="C102" s="123" t="str">
        <f>"25"</f>
        <v>25</v>
      </c>
      <c r="D102" s="125">
        <v>1.65</v>
      </c>
      <c r="E102" s="125">
        <v>0</v>
      </c>
      <c r="F102" s="125">
        <v>0.3</v>
      </c>
      <c r="G102" s="125">
        <v>0.3</v>
      </c>
      <c r="H102" s="125">
        <v>10.43</v>
      </c>
      <c r="I102" s="125">
        <v>48.344999999999999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1"/>
      <c r="CD102" s="11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</row>
    <row r="103" spans="1:95" ht="14.4" x14ac:dyDescent="0.3">
      <c r="A103" s="127"/>
      <c r="B103" s="142" t="s">
        <v>205</v>
      </c>
      <c r="C103" s="128"/>
      <c r="D103" s="130">
        <f t="shared" ref="D103:I103" si="28">SUM(D97:D102)</f>
        <v>27</v>
      </c>
      <c r="E103" s="130">
        <f t="shared" si="28"/>
        <v>0.04</v>
      </c>
      <c r="F103" s="130">
        <f t="shared" si="28"/>
        <v>29.2</v>
      </c>
      <c r="G103" s="130">
        <f t="shared" si="28"/>
        <v>4.09</v>
      </c>
      <c r="H103" s="130">
        <f t="shared" si="28"/>
        <v>121.22999999999999</v>
      </c>
      <c r="I103" s="130">
        <f t="shared" si="28"/>
        <v>815.99672175000001</v>
      </c>
      <c r="J103" s="134">
        <v>2.75</v>
      </c>
      <c r="K103" s="13">
        <v>0.13</v>
      </c>
      <c r="L103" s="13">
        <v>0</v>
      </c>
      <c r="M103" s="13">
        <v>0</v>
      </c>
      <c r="N103" s="13">
        <v>0.4</v>
      </c>
      <c r="O103" s="13">
        <v>13.3</v>
      </c>
      <c r="P103" s="13">
        <v>0.06</v>
      </c>
      <c r="Q103" s="13">
        <v>0</v>
      </c>
      <c r="R103" s="13">
        <v>0</v>
      </c>
      <c r="S103" s="13">
        <v>0</v>
      </c>
      <c r="T103" s="13">
        <v>0.61</v>
      </c>
      <c r="U103" s="13">
        <v>0.88</v>
      </c>
      <c r="V103" s="13">
        <v>1.75</v>
      </c>
      <c r="W103" s="13">
        <v>1.4</v>
      </c>
      <c r="X103" s="13">
        <v>0</v>
      </c>
      <c r="Y103" s="13">
        <v>1.75</v>
      </c>
      <c r="Z103" s="13">
        <v>0.01</v>
      </c>
      <c r="AA103" s="13">
        <v>23.33</v>
      </c>
      <c r="AB103" s="13">
        <v>17.5</v>
      </c>
      <c r="AC103" s="13">
        <v>26.25</v>
      </c>
      <c r="AD103" s="13">
        <v>0.06</v>
      </c>
      <c r="AE103" s="13">
        <v>0</v>
      </c>
      <c r="AF103" s="13">
        <v>0.01</v>
      </c>
      <c r="AG103" s="13">
        <v>0.01</v>
      </c>
      <c r="AH103" s="13">
        <v>0.01</v>
      </c>
      <c r="AI103" s="13">
        <v>0</v>
      </c>
      <c r="AJ103" s="14">
        <v>0</v>
      </c>
      <c r="AK103" s="14">
        <v>109.49</v>
      </c>
      <c r="AL103" s="14">
        <v>113.81</v>
      </c>
      <c r="AM103" s="14">
        <v>175.06</v>
      </c>
      <c r="AN103" s="14">
        <v>59.21</v>
      </c>
      <c r="AO103" s="14">
        <v>34.53</v>
      </c>
      <c r="AP103" s="14">
        <v>69.83</v>
      </c>
      <c r="AQ103" s="14">
        <v>27.88</v>
      </c>
      <c r="AR103" s="14">
        <v>123.78</v>
      </c>
      <c r="AS103" s="14">
        <v>77.349999999999994</v>
      </c>
      <c r="AT103" s="14">
        <v>106.52</v>
      </c>
      <c r="AU103" s="14">
        <v>89.95</v>
      </c>
      <c r="AV103" s="14">
        <v>47.54</v>
      </c>
      <c r="AW103" s="14">
        <v>81.900000000000006</v>
      </c>
      <c r="AX103" s="14">
        <v>681.45</v>
      </c>
      <c r="AY103" s="14">
        <v>0</v>
      </c>
      <c r="AZ103" s="14">
        <v>222.13</v>
      </c>
      <c r="BA103" s="14">
        <v>98.53</v>
      </c>
      <c r="BB103" s="14">
        <v>65.739999999999995</v>
      </c>
      <c r="BC103" s="14">
        <v>50.75</v>
      </c>
      <c r="BD103" s="14">
        <v>0.16</v>
      </c>
      <c r="BE103" s="14">
        <v>7.0000000000000007E-2</v>
      </c>
      <c r="BF103" s="14">
        <v>0.04</v>
      </c>
      <c r="BG103" s="14">
        <v>0.09</v>
      </c>
      <c r="BH103" s="14">
        <v>0.1</v>
      </c>
      <c r="BI103" s="14">
        <v>0.46</v>
      </c>
      <c r="BJ103" s="14">
        <v>0</v>
      </c>
      <c r="BK103" s="14">
        <v>1.32</v>
      </c>
      <c r="BL103" s="14">
        <v>0</v>
      </c>
      <c r="BM103" s="14">
        <v>0.4</v>
      </c>
      <c r="BN103" s="14">
        <v>0</v>
      </c>
      <c r="BO103" s="14">
        <v>0</v>
      </c>
      <c r="BP103" s="14">
        <v>0</v>
      </c>
      <c r="BQ103" s="14">
        <v>0.09</v>
      </c>
      <c r="BR103" s="14">
        <v>0.14000000000000001</v>
      </c>
      <c r="BS103" s="14">
        <v>1.08</v>
      </c>
      <c r="BT103" s="14">
        <v>0</v>
      </c>
      <c r="BU103" s="14">
        <v>0</v>
      </c>
      <c r="BV103" s="14">
        <v>0.16</v>
      </c>
      <c r="BW103" s="14">
        <v>0.01</v>
      </c>
      <c r="BX103" s="14">
        <v>0</v>
      </c>
      <c r="BY103" s="14">
        <v>0</v>
      </c>
      <c r="BZ103" s="14">
        <v>0</v>
      </c>
      <c r="CA103" s="14">
        <v>0</v>
      </c>
      <c r="CB103" s="14">
        <v>12.86</v>
      </c>
      <c r="CC103" s="15"/>
      <c r="CD103" s="15"/>
      <c r="CE103" s="14">
        <v>26.25</v>
      </c>
      <c r="CF103" s="14"/>
      <c r="CG103" s="14">
        <v>0.23</v>
      </c>
      <c r="CH103" s="14">
        <v>0.06</v>
      </c>
      <c r="CI103" s="14">
        <v>0.15</v>
      </c>
      <c r="CJ103" s="14">
        <v>565.83000000000004</v>
      </c>
      <c r="CK103" s="14">
        <v>218.28</v>
      </c>
      <c r="CL103" s="14">
        <v>392.06</v>
      </c>
      <c r="CM103" s="14">
        <v>5.43</v>
      </c>
      <c r="CN103" s="14">
        <v>4.9400000000000004</v>
      </c>
      <c r="CO103" s="14">
        <v>5.19</v>
      </c>
      <c r="CP103" s="14">
        <v>0</v>
      </c>
      <c r="CQ103" s="14">
        <v>0</v>
      </c>
    </row>
    <row r="104" spans="1:95" ht="14.4" hidden="1" x14ac:dyDescent="0.3">
      <c r="A104" s="56"/>
      <c r="B104" s="16" t="s">
        <v>102</v>
      </c>
      <c r="C104" s="74"/>
      <c r="D104" s="90">
        <v>26.95</v>
      </c>
      <c r="E104" s="90">
        <v>0</v>
      </c>
      <c r="F104" s="90">
        <v>27.65</v>
      </c>
      <c r="G104" s="90">
        <v>0</v>
      </c>
      <c r="H104" s="90">
        <v>117.24999999999999</v>
      </c>
      <c r="I104" s="90">
        <v>822.5</v>
      </c>
      <c r="J104" s="134">
        <v>0.03</v>
      </c>
      <c r="K104" s="13">
        <v>0.16</v>
      </c>
      <c r="L104" s="13">
        <v>0</v>
      </c>
      <c r="M104" s="13">
        <v>0</v>
      </c>
      <c r="N104" s="13">
        <v>0.67</v>
      </c>
      <c r="O104" s="13">
        <v>0.03</v>
      </c>
      <c r="P104" s="13">
        <v>0.28000000000000003</v>
      </c>
      <c r="Q104" s="13">
        <v>0</v>
      </c>
      <c r="R104" s="13">
        <v>0</v>
      </c>
      <c r="S104" s="13">
        <v>0.03</v>
      </c>
      <c r="T104" s="13">
        <v>0.31</v>
      </c>
      <c r="U104" s="13">
        <v>60.57</v>
      </c>
      <c r="V104" s="13">
        <v>37.97</v>
      </c>
      <c r="W104" s="13">
        <v>7.05</v>
      </c>
      <c r="X104" s="13">
        <v>3.83</v>
      </c>
      <c r="Y104" s="13">
        <v>11.27</v>
      </c>
      <c r="Z104" s="13">
        <v>0.16</v>
      </c>
      <c r="AA104" s="13">
        <v>0</v>
      </c>
      <c r="AB104" s="13">
        <v>23.4</v>
      </c>
      <c r="AC104" s="13">
        <v>4.88</v>
      </c>
      <c r="AD104" s="13">
        <v>0.14000000000000001</v>
      </c>
      <c r="AE104" s="13">
        <v>0.01</v>
      </c>
      <c r="AF104" s="13">
        <v>0.01</v>
      </c>
      <c r="AG104" s="13">
        <v>0.05</v>
      </c>
      <c r="AH104" s="13">
        <v>0.09</v>
      </c>
      <c r="AI104" s="13">
        <v>1.3</v>
      </c>
      <c r="AJ104" s="14">
        <v>0</v>
      </c>
      <c r="AK104" s="14">
        <v>7.62</v>
      </c>
      <c r="AL104" s="14">
        <v>5.92</v>
      </c>
      <c r="AM104" s="14">
        <v>8.4600000000000009</v>
      </c>
      <c r="AN104" s="14">
        <v>7.33</v>
      </c>
      <c r="AO104" s="14">
        <v>1.69</v>
      </c>
      <c r="AP104" s="14">
        <v>5.92</v>
      </c>
      <c r="AQ104" s="14">
        <v>1.41</v>
      </c>
      <c r="AR104" s="14">
        <v>4.8</v>
      </c>
      <c r="AS104" s="14">
        <v>7.33</v>
      </c>
      <c r="AT104" s="14">
        <v>12.69</v>
      </c>
      <c r="AU104" s="14">
        <v>14.95</v>
      </c>
      <c r="AV104" s="14">
        <v>2.82</v>
      </c>
      <c r="AW104" s="14">
        <v>7.9</v>
      </c>
      <c r="AX104" s="14">
        <v>39.49</v>
      </c>
      <c r="AY104" s="14">
        <v>0</v>
      </c>
      <c r="AZ104" s="14">
        <v>4.8</v>
      </c>
      <c r="BA104" s="14">
        <v>7.62</v>
      </c>
      <c r="BB104" s="14">
        <v>5.92</v>
      </c>
      <c r="BC104" s="14">
        <v>1.97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0</v>
      </c>
      <c r="BJ104" s="14">
        <v>0</v>
      </c>
      <c r="BK104" s="14">
        <v>0.01</v>
      </c>
      <c r="BL104" s="14">
        <v>0</v>
      </c>
      <c r="BM104" s="14">
        <v>0.01</v>
      </c>
      <c r="BN104" s="14">
        <v>0</v>
      </c>
      <c r="BO104" s="14">
        <v>0</v>
      </c>
      <c r="BP104" s="14">
        <v>0</v>
      </c>
      <c r="BQ104" s="14">
        <v>0</v>
      </c>
      <c r="BR104" s="14">
        <v>0</v>
      </c>
      <c r="BS104" s="14">
        <v>7.0000000000000007E-2</v>
      </c>
      <c r="BT104" s="14">
        <v>0</v>
      </c>
      <c r="BU104" s="14">
        <v>0</v>
      </c>
      <c r="BV104" s="14">
        <v>0.15</v>
      </c>
      <c r="BW104" s="14">
        <v>0</v>
      </c>
      <c r="BX104" s="14">
        <v>0</v>
      </c>
      <c r="BY104" s="14">
        <v>0</v>
      </c>
      <c r="BZ104" s="14">
        <v>0</v>
      </c>
      <c r="CA104" s="14">
        <v>0</v>
      </c>
      <c r="CB104" s="14">
        <v>28.71</v>
      </c>
      <c r="CC104" s="15"/>
      <c r="CD104" s="15"/>
      <c r="CE104" s="14">
        <v>3.9</v>
      </c>
      <c r="CF104" s="14"/>
      <c r="CG104" s="14">
        <v>6.92</v>
      </c>
      <c r="CH104" s="14">
        <v>3.92</v>
      </c>
      <c r="CI104" s="14">
        <v>5.42</v>
      </c>
      <c r="CJ104" s="14">
        <v>255.5</v>
      </c>
      <c r="CK104" s="14">
        <v>60.5</v>
      </c>
      <c r="CL104" s="14">
        <v>158</v>
      </c>
      <c r="CM104" s="14">
        <v>0.09</v>
      </c>
      <c r="CN104" s="14">
        <v>0.08</v>
      </c>
      <c r="CO104" s="14">
        <v>0.08</v>
      </c>
      <c r="CP104" s="14">
        <v>0</v>
      </c>
      <c r="CQ104" s="14">
        <v>0.15</v>
      </c>
    </row>
    <row r="105" spans="1:95" ht="14.4" hidden="1" x14ac:dyDescent="0.3">
      <c r="A105" s="56"/>
      <c r="B105" s="16" t="s">
        <v>103</v>
      </c>
      <c r="C105" s="74"/>
      <c r="D105" s="90">
        <f t="shared" ref="D105:I105" si="29">D103-D104</f>
        <v>5.0000000000000711E-2</v>
      </c>
      <c r="E105" s="90">
        <f t="shared" si="29"/>
        <v>0.04</v>
      </c>
      <c r="F105" s="90">
        <f t="shared" si="29"/>
        <v>1.5500000000000007</v>
      </c>
      <c r="G105" s="90">
        <f t="shared" si="29"/>
        <v>4.09</v>
      </c>
      <c r="H105" s="90">
        <f t="shared" si="29"/>
        <v>3.980000000000004</v>
      </c>
      <c r="I105" s="90">
        <f t="shared" si="29"/>
        <v>-6.5032782499999939</v>
      </c>
      <c r="J105" s="134">
        <v>2.79</v>
      </c>
      <c r="K105" s="13">
        <v>1.3</v>
      </c>
      <c r="L105" s="13">
        <v>0</v>
      </c>
      <c r="M105" s="13">
        <v>0</v>
      </c>
      <c r="N105" s="13">
        <v>1.36</v>
      </c>
      <c r="O105" s="13">
        <v>7.78</v>
      </c>
      <c r="P105" s="13">
        <v>0.15</v>
      </c>
      <c r="Q105" s="13">
        <v>0</v>
      </c>
      <c r="R105" s="13">
        <v>0</v>
      </c>
      <c r="S105" s="13">
        <v>0.03</v>
      </c>
      <c r="T105" s="13">
        <v>1.3</v>
      </c>
      <c r="U105" s="13">
        <v>202.74</v>
      </c>
      <c r="V105" s="13">
        <v>111.42</v>
      </c>
      <c r="W105" s="13">
        <v>35.96</v>
      </c>
      <c r="X105" s="13">
        <v>11.31</v>
      </c>
      <c r="Y105" s="13">
        <v>87.21</v>
      </c>
      <c r="Z105" s="13">
        <v>0.79</v>
      </c>
      <c r="AA105" s="13">
        <v>29.88</v>
      </c>
      <c r="AB105" s="13">
        <v>7.12</v>
      </c>
      <c r="AC105" s="13">
        <v>38.770000000000003</v>
      </c>
      <c r="AD105" s="13">
        <v>1.17</v>
      </c>
      <c r="AE105" s="13">
        <v>0.04</v>
      </c>
      <c r="AF105" s="13">
        <v>0.1</v>
      </c>
      <c r="AG105" s="13">
        <v>3.27</v>
      </c>
      <c r="AH105" s="13">
        <v>6.1</v>
      </c>
      <c r="AI105" s="13">
        <v>0.23</v>
      </c>
      <c r="AJ105" s="14">
        <v>0</v>
      </c>
      <c r="AK105" s="14">
        <v>486.95</v>
      </c>
      <c r="AL105" s="14">
        <v>405.99</v>
      </c>
      <c r="AM105" s="14">
        <v>788.32</v>
      </c>
      <c r="AN105" s="14">
        <v>780.27</v>
      </c>
      <c r="AO105" s="14">
        <v>244.37</v>
      </c>
      <c r="AP105" s="14">
        <v>446.46</v>
      </c>
      <c r="AQ105" s="14">
        <v>153.38999999999999</v>
      </c>
      <c r="AR105" s="14">
        <v>431.68</v>
      </c>
      <c r="AS105" s="14">
        <v>551.03</v>
      </c>
      <c r="AT105" s="14">
        <v>597.46</v>
      </c>
      <c r="AU105" s="14">
        <v>765.64</v>
      </c>
      <c r="AV105" s="14">
        <v>240.23</v>
      </c>
      <c r="AW105" s="14">
        <v>650.6</v>
      </c>
      <c r="AX105" s="14">
        <v>1535.19</v>
      </c>
      <c r="AY105" s="14">
        <v>66.290000000000006</v>
      </c>
      <c r="AZ105" s="14">
        <v>514.75</v>
      </c>
      <c r="BA105" s="14">
        <v>436.5</v>
      </c>
      <c r="BB105" s="14">
        <v>361.41</v>
      </c>
      <c r="BC105" s="14">
        <v>133.36000000000001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0.11</v>
      </c>
      <c r="BL105" s="14">
        <v>0</v>
      </c>
      <c r="BM105" s="14">
        <v>0.06</v>
      </c>
      <c r="BN105" s="14">
        <v>0</v>
      </c>
      <c r="BO105" s="14">
        <v>0.01</v>
      </c>
      <c r="BP105" s="14">
        <v>0</v>
      </c>
      <c r="BQ105" s="14">
        <v>0</v>
      </c>
      <c r="BR105" s="14">
        <v>0</v>
      </c>
      <c r="BS105" s="14">
        <v>0.37</v>
      </c>
      <c r="BT105" s="14">
        <v>0</v>
      </c>
      <c r="BU105" s="14">
        <v>0</v>
      </c>
      <c r="BV105" s="14">
        <v>0.94</v>
      </c>
      <c r="BW105" s="14">
        <v>0</v>
      </c>
      <c r="BX105" s="14">
        <v>0</v>
      </c>
      <c r="BY105" s="14">
        <v>0</v>
      </c>
      <c r="BZ105" s="14">
        <v>0</v>
      </c>
      <c r="CA105" s="14">
        <v>0</v>
      </c>
      <c r="CB105" s="14">
        <v>56.68</v>
      </c>
      <c r="CC105" s="15"/>
      <c r="CD105" s="15"/>
      <c r="CE105" s="14">
        <v>31.07</v>
      </c>
      <c r="CF105" s="14"/>
      <c r="CG105" s="14">
        <v>27.72</v>
      </c>
      <c r="CH105" s="14">
        <v>12.58</v>
      </c>
      <c r="CI105" s="14">
        <v>20.149999999999999</v>
      </c>
      <c r="CJ105" s="14">
        <v>2874.02</v>
      </c>
      <c r="CK105" s="14">
        <v>1710.77</v>
      </c>
      <c r="CL105" s="14">
        <v>2292.39</v>
      </c>
      <c r="CM105" s="14">
        <v>21.47</v>
      </c>
      <c r="CN105" s="14">
        <v>14.46</v>
      </c>
      <c r="CO105" s="14">
        <v>18</v>
      </c>
      <c r="CP105" s="14">
        <v>0</v>
      </c>
      <c r="CQ105" s="14">
        <v>0.5</v>
      </c>
    </row>
    <row r="106" spans="1:95" ht="14.4" hidden="1" x14ac:dyDescent="0.3">
      <c r="A106" s="56"/>
      <c r="B106" s="16" t="s">
        <v>104</v>
      </c>
      <c r="C106" s="74"/>
      <c r="D106" s="90">
        <v>16</v>
      </c>
      <c r="E106" s="90"/>
      <c r="F106" s="90">
        <v>25</v>
      </c>
      <c r="G106" s="90"/>
      <c r="H106" s="90">
        <v>59</v>
      </c>
      <c r="I106" s="90"/>
      <c r="J106" s="134">
        <v>1.87</v>
      </c>
      <c r="K106" s="13">
        <v>0.08</v>
      </c>
      <c r="L106" s="13">
        <v>0</v>
      </c>
      <c r="M106" s="13">
        <v>0</v>
      </c>
      <c r="N106" s="13">
        <v>0.97</v>
      </c>
      <c r="O106" s="13">
        <v>31.42</v>
      </c>
      <c r="P106" s="13">
        <v>1.72</v>
      </c>
      <c r="Q106" s="13">
        <v>0</v>
      </c>
      <c r="R106" s="13">
        <v>0</v>
      </c>
      <c r="S106" s="13">
        <v>0</v>
      </c>
      <c r="T106" s="13">
        <v>0.68</v>
      </c>
      <c r="U106" s="13">
        <v>147.26</v>
      </c>
      <c r="V106" s="13">
        <v>56.22</v>
      </c>
      <c r="W106" s="13">
        <v>10.53</v>
      </c>
      <c r="X106" s="13">
        <v>7.17</v>
      </c>
      <c r="Y106" s="13">
        <v>39.83</v>
      </c>
      <c r="Z106" s="13">
        <v>0.73</v>
      </c>
      <c r="AA106" s="13">
        <v>9</v>
      </c>
      <c r="AB106" s="13">
        <v>9</v>
      </c>
      <c r="AC106" s="13">
        <v>16.88</v>
      </c>
      <c r="AD106" s="13">
        <v>0.8</v>
      </c>
      <c r="AE106" s="13">
        <v>0.06</v>
      </c>
      <c r="AF106" s="13">
        <v>0.02</v>
      </c>
      <c r="AG106" s="13">
        <v>0.49</v>
      </c>
      <c r="AH106" s="13">
        <v>1.49</v>
      </c>
      <c r="AI106" s="13">
        <v>0</v>
      </c>
      <c r="AJ106" s="14">
        <v>0</v>
      </c>
      <c r="AK106" s="14">
        <v>229.67</v>
      </c>
      <c r="AL106" s="14">
        <v>209.98</v>
      </c>
      <c r="AM106" s="14">
        <v>393.39</v>
      </c>
      <c r="AN106" s="14">
        <v>122.87</v>
      </c>
      <c r="AO106" s="14">
        <v>74.91</v>
      </c>
      <c r="AP106" s="14">
        <v>152.19</v>
      </c>
      <c r="AQ106" s="14">
        <v>49.94</v>
      </c>
      <c r="AR106" s="14">
        <v>244.06</v>
      </c>
      <c r="AS106" s="14">
        <v>161.38999999999999</v>
      </c>
      <c r="AT106" s="14">
        <v>194.59</v>
      </c>
      <c r="AU106" s="14">
        <v>166.92</v>
      </c>
      <c r="AV106" s="14">
        <v>98.07</v>
      </c>
      <c r="AW106" s="14">
        <v>170.55</v>
      </c>
      <c r="AX106" s="14">
        <v>1497.86</v>
      </c>
      <c r="AY106" s="14">
        <v>0</v>
      </c>
      <c r="AZ106" s="14">
        <v>471.98</v>
      </c>
      <c r="BA106" s="14">
        <v>244.48</v>
      </c>
      <c r="BB106" s="14">
        <v>122.77</v>
      </c>
      <c r="BC106" s="14">
        <v>97.19</v>
      </c>
      <c r="BD106" s="14">
        <v>0.09</v>
      </c>
      <c r="BE106" s="14">
        <v>0.04</v>
      </c>
      <c r="BF106" s="14">
        <v>0.02</v>
      </c>
      <c r="BG106" s="14">
        <v>0.05</v>
      </c>
      <c r="BH106" s="14">
        <v>0.06</v>
      </c>
      <c r="BI106" s="14">
        <v>0.26</v>
      </c>
      <c r="BJ106" s="14">
        <v>0</v>
      </c>
      <c r="BK106" s="14">
        <v>0.81</v>
      </c>
      <c r="BL106" s="14">
        <v>0</v>
      </c>
      <c r="BM106" s="14">
        <v>0.23</v>
      </c>
      <c r="BN106" s="14">
        <v>0</v>
      </c>
      <c r="BO106" s="14">
        <v>0</v>
      </c>
      <c r="BP106" s="14">
        <v>0</v>
      </c>
      <c r="BQ106" s="14">
        <v>0.05</v>
      </c>
      <c r="BR106" s="14">
        <v>0.08</v>
      </c>
      <c r="BS106" s="14">
        <v>0.6</v>
      </c>
      <c r="BT106" s="14">
        <v>0</v>
      </c>
      <c r="BU106" s="14">
        <v>0</v>
      </c>
      <c r="BV106" s="14">
        <v>0.24</v>
      </c>
      <c r="BW106" s="14">
        <v>0.01</v>
      </c>
      <c r="BX106" s="14">
        <v>0</v>
      </c>
      <c r="BY106" s="14">
        <v>0</v>
      </c>
      <c r="BZ106" s="14">
        <v>0</v>
      </c>
      <c r="CA106" s="14">
        <v>0</v>
      </c>
      <c r="CB106" s="14">
        <v>7.57</v>
      </c>
      <c r="CC106" s="15"/>
      <c r="CD106" s="15"/>
      <c r="CE106" s="14">
        <v>10.5</v>
      </c>
      <c r="CF106" s="14"/>
      <c r="CG106" s="14">
        <v>15.92</v>
      </c>
      <c r="CH106" s="14">
        <v>8.3000000000000007</v>
      </c>
      <c r="CI106" s="14">
        <v>12.11</v>
      </c>
      <c r="CJ106" s="14">
        <v>369.83</v>
      </c>
      <c r="CK106" s="14">
        <v>365.4</v>
      </c>
      <c r="CL106" s="14">
        <v>367.62</v>
      </c>
      <c r="CM106" s="14">
        <v>9.36</v>
      </c>
      <c r="CN106" s="14">
        <v>4.76</v>
      </c>
      <c r="CO106" s="14">
        <v>7.06</v>
      </c>
      <c r="CP106" s="14">
        <v>0</v>
      </c>
      <c r="CQ106" s="14">
        <v>0.38</v>
      </c>
    </row>
    <row r="107" spans="1:95" ht="14.4" x14ac:dyDescent="0.3">
      <c r="A107" s="56"/>
      <c r="B107" s="143" t="s">
        <v>287</v>
      </c>
      <c r="C107" s="74"/>
      <c r="D107" s="68">
        <f t="shared" ref="D107:I107" si="30">D92+D103</f>
        <v>49.83</v>
      </c>
      <c r="E107" s="68">
        <f t="shared" si="30"/>
        <v>0.95000000000000007</v>
      </c>
      <c r="F107" s="68">
        <f t="shared" si="30"/>
        <v>47.230000000000004</v>
      </c>
      <c r="G107" s="68">
        <f t="shared" si="30"/>
        <v>13.62</v>
      </c>
      <c r="H107" s="68">
        <f t="shared" si="30"/>
        <v>216.20999999999998</v>
      </c>
      <c r="I107" s="68">
        <f t="shared" si="30"/>
        <v>1452.002154703923</v>
      </c>
      <c r="J107" s="13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5"/>
      <c r="CD107" s="15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</row>
    <row r="108" spans="1:95" x14ac:dyDescent="0.3">
      <c r="A108" s="56"/>
      <c r="B108" s="16"/>
      <c r="C108" s="74"/>
      <c r="D108" s="90"/>
      <c r="E108" s="90"/>
      <c r="F108" s="90"/>
      <c r="G108" s="90"/>
      <c r="H108" s="90"/>
      <c r="I108" s="90"/>
    </row>
    <row r="109" spans="1:95" x14ac:dyDescent="0.3">
      <c r="A109" s="56"/>
      <c r="B109" s="23" t="s">
        <v>147</v>
      </c>
      <c r="C109" s="180" t="s">
        <v>156</v>
      </c>
      <c r="D109" s="186" t="s">
        <v>157</v>
      </c>
      <c r="E109" s="186"/>
      <c r="F109" s="288" t="s">
        <v>158</v>
      </c>
      <c r="G109" s="288"/>
      <c r="H109" s="181" t="s">
        <v>159</v>
      </c>
      <c r="I109" s="181" t="s">
        <v>160</v>
      </c>
    </row>
    <row r="110" spans="1:95" x14ac:dyDescent="0.3">
      <c r="A110" s="121"/>
      <c r="B110" s="149" t="s">
        <v>92</v>
      </c>
      <c r="C110" s="131"/>
      <c r="D110" s="156"/>
      <c r="E110" s="156"/>
      <c r="F110" s="280"/>
      <c r="G110" s="280"/>
      <c r="H110" s="132"/>
      <c r="I110" s="132"/>
    </row>
    <row r="111" spans="1:95" ht="14.4" customHeight="1" x14ac:dyDescent="0.3">
      <c r="A111" s="121" t="str">
        <f>" 245/1"</f>
        <v xml:space="preserve"> 245/1</v>
      </c>
      <c r="B111" s="126" t="s">
        <v>344</v>
      </c>
      <c r="C111" s="123" t="str">
        <f>"40"</f>
        <v>40</v>
      </c>
      <c r="D111" s="125">
        <v>2.2799999999999998</v>
      </c>
      <c r="E111" s="125">
        <v>0</v>
      </c>
      <c r="F111" s="125">
        <v>0.36</v>
      </c>
      <c r="G111" s="125">
        <v>0.41</v>
      </c>
      <c r="H111" s="125">
        <v>1.92</v>
      </c>
      <c r="I111" s="125">
        <v>12.328709</v>
      </c>
      <c r="J111" s="82">
        <v>0.04</v>
      </c>
      <c r="K111" s="60">
        <v>0.22</v>
      </c>
      <c r="L111" s="60">
        <v>0</v>
      </c>
      <c r="M111" s="60">
        <v>0</v>
      </c>
      <c r="N111" s="60">
        <v>1.29</v>
      </c>
      <c r="O111" s="60">
        <v>0.11</v>
      </c>
      <c r="P111" s="60">
        <v>0.52</v>
      </c>
      <c r="Q111" s="60">
        <v>0</v>
      </c>
      <c r="R111" s="60">
        <v>0</v>
      </c>
      <c r="S111" s="60">
        <v>0.32</v>
      </c>
      <c r="T111" s="60">
        <v>0.49</v>
      </c>
      <c r="U111" s="60">
        <v>78.760000000000005</v>
      </c>
      <c r="V111" s="60">
        <v>103.08</v>
      </c>
      <c r="W111" s="60">
        <v>6.23</v>
      </c>
      <c r="X111" s="60">
        <v>7.2</v>
      </c>
      <c r="Y111" s="60">
        <v>9.4499999999999993</v>
      </c>
      <c r="Z111" s="60">
        <v>0.32</v>
      </c>
      <c r="AA111" s="60">
        <v>0</v>
      </c>
      <c r="AB111" s="60">
        <v>268</v>
      </c>
      <c r="AC111" s="60">
        <v>55.7</v>
      </c>
      <c r="AD111" s="60">
        <v>0.43</v>
      </c>
      <c r="AE111" s="60">
        <v>0.02</v>
      </c>
      <c r="AF111" s="60">
        <v>0.01</v>
      </c>
      <c r="AG111" s="60">
        <v>0.16</v>
      </c>
      <c r="AH111" s="60">
        <v>0.28000000000000003</v>
      </c>
      <c r="AI111" s="60">
        <v>4.13</v>
      </c>
      <c r="AJ111" s="61">
        <v>0</v>
      </c>
      <c r="AK111" s="61">
        <v>9.0299999999999994</v>
      </c>
      <c r="AL111" s="61">
        <v>9.7799999999999994</v>
      </c>
      <c r="AM111" s="61">
        <v>13.54</v>
      </c>
      <c r="AN111" s="61">
        <v>15.04</v>
      </c>
      <c r="AO111" s="61">
        <v>2.63</v>
      </c>
      <c r="AP111" s="61">
        <v>10.91</v>
      </c>
      <c r="AQ111" s="61">
        <v>3.01</v>
      </c>
      <c r="AR111" s="61">
        <v>9.4</v>
      </c>
      <c r="AS111" s="61">
        <v>10.15</v>
      </c>
      <c r="AT111" s="61">
        <v>8.65</v>
      </c>
      <c r="AU111" s="61">
        <v>51.89</v>
      </c>
      <c r="AV111" s="61">
        <v>6.02</v>
      </c>
      <c r="AW111" s="61">
        <v>7.52</v>
      </c>
      <c r="AX111" s="61">
        <v>193.27</v>
      </c>
      <c r="AY111" s="61">
        <v>0</v>
      </c>
      <c r="AZ111" s="61">
        <v>7.15</v>
      </c>
      <c r="BA111" s="61">
        <v>9.7799999999999994</v>
      </c>
      <c r="BB111" s="61">
        <v>9.4</v>
      </c>
      <c r="BC111" s="61">
        <v>1.88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0.02</v>
      </c>
      <c r="BL111" s="61">
        <v>0</v>
      </c>
      <c r="BM111" s="61">
        <v>0.01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0.1</v>
      </c>
      <c r="BT111" s="61">
        <v>0</v>
      </c>
      <c r="BU111" s="61">
        <v>0</v>
      </c>
      <c r="BV111" s="61">
        <v>0.2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37.090000000000003</v>
      </c>
      <c r="CC111" s="62"/>
      <c r="CD111" s="62"/>
      <c r="CE111" s="61">
        <v>44.67</v>
      </c>
      <c r="CF111" s="61"/>
      <c r="CG111" s="61">
        <v>8.82</v>
      </c>
      <c r="CH111" s="61">
        <v>4.82</v>
      </c>
      <c r="CI111" s="61">
        <v>6.82</v>
      </c>
      <c r="CJ111" s="61">
        <v>340.67</v>
      </c>
      <c r="CK111" s="61">
        <v>80.67</v>
      </c>
      <c r="CL111" s="61">
        <v>210.67</v>
      </c>
      <c r="CM111" s="61">
        <v>0.28000000000000003</v>
      </c>
      <c r="CN111" s="61">
        <v>0.1</v>
      </c>
      <c r="CO111" s="61">
        <v>0.19</v>
      </c>
      <c r="CP111" s="61">
        <v>0</v>
      </c>
      <c r="CQ111" s="61">
        <v>0.2</v>
      </c>
    </row>
    <row r="112" spans="1:95" ht="13.8" customHeight="1" x14ac:dyDescent="0.3">
      <c r="A112" s="121" t="s">
        <v>350</v>
      </c>
      <c r="B112" s="126" t="s">
        <v>349</v>
      </c>
      <c r="C112" s="123" t="str">
        <f>"100"</f>
        <v>100</v>
      </c>
      <c r="D112" s="125">
        <v>11.21</v>
      </c>
      <c r="E112" s="125">
        <v>12.2</v>
      </c>
      <c r="F112" s="125">
        <v>16.91</v>
      </c>
      <c r="G112" s="125">
        <v>2.23</v>
      </c>
      <c r="H112" s="125">
        <v>11.4</v>
      </c>
      <c r="I112" s="125">
        <v>316.70999999999998</v>
      </c>
      <c r="J112" s="82">
        <v>9.91</v>
      </c>
      <c r="K112" s="60">
        <v>1.3</v>
      </c>
      <c r="L112" s="60">
        <v>0</v>
      </c>
      <c r="M112" s="60">
        <v>0</v>
      </c>
      <c r="N112" s="60">
        <v>1.02</v>
      </c>
      <c r="O112" s="60">
        <v>9.5500000000000007</v>
      </c>
      <c r="P112" s="60">
        <v>0.83</v>
      </c>
      <c r="Q112" s="60">
        <v>0</v>
      </c>
      <c r="R112" s="60">
        <v>0</v>
      </c>
      <c r="S112" s="60">
        <v>0.04</v>
      </c>
      <c r="T112" s="60">
        <v>2.0499999999999998</v>
      </c>
      <c r="U112" s="60">
        <v>472.48</v>
      </c>
      <c r="V112" s="60">
        <v>243.61</v>
      </c>
      <c r="W112" s="60">
        <v>17</v>
      </c>
      <c r="X112" s="60">
        <v>22.43</v>
      </c>
      <c r="Y112" s="60">
        <v>143.44</v>
      </c>
      <c r="Z112" s="60">
        <v>1.65</v>
      </c>
      <c r="AA112" s="60">
        <v>9</v>
      </c>
      <c r="AB112" s="60">
        <v>2.88</v>
      </c>
      <c r="AC112" s="60">
        <v>15.6</v>
      </c>
      <c r="AD112" s="60">
        <v>1.51</v>
      </c>
      <c r="AE112" s="60">
        <v>0.33</v>
      </c>
      <c r="AF112" s="60">
        <v>0.12</v>
      </c>
      <c r="AG112" s="60">
        <v>1.89</v>
      </c>
      <c r="AH112" s="60">
        <v>5.45</v>
      </c>
      <c r="AI112" s="60">
        <v>0.4</v>
      </c>
      <c r="AJ112" s="61">
        <v>0</v>
      </c>
      <c r="AK112" s="61">
        <v>734.24</v>
      </c>
      <c r="AL112" s="61">
        <v>625.69000000000005</v>
      </c>
      <c r="AM112" s="61">
        <v>985.74</v>
      </c>
      <c r="AN112" s="61">
        <v>1013.91</v>
      </c>
      <c r="AO112" s="61">
        <v>302.10000000000002</v>
      </c>
      <c r="AP112" s="61">
        <v>568.67999999999995</v>
      </c>
      <c r="AQ112" s="61">
        <v>164.54</v>
      </c>
      <c r="AR112" s="61">
        <v>544.75</v>
      </c>
      <c r="AS112" s="61">
        <v>652.36</v>
      </c>
      <c r="AT112" s="61">
        <v>743.01</v>
      </c>
      <c r="AU112" s="61">
        <v>1095.43</v>
      </c>
      <c r="AV112" s="61">
        <v>478.37</v>
      </c>
      <c r="AW112" s="61">
        <v>579.01</v>
      </c>
      <c r="AX112" s="61">
        <v>2061.98</v>
      </c>
      <c r="AY112" s="61">
        <v>128.63</v>
      </c>
      <c r="AZ112" s="61">
        <v>602.32000000000005</v>
      </c>
      <c r="BA112" s="61">
        <v>558.80999999999995</v>
      </c>
      <c r="BB112" s="61">
        <v>441.39</v>
      </c>
      <c r="BC112" s="61">
        <v>172.94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0.12</v>
      </c>
      <c r="BL112" s="61">
        <v>0</v>
      </c>
      <c r="BM112" s="61">
        <v>7.0000000000000007E-2</v>
      </c>
      <c r="BN112" s="61">
        <v>0.01</v>
      </c>
      <c r="BO112" s="61">
        <v>0.01</v>
      </c>
      <c r="BP112" s="61">
        <v>0</v>
      </c>
      <c r="BQ112" s="61">
        <v>0</v>
      </c>
      <c r="BR112" s="61">
        <v>0</v>
      </c>
      <c r="BS112" s="61">
        <v>0.43</v>
      </c>
      <c r="BT112" s="61">
        <v>0</v>
      </c>
      <c r="BU112" s="61">
        <v>0</v>
      </c>
      <c r="BV112" s="61">
        <v>1.23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58.67</v>
      </c>
      <c r="CC112" s="62"/>
      <c r="CD112" s="62"/>
      <c r="CE112" s="61">
        <v>9.48</v>
      </c>
      <c r="CF112" s="61"/>
      <c r="CG112" s="61">
        <v>47.09</v>
      </c>
      <c r="CH112" s="61">
        <v>26.87</v>
      </c>
      <c r="CI112" s="61">
        <v>36.979999999999997</v>
      </c>
      <c r="CJ112" s="61">
        <v>3032.33</v>
      </c>
      <c r="CK112" s="61">
        <v>1807.89</v>
      </c>
      <c r="CL112" s="61">
        <v>2420.11</v>
      </c>
      <c r="CM112" s="61">
        <v>20.37</v>
      </c>
      <c r="CN112" s="61">
        <v>13.75</v>
      </c>
      <c r="CO112" s="61">
        <v>17.16</v>
      </c>
      <c r="CP112" s="61">
        <v>0</v>
      </c>
      <c r="CQ112" s="61">
        <v>1</v>
      </c>
    </row>
    <row r="113" spans="1:95" ht="15" customHeight="1" x14ac:dyDescent="0.3">
      <c r="A113" s="121" t="s">
        <v>256</v>
      </c>
      <c r="B113" s="126" t="s">
        <v>217</v>
      </c>
      <c r="C113" s="123" t="str">
        <f>"180"</f>
        <v>180</v>
      </c>
      <c r="D113" s="125">
        <v>5.19</v>
      </c>
      <c r="E113" s="125">
        <v>0.03</v>
      </c>
      <c r="F113" s="125">
        <v>4.84</v>
      </c>
      <c r="G113" s="125">
        <v>1.44</v>
      </c>
      <c r="H113" s="125">
        <v>32.64</v>
      </c>
      <c r="I113" s="125">
        <v>174.58351415999999</v>
      </c>
      <c r="J113" s="82">
        <v>3.64</v>
      </c>
      <c r="K113" s="60">
        <v>0.16</v>
      </c>
      <c r="L113" s="60">
        <v>0</v>
      </c>
      <c r="M113" s="60">
        <v>0</v>
      </c>
      <c r="N113" s="60">
        <v>0.6</v>
      </c>
      <c r="O113" s="60">
        <v>21.96</v>
      </c>
      <c r="P113" s="60">
        <v>4.4800000000000004</v>
      </c>
      <c r="Q113" s="60">
        <v>0</v>
      </c>
      <c r="R113" s="60">
        <v>0</v>
      </c>
      <c r="S113" s="60">
        <v>0</v>
      </c>
      <c r="T113" s="60">
        <v>1.65</v>
      </c>
      <c r="U113" s="60">
        <v>350.14</v>
      </c>
      <c r="V113" s="60">
        <v>146.57</v>
      </c>
      <c r="W113" s="60">
        <v>11.25</v>
      </c>
      <c r="X113" s="60">
        <v>75.97</v>
      </c>
      <c r="Y113" s="60">
        <v>114.56</v>
      </c>
      <c r="Z113" s="60">
        <v>2.57</v>
      </c>
      <c r="AA113" s="60">
        <v>22.3</v>
      </c>
      <c r="AB113" s="60">
        <v>22.64</v>
      </c>
      <c r="AC113" s="60">
        <v>42.01</v>
      </c>
      <c r="AD113" s="60">
        <v>0.41</v>
      </c>
      <c r="AE113" s="60">
        <v>0.13</v>
      </c>
      <c r="AF113" s="60">
        <v>7.0000000000000007E-2</v>
      </c>
      <c r="AG113" s="60">
        <v>1.46</v>
      </c>
      <c r="AH113" s="60">
        <v>3.15</v>
      </c>
      <c r="AI113" s="60">
        <v>0</v>
      </c>
      <c r="AJ113" s="61">
        <v>0</v>
      </c>
      <c r="AK113" s="61">
        <v>243.12</v>
      </c>
      <c r="AL113" s="61">
        <v>189.83</v>
      </c>
      <c r="AM113" s="61">
        <v>307.83</v>
      </c>
      <c r="AN113" s="61">
        <v>218.67</v>
      </c>
      <c r="AO113" s="61">
        <v>131.68</v>
      </c>
      <c r="AP113" s="61">
        <v>165.56</v>
      </c>
      <c r="AQ113" s="61">
        <v>75.3</v>
      </c>
      <c r="AR113" s="61">
        <v>243.94</v>
      </c>
      <c r="AS113" s="61">
        <v>238.79</v>
      </c>
      <c r="AT113" s="61">
        <v>459.55</v>
      </c>
      <c r="AU113" s="61">
        <v>453.36</v>
      </c>
      <c r="AV113" s="61">
        <v>124.14</v>
      </c>
      <c r="AW113" s="61">
        <v>295.7</v>
      </c>
      <c r="AX113" s="61">
        <v>930.66</v>
      </c>
      <c r="AY113" s="61">
        <v>0</v>
      </c>
      <c r="AZ113" s="61">
        <v>206.51</v>
      </c>
      <c r="BA113" s="61">
        <v>250.15</v>
      </c>
      <c r="BB113" s="61">
        <v>177.61</v>
      </c>
      <c r="BC113" s="61">
        <v>135.47999999999999</v>
      </c>
      <c r="BD113" s="61">
        <v>0.21</v>
      </c>
      <c r="BE113" s="61">
        <v>0.05</v>
      </c>
      <c r="BF113" s="61">
        <v>0.04</v>
      </c>
      <c r="BG113" s="61">
        <v>0.1</v>
      </c>
      <c r="BH113" s="61">
        <v>0.13</v>
      </c>
      <c r="BI113" s="61">
        <v>0.44</v>
      </c>
      <c r="BJ113" s="61">
        <v>0</v>
      </c>
      <c r="BK113" s="61">
        <v>1.57</v>
      </c>
      <c r="BL113" s="61">
        <v>0</v>
      </c>
      <c r="BM113" s="61">
        <v>0.43</v>
      </c>
      <c r="BN113" s="61">
        <v>0</v>
      </c>
      <c r="BO113" s="61">
        <v>0</v>
      </c>
      <c r="BP113" s="61">
        <v>0</v>
      </c>
      <c r="BQ113" s="61">
        <v>0.05</v>
      </c>
      <c r="BR113" s="61">
        <v>0.17</v>
      </c>
      <c r="BS113" s="61">
        <v>1.67</v>
      </c>
      <c r="BT113" s="61">
        <v>0.01</v>
      </c>
      <c r="BU113" s="61">
        <v>0</v>
      </c>
      <c r="BV113" s="61">
        <v>0.51</v>
      </c>
      <c r="BW113" s="61">
        <v>0.04</v>
      </c>
      <c r="BX113" s="61">
        <v>0</v>
      </c>
      <c r="BY113" s="61">
        <v>0</v>
      </c>
      <c r="BZ113" s="61">
        <v>0</v>
      </c>
      <c r="CA113" s="61">
        <v>0</v>
      </c>
      <c r="CB113" s="61">
        <v>146.79</v>
      </c>
      <c r="CC113" s="62"/>
      <c r="CD113" s="62"/>
      <c r="CE113" s="61">
        <v>26.07</v>
      </c>
      <c r="CF113" s="61"/>
      <c r="CG113" s="61">
        <v>31.2</v>
      </c>
      <c r="CH113" s="61">
        <v>16.2</v>
      </c>
      <c r="CI113" s="61">
        <v>23.7</v>
      </c>
      <c r="CJ113" s="61">
        <v>1312.93</v>
      </c>
      <c r="CK113" s="61">
        <v>655.9</v>
      </c>
      <c r="CL113" s="61">
        <v>984.41</v>
      </c>
      <c r="CM113" s="61">
        <v>8.86</v>
      </c>
      <c r="CN113" s="61">
        <v>6.83</v>
      </c>
      <c r="CO113" s="61">
        <v>7.84</v>
      </c>
      <c r="CP113" s="61">
        <v>0</v>
      </c>
      <c r="CQ113" s="61">
        <v>0.9</v>
      </c>
    </row>
    <row r="114" spans="1:95" ht="13.8" customHeight="1" x14ac:dyDescent="0.3">
      <c r="A114" s="121" t="s">
        <v>242</v>
      </c>
      <c r="B114" s="126" t="s">
        <v>218</v>
      </c>
      <c r="C114" s="123" t="str">
        <f>"200"</f>
        <v>200</v>
      </c>
      <c r="D114" s="125">
        <v>0</v>
      </c>
      <c r="E114" s="125">
        <v>0</v>
      </c>
      <c r="F114" s="125">
        <v>0</v>
      </c>
      <c r="G114" s="125">
        <v>0</v>
      </c>
      <c r="H114" s="125">
        <v>18.95</v>
      </c>
      <c r="I114" s="125">
        <v>70.710400000000007</v>
      </c>
      <c r="J114" s="82">
        <v>0</v>
      </c>
      <c r="K114" s="60">
        <v>0</v>
      </c>
      <c r="L114" s="60">
        <v>0</v>
      </c>
      <c r="M114" s="60">
        <v>0</v>
      </c>
      <c r="N114" s="60">
        <v>18.23</v>
      </c>
      <c r="O114" s="60">
        <v>0</v>
      </c>
      <c r="P114" s="60">
        <v>0.72</v>
      </c>
      <c r="Q114" s="60">
        <v>0</v>
      </c>
      <c r="R114" s="60">
        <v>0</v>
      </c>
      <c r="S114" s="60">
        <v>0</v>
      </c>
      <c r="T114" s="60">
        <v>0</v>
      </c>
      <c r="U114" s="60">
        <v>0</v>
      </c>
      <c r="V114" s="60">
        <v>0</v>
      </c>
      <c r="W114" s="60">
        <v>0</v>
      </c>
      <c r="X114" s="60">
        <v>0</v>
      </c>
      <c r="Y114" s="60">
        <v>0</v>
      </c>
      <c r="Z114" s="60">
        <v>0</v>
      </c>
      <c r="AA114" s="60">
        <v>120</v>
      </c>
      <c r="AB114" s="60">
        <v>0</v>
      </c>
      <c r="AC114" s="60">
        <v>0</v>
      </c>
      <c r="AD114" s="60">
        <v>2.34</v>
      </c>
      <c r="AE114" s="60">
        <v>0.26</v>
      </c>
      <c r="AF114" s="60">
        <v>0.31</v>
      </c>
      <c r="AG114" s="60">
        <v>2.5499999999999998</v>
      </c>
      <c r="AH114" s="60">
        <v>0</v>
      </c>
      <c r="AI114" s="60">
        <v>8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200.64</v>
      </c>
      <c r="CC114" s="62"/>
      <c r="CD114" s="62"/>
      <c r="CE114" s="61">
        <v>120</v>
      </c>
      <c r="CF114" s="61"/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</row>
    <row r="115" spans="1:95" x14ac:dyDescent="0.3">
      <c r="A115" s="121" t="str">
        <f>"-"</f>
        <v>-</v>
      </c>
      <c r="B115" s="126" t="s">
        <v>254</v>
      </c>
      <c r="C115" s="123">
        <v>25</v>
      </c>
      <c r="D115" s="125">
        <v>1.65</v>
      </c>
      <c r="E115" s="125">
        <v>0</v>
      </c>
      <c r="F115" s="125">
        <v>0.16</v>
      </c>
      <c r="G115" s="125">
        <v>0.2</v>
      </c>
      <c r="H115" s="125">
        <v>11.72</v>
      </c>
      <c r="I115" s="125">
        <v>55.97</v>
      </c>
      <c r="J115" s="82">
        <v>0</v>
      </c>
      <c r="K115" s="60">
        <v>0</v>
      </c>
      <c r="L115" s="60">
        <v>0</v>
      </c>
      <c r="M115" s="60">
        <v>0</v>
      </c>
      <c r="N115" s="60">
        <v>1.44</v>
      </c>
      <c r="O115" s="60">
        <v>17.079999999999998</v>
      </c>
      <c r="P115" s="60">
        <v>3</v>
      </c>
      <c r="Q115" s="60">
        <v>0</v>
      </c>
      <c r="R115" s="60">
        <v>0</v>
      </c>
      <c r="S115" s="60">
        <v>0.12</v>
      </c>
      <c r="T115" s="60">
        <v>0.72</v>
      </c>
      <c r="U115" s="60">
        <v>137.19999999999999</v>
      </c>
      <c r="V115" s="60">
        <v>90</v>
      </c>
      <c r="W115" s="60">
        <v>13.6</v>
      </c>
      <c r="X115" s="60">
        <v>25.2</v>
      </c>
      <c r="Y115" s="60">
        <v>68.8</v>
      </c>
      <c r="Z115" s="60">
        <v>1.1200000000000001</v>
      </c>
      <c r="AA115" s="60">
        <v>3.6</v>
      </c>
      <c r="AB115" s="60">
        <v>0</v>
      </c>
      <c r="AC115" s="60">
        <v>3.6</v>
      </c>
      <c r="AD115" s="60">
        <v>0.68</v>
      </c>
      <c r="AE115" s="60">
        <v>0.06</v>
      </c>
      <c r="AF115" s="60">
        <v>0.02</v>
      </c>
      <c r="AG115" s="60">
        <v>1.88</v>
      </c>
      <c r="AH115" s="60">
        <v>1.88</v>
      </c>
      <c r="AI115" s="60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13.32</v>
      </c>
      <c r="CC115" s="62"/>
      <c r="CD115" s="62"/>
      <c r="CE115" s="61">
        <v>3.6</v>
      </c>
      <c r="CF115" s="61"/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</row>
    <row r="116" spans="1:95" x14ac:dyDescent="0.3">
      <c r="A116" s="121" t="str">
        <f>"-"</f>
        <v>-</v>
      </c>
      <c r="B116" s="126" t="s">
        <v>100</v>
      </c>
      <c r="C116" s="123" t="str">
        <f>"25"</f>
        <v>25</v>
      </c>
      <c r="D116" s="125">
        <v>1.65</v>
      </c>
      <c r="E116" s="125">
        <v>0</v>
      </c>
      <c r="F116" s="125">
        <v>0.3</v>
      </c>
      <c r="G116" s="125">
        <v>0.3</v>
      </c>
      <c r="H116" s="125">
        <v>10.43</v>
      </c>
      <c r="I116" s="125">
        <v>48.344999999999999</v>
      </c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8"/>
      <c r="BR116" s="108"/>
      <c r="BS116" s="108"/>
      <c r="BT116" s="108"/>
      <c r="BU116" s="108"/>
      <c r="BV116" s="108"/>
      <c r="BW116" s="108"/>
      <c r="BX116" s="108"/>
      <c r="BY116" s="108"/>
      <c r="BZ116" s="108"/>
      <c r="CA116" s="108"/>
      <c r="CB116" s="108"/>
      <c r="CC116" s="109"/>
      <c r="CD116" s="109"/>
      <c r="CE116" s="108"/>
      <c r="CF116" s="108"/>
      <c r="CG116" s="108"/>
      <c r="CH116" s="108"/>
      <c r="CI116" s="108"/>
      <c r="CJ116" s="108"/>
      <c r="CK116" s="108"/>
      <c r="CL116" s="108"/>
      <c r="CM116" s="108"/>
      <c r="CN116" s="108"/>
      <c r="CO116" s="108"/>
      <c r="CP116" s="108"/>
      <c r="CQ116" s="108"/>
    </row>
    <row r="117" spans="1:95" x14ac:dyDescent="0.3">
      <c r="A117" s="127"/>
      <c r="B117" s="142" t="s">
        <v>101</v>
      </c>
      <c r="C117" s="128"/>
      <c r="D117" s="130">
        <f t="shared" ref="D117:I117" si="31">SUM(D111:D116)</f>
        <v>21.979999999999997</v>
      </c>
      <c r="E117" s="130">
        <f t="shared" si="31"/>
        <v>12.229999999999999</v>
      </c>
      <c r="F117" s="130">
        <f t="shared" si="31"/>
        <v>22.57</v>
      </c>
      <c r="G117" s="130">
        <f t="shared" si="31"/>
        <v>4.58</v>
      </c>
      <c r="H117" s="130">
        <f t="shared" si="31"/>
        <v>87.06</v>
      </c>
      <c r="I117" s="130">
        <f t="shared" si="31"/>
        <v>678.64762316000008</v>
      </c>
      <c r="J117" s="63">
        <v>14</v>
      </c>
      <c r="K117" s="63">
        <v>2.97</v>
      </c>
      <c r="L117" s="63">
        <v>0</v>
      </c>
      <c r="M117" s="63">
        <v>0</v>
      </c>
      <c r="N117" s="63">
        <v>25.46</v>
      </c>
      <c r="O117" s="63">
        <v>77.53</v>
      </c>
      <c r="P117" s="63">
        <v>13.95</v>
      </c>
      <c r="Q117" s="63">
        <v>0</v>
      </c>
      <c r="R117" s="63">
        <v>0</v>
      </c>
      <c r="S117" s="63">
        <v>0.97</v>
      </c>
      <c r="T117" s="63">
        <v>7.19</v>
      </c>
      <c r="U117" s="63">
        <v>1419.87</v>
      </c>
      <c r="V117" s="63">
        <v>1104.4000000000001</v>
      </c>
      <c r="W117" s="63">
        <v>75.08</v>
      </c>
      <c r="X117" s="63">
        <v>167.73</v>
      </c>
      <c r="Y117" s="63">
        <v>443</v>
      </c>
      <c r="Z117" s="63">
        <v>7.82</v>
      </c>
      <c r="AA117" s="63">
        <v>154.9</v>
      </c>
      <c r="AB117" s="63">
        <v>1603.62</v>
      </c>
      <c r="AC117" s="63">
        <v>359.31</v>
      </c>
      <c r="AD117" s="63">
        <v>7.03</v>
      </c>
      <c r="AE117" s="63">
        <v>0.95</v>
      </c>
      <c r="AF117" s="63">
        <v>0.61</v>
      </c>
      <c r="AG117" s="63">
        <v>9.17</v>
      </c>
      <c r="AH117" s="63">
        <v>13.23</v>
      </c>
      <c r="AI117" s="63">
        <v>18.649999999999999</v>
      </c>
      <c r="AJ117" s="1">
        <v>0</v>
      </c>
      <c r="AK117" s="1">
        <v>1173.77</v>
      </c>
      <c r="AL117" s="1">
        <v>993.92</v>
      </c>
      <c r="AM117" s="1">
        <v>1592.1</v>
      </c>
      <c r="AN117" s="1">
        <v>1396.6</v>
      </c>
      <c r="AO117" s="1">
        <v>494.56</v>
      </c>
      <c r="AP117" s="1">
        <v>880.99</v>
      </c>
      <c r="AQ117" s="1">
        <v>296.06</v>
      </c>
      <c r="AR117" s="1">
        <v>1014.06</v>
      </c>
      <c r="AS117" s="1">
        <v>1083.96</v>
      </c>
      <c r="AT117" s="1">
        <v>1471.3</v>
      </c>
      <c r="AU117" s="1">
        <v>1853.34</v>
      </c>
      <c r="AV117" s="1">
        <v>686.09</v>
      </c>
      <c r="AW117" s="1">
        <v>1057.77</v>
      </c>
      <c r="AX117" s="1">
        <v>4280.79</v>
      </c>
      <c r="AY117" s="1">
        <v>128.63</v>
      </c>
      <c r="AZ117" s="1">
        <v>1139.21</v>
      </c>
      <c r="BA117" s="1">
        <v>1001.34</v>
      </c>
      <c r="BB117" s="1">
        <v>741.55</v>
      </c>
      <c r="BC117" s="1">
        <v>388.73</v>
      </c>
      <c r="BD117" s="1">
        <v>0.21</v>
      </c>
      <c r="BE117" s="1">
        <v>0.05</v>
      </c>
      <c r="BF117" s="1">
        <v>0.04</v>
      </c>
      <c r="BG117" s="1">
        <v>0.1</v>
      </c>
      <c r="BH117" s="1">
        <v>0.13</v>
      </c>
      <c r="BI117" s="1">
        <v>0.44</v>
      </c>
      <c r="BJ117" s="1">
        <v>0</v>
      </c>
      <c r="BK117" s="1">
        <v>1.95</v>
      </c>
      <c r="BL117" s="1">
        <v>0</v>
      </c>
      <c r="BM117" s="1">
        <v>0.61</v>
      </c>
      <c r="BN117" s="1">
        <v>0.02</v>
      </c>
      <c r="BO117" s="1">
        <v>0.03</v>
      </c>
      <c r="BP117" s="1">
        <v>0</v>
      </c>
      <c r="BQ117" s="1">
        <v>0.05</v>
      </c>
      <c r="BR117" s="1">
        <v>0.17</v>
      </c>
      <c r="BS117" s="1">
        <v>2.81</v>
      </c>
      <c r="BT117" s="1">
        <v>0.01</v>
      </c>
      <c r="BU117" s="1">
        <v>0</v>
      </c>
      <c r="BV117" s="1">
        <v>3.37</v>
      </c>
      <c r="BW117" s="1">
        <v>7.0000000000000007E-2</v>
      </c>
      <c r="BX117" s="1">
        <v>0</v>
      </c>
      <c r="BY117" s="1">
        <v>0</v>
      </c>
      <c r="BZ117" s="1">
        <v>0</v>
      </c>
      <c r="CA117" s="1">
        <v>0</v>
      </c>
      <c r="CB117" s="1">
        <v>731.65</v>
      </c>
      <c r="CC117" s="64"/>
      <c r="CD117" s="64"/>
      <c r="CE117" s="1">
        <v>422.17</v>
      </c>
      <c r="CF117" s="1"/>
      <c r="CG117" s="1">
        <v>112.8</v>
      </c>
      <c r="CH117" s="1">
        <v>65.540000000000006</v>
      </c>
      <c r="CI117" s="1">
        <v>89.17</v>
      </c>
      <c r="CJ117" s="1">
        <v>5976.22</v>
      </c>
      <c r="CK117" s="1">
        <v>3206.66</v>
      </c>
      <c r="CL117" s="1">
        <v>4591.4399999999996</v>
      </c>
      <c r="CM117" s="1">
        <v>80.349999999999994</v>
      </c>
      <c r="CN117" s="1">
        <v>47.59</v>
      </c>
      <c r="CO117" s="1">
        <v>64.069999999999993</v>
      </c>
      <c r="CP117" s="1">
        <v>0</v>
      </c>
      <c r="CQ117" s="1">
        <v>2.6</v>
      </c>
    </row>
    <row r="118" spans="1:95" ht="13.2" hidden="1" customHeight="1" x14ac:dyDescent="0.3">
      <c r="A118" s="56"/>
      <c r="B118" s="16" t="s">
        <v>247</v>
      </c>
      <c r="C118" s="74"/>
      <c r="D118" s="90">
        <v>22.5</v>
      </c>
      <c r="E118" s="90">
        <v>0</v>
      </c>
      <c r="F118" s="90">
        <v>23</v>
      </c>
      <c r="G118" s="90">
        <v>0</v>
      </c>
      <c r="H118" s="90">
        <v>95.75</v>
      </c>
      <c r="I118" s="90">
        <v>680</v>
      </c>
      <c r="V118" s="50">
        <v>0</v>
      </c>
      <c r="W118" s="50">
        <v>0</v>
      </c>
      <c r="X118" s="50">
        <v>0</v>
      </c>
      <c r="Y118" s="50">
        <v>0</v>
      </c>
      <c r="Z118" s="50">
        <v>0</v>
      </c>
      <c r="AA118" s="50">
        <v>0</v>
      </c>
      <c r="AB118" s="50">
        <v>0</v>
      </c>
      <c r="AC118" s="50">
        <v>315</v>
      </c>
      <c r="AD118" s="50">
        <v>0</v>
      </c>
      <c r="AE118" s="50">
        <v>0.48999999999999994</v>
      </c>
      <c r="AF118" s="50">
        <v>0.55999999999999994</v>
      </c>
      <c r="AI118" s="50">
        <v>24.5</v>
      </c>
      <c r="CI118" s="51">
        <v>0</v>
      </c>
      <c r="CL118" s="51">
        <v>0</v>
      </c>
      <c r="CO118" s="51">
        <v>0</v>
      </c>
    </row>
    <row r="119" spans="1:95" ht="13.8" hidden="1" customHeight="1" x14ac:dyDescent="0.3">
      <c r="A119" s="56"/>
      <c r="B119" s="16" t="s">
        <v>103</v>
      </c>
      <c r="C119" s="74"/>
      <c r="D119" s="90">
        <f t="shared" ref="D119:I119" si="32">D117-D118</f>
        <v>-0.52000000000000313</v>
      </c>
      <c r="E119" s="90">
        <f t="shared" si="32"/>
        <v>12.229999999999999</v>
      </c>
      <c r="F119" s="90">
        <f t="shared" si="32"/>
        <v>-0.42999999999999972</v>
      </c>
      <c r="G119" s="90">
        <f t="shared" si="32"/>
        <v>4.58</v>
      </c>
      <c r="H119" s="90">
        <f t="shared" si="32"/>
        <v>-8.6899999999999977</v>
      </c>
      <c r="I119" s="90">
        <f t="shared" si="32"/>
        <v>-1.3523768399999199</v>
      </c>
      <c r="V119" s="50">
        <f t="shared" ref="V119:AF119" si="33">V117-V118</f>
        <v>1104.4000000000001</v>
      </c>
      <c r="W119" s="50">
        <f t="shared" si="33"/>
        <v>75.08</v>
      </c>
      <c r="X119" s="50">
        <f t="shared" si="33"/>
        <v>167.73</v>
      </c>
      <c r="Y119" s="50">
        <f t="shared" si="33"/>
        <v>443</v>
      </c>
      <c r="Z119" s="50">
        <f t="shared" si="33"/>
        <v>7.82</v>
      </c>
      <c r="AA119" s="50">
        <f t="shared" si="33"/>
        <v>154.9</v>
      </c>
      <c r="AB119" s="50">
        <f t="shared" si="33"/>
        <v>1603.62</v>
      </c>
      <c r="AC119" s="50">
        <f t="shared" si="33"/>
        <v>44.31</v>
      </c>
      <c r="AD119" s="50">
        <f t="shared" si="33"/>
        <v>7.03</v>
      </c>
      <c r="AE119" s="50">
        <f t="shared" si="33"/>
        <v>0.46</v>
      </c>
      <c r="AF119" s="50">
        <f t="shared" si="33"/>
        <v>5.0000000000000044E-2</v>
      </c>
      <c r="AI119" s="50">
        <f>AI117-AI118</f>
        <v>-5.8500000000000014</v>
      </c>
      <c r="CI119" s="51">
        <f>CI117-CI118</f>
        <v>89.17</v>
      </c>
      <c r="CL119" s="51">
        <f>CL117-CL118</f>
        <v>4591.4399999999996</v>
      </c>
      <c r="CO119" s="51">
        <f>CO117-CO118</f>
        <v>64.069999999999993</v>
      </c>
    </row>
    <row r="120" spans="1:95" ht="13.8" hidden="1" customHeight="1" x14ac:dyDescent="0.3">
      <c r="A120" s="56"/>
      <c r="B120" s="16" t="s">
        <v>104</v>
      </c>
      <c r="C120" s="74"/>
      <c r="D120" s="90">
        <v>13</v>
      </c>
      <c r="E120" s="90"/>
      <c r="F120" s="90">
        <v>38</v>
      </c>
      <c r="G120" s="90"/>
      <c r="H120" s="90">
        <v>49</v>
      </c>
      <c r="I120" s="90"/>
    </row>
    <row r="121" spans="1:95" ht="14.4" x14ac:dyDescent="0.3">
      <c r="A121" s="121"/>
      <c r="B121" s="122" t="s">
        <v>199</v>
      </c>
      <c r="C121" s="123"/>
      <c r="D121" s="125"/>
      <c r="E121" s="125"/>
      <c r="F121" s="125"/>
      <c r="G121" s="125"/>
      <c r="H121" s="125"/>
      <c r="I121" s="125"/>
      <c r="J121" s="136">
        <f t="shared" ref="J121:BU121" si="34">SUM(J117:J120)</f>
        <v>14</v>
      </c>
      <c r="K121" s="67">
        <f t="shared" si="34"/>
        <v>2.97</v>
      </c>
      <c r="L121" s="67">
        <f t="shared" si="34"/>
        <v>0</v>
      </c>
      <c r="M121" s="67">
        <f t="shared" si="34"/>
        <v>0</v>
      </c>
      <c r="N121" s="67">
        <f t="shared" si="34"/>
        <v>25.46</v>
      </c>
      <c r="O121" s="67">
        <f t="shared" si="34"/>
        <v>77.53</v>
      </c>
      <c r="P121" s="67">
        <f t="shared" si="34"/>
        <v>13.95</v>
      </c>
      <c r="Q121" s="67">
        <f t="shared" si="34"/>
        <v>0</v>
      </c>
      <c r="R121" s="67">
        <f t="shared" si="34"/>
        <v>0</v>
      </c>
      <c r="S121" s="67">
        <f t="shared" si="34"/>
        <v>0.97</v>
      </c>
      <c r="T121" s="67">
        <f t="shared" si="34"/>
        <v>7.19</v>
      </c>
      <c r="U121" s="67">
        <f t="shared" si="34"/>
        <v>1419.87</v>
      </c>
      <c r="V121" s="67">
        <f t="shared" si="34"/>
        <v>2208.8000000000002</v>
      </c>
      <c r="W121" s="67">
        <f t="shared" si="34"/>
        <v>150.16</v>
      </c>
      <c r="X121" s="67">
        <f t="shared" si="34"/>
        <v>335.46</v>
      </c>
      <c r="Y121" s="67">
        <f t="shared" si="34"/>
        <v>886</v>
      </c>
      <c r="Z121" s="67">
        <f t="shared" si="34"/>
        <v>15.64</v>
      </c>
      <c r="AA121" s="67">
        <f t="shared" si="34"/>
        <v>309.8</v>
      </c>
      <c r="AB121" s="67">
        <f t="shared" si="34"/>
        <v>3207.24</v>
      </c>
      <c r="AC121" s="67">
        <f t="shared" si="34"/>
        <v>718.61999999999989</v>
      </c>
      <c r="AD121" s="67">
        <f t="shared" si="34"/>
        <v>14.06</v>
      </c>
      <c r="AE121" s="67">
        <f t="shared" si="34"/>
        <v>1.9</v>
      </c>
      <c r="AF121" s="67">
        <f t="shared" si="34"/>
        <v>1.22</v>
      </c>
      <c r="AG121" s="67">
        <f t="shared" si="34"/>
        <v>9.17</v>
      </c>
      <c r="AH121" s="67">
        <f t="shared" si="34"/>
        <v>13.23</v>
      </c>
      <c r="AI121" s="67">
        <f t="shared" si="34"/>
        <v>37.299999999999997</v>
      </c>
      <c r="AJ121" s="67">
        <f t="shared" si="34"/>
        <v>0</v>
      </c>
      <c r="AK121" s="67">
        <f t="shared" si="34"/>
        <v>1173.77</v>
      </c>
      <c r="AL121" s="67">
        <f t="shared" si="34"/>
        <v>993.92</v>
      </c>
      <c r="AM121" s="67">
        <f t="shared" si="34"/>
        <v>1592.1</v>
      </c>
      <c r="AN121" s="67">
        <f t="shared" si="34"/>
        <v>1396.6</v>
      </c>
      <c r="AO121" s="67">
        <f t="shared" si="34"/>
        <v>494.56</v>
      </c>
      <c r="AP121" s="67">
        <f t="shared" si="34"/>
        <v>880.99</v>
      </c>
      <c r="AQ121" s="67">
        <f t="shared" si="34"/>
        <v>296.06</v>
      </c>
      <c r="AR121" s="67">
        <f t="shared" si="34"/>
        <v>1014.06</v>
      </c>
      <c r="AS121" s="67">
        <f t="shared" si="34"/>
        <v>1083.96</v>
      </c>
      <c r="AT121" s="67">
        <f t="shared" si="34"/>
        <v>1471.3</v>
      </c>
      <c r="AU121" s="67">
        <f t="shared" si="34"/>
        <v>1853.34</v>
      </c>
      <c r="AV121" s="67">
        <f t="shared" si="34"/>
        <v>686.09</v>
      </c>
      <c r="AW121" s="67">
        <f t="shared" si="34"/>
        <v>1057.77</v>
      </c>
      <c r="AX121" s="67">
        <f t="shared" si="34"/>
        <v>4280.79</v>
      </c>
      <c r="AY121" s="67">
        <f t="shared" si="34"/>
        <v>128.63</v>
      </c>
      <c r="AZ121" s="67">
        <f t="shared" si="34"/>
        <v>1139.21</v>
      </c>
      <c r="BA121" s="67">
        <f t="shared" si="34"/>
        <v>1001.34</v>
      </c>
      <c r="BB121" s="67">
        <f t="shared" si="34"/>
        <v>741.55</v>
      </c>
      <c r="BC121" s="67">
        <f t="shared" si="34"/>
        <v>388.73</v>
      </c>
      <c r="BD121" s="67">
        <f t="shared" si="34"/>
        <v>0.21</v>
      </c>
      <c r="BE121" s="67">
        <f t="shared" si="34"/>
        <v>0.05</v>
      </c>
      <c r="BF121" s="67">
        <f t="shared" si="34"/>
        <v>0.04</v>
      </c>
      <c r="BG121" s="67">
        <f t="shared" si="34"/>
        <v>0.1</v>
      </c>
      <c r="BH121" s="67">
        <f t="shared" si="34"/>
        <v>0.13</v>
      </c>
      <c r="BI121" s="67">
        <f t="shared" si="34"/>
        <v>0.44</v>
      </c>
      <c r="BJ121" s="67">
        <f t="shared" si="34"/>
        <v>0</v>
      </c>
      <c r="BK121" s="67">
        <f t="shared" si="34"/>
        <v>1.95</v>
      </c>
      <c r="BL121" s="67">
        <f t="shared" si="34"/>
        <v>0</v>
      </c>
      <c r="BM121" s="67">
        <f t="shared" si="34"/>
        <v>0.61</v>
      </c>
      <c r="BN121" s="67">
        <f t="shared" si="34"/>
        <v>0.02</v>
      </c>
      <c r="BO121" s="67">
        <f t="shared" si="34"/>
        <v>0.03</v>
      </c>
      <c r="BP121" s="67">
        <f t="shared" si="34"/>
        <v>0</v>
      </c>
      <c r="BQ121" s="67">
        <f t="shared" si="34"/>
        <v>0.05</v>
      </c>
      <c r="BR121" s="67">
        <f t="shared" si="34"/>
        <v>0.17</v>
      </c>
      <c r="BS121" s="67">
        <f t="shared" si="34"/>
        <v>2.81</v>
      </c>
      <c r="BT121" s="67">
        <f t="shared" si="34"/>
        <v>0.01</v>
      </c>
      <c r="BU121" s="67">
        <f t="shared" si="34"/>
        <v>0</v>
      </c>
      <c r="BV121" s="67">
        <f t="shared" ref="BV121:CQ121" si="35">SUM(BV117:BV120)</f>
        <v>3.37</v>
      </c>
      <c r="BW121" s="67">
        <f t="shared" si="35"/>
        <v>7.0000000000000007E-2</v>
      </c>
      <c r="BX121" s="67">
        <f t="shared" si="35"/>
        <v>0</v>
      </c>
      <c r="BY121" s="67">
        <f t="shared" si="35"/>
        <v>0</v>
      </c>
      <c r="BZ121" s="67">
        <f t="shared" si="35"/>
        <v>0</v>
      </c>
      <c r="CA121" s="67">
        <f t="shared" si="35"/>
        <v>0</v>
      </c>
      <c r="CB121" s="67">
        <f t="shared" si="35"/>
        <v>731.65</v>
      </c>
      <c r="CC121" s="67">
        <f t="shared" si="35"/>
        <v>0</v>
      </c>
      <c r="CD121" s="67">
        <f t="shared" si="35"/>
        <v>0</v>
      </c>
      <c r="CE121" s="67">
        <f t="shared" si="35"/>
        <v>422.17</v>
      </c>
      <c r="CF121" s="67">
        <f t="shared" si="35"/>
        <v>0</v>
      </c>
      <c r="CG121" s="67">
        <f t="shared" si="35"/>
        <v>112.8</v>
      </c>
      <c r="CH121" s="67">
        <f t="shared" si="35"/>
        <v>65.540000000000006</v>
      </c>
      <c r="CI121" s="67">
        <f t="shared" si="35"/>
        <v>178.34</v>
      </c>
      <c r="CJ121" s="67">
        <f t="shared" si="35"/>
        <v>5976.22</v>
      </c>
      <c r="CK121" s="67">
        <f t="shared" si="35"/>
        <v>3206.66</v>
      </c>
      <c r="CL121" s="67">
        <f t="shared" si="35"/>
        <v>9182.8799999999992</v>
      </c>
      <c r="CM121" s="67">
        <f t="shared" si="35"/>
        <v>80.349999999999994</v>
      </c>
      <c r="CN121" s="67">
        <f t="shared" si="35"/>
        <v>47.59</v>
      </c>
      <c r="CO121" s="67">
        <f t="shared" si="35"/>
        <v>128.13999999999999</v>
      </c>
      <c r="CP121" s="67">
        <f t="shared" si="35"/>
        <v>0</v>
      </c>
      <c r="CQ121" s="67">
        <f t="shared" si="35"/>
        <v>2.6</v>
      </c>
    </row>
    <row r="122" spans="1:95" ht="14.4" x14ac:dyDescent="0.3">
      <c r="A122" s="121" t="str">
        <f>" 245/1"</f>
        <v xml:space="preserve"> 245/1</v>
      </c>
      <c r="B122" s="126" t="s">
        <v>344</v>
      </c>
      <c r="C122" s="123" t="str">
        <f>"40"</f>
        <v>40</v>
      </c>
      <c r="D122" s="125">
        <v>0.31</v>
      </c>
      <c r="E122" s="125">
        <v>0</v>
      </c>
      <c r="F122" s="125">
        <v>0.33</v>
      </c>
      <c r="G122" s="125">
        <v>0.37</v>
      </c>
      <c r="H122" s="125">
        <v>1.3</v>
      </c>
      <c r="I122" s="125">
        <v>8.6095089999999992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175</v>
      </c>
      <c r="AD122" s="9">
        <v>0</v>
      </c>
      <c r="AE122" s="9">
        <v>0.3</v>
      </c>
      <c r="AF122" s="9">
        <v>0.35</v>
      </c>
      <c r="AG122" s="9"/>
      <c r="AH122" s="9"/>
      <c r="AI122" s="9">
        <v>15</v>
      </c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1"/>
      <c r="CD122" s="11"/>
      <c r="CE122" s="10"/>
      <c r="CF122" s="10"/>
      <c r="CG122" s="10"/>
      <c r="CH122" s="10"/>
      <c r="CI122" s="10">
        <v>0</v>
      </c>
      <c r="CJ122" s="10"/>
      <c r="CK122" s="10"/>
      <c r="CL122" s="10">
        <v>0</v>
      </c>
      <c r="CM122" s="10"/>
      <c r="CN122" s="10"/>
      <c r="CO122" s="10">
        <v>0</v>
      </c>
      <c r="CP122" s="10"/>
      <c r="CQ122" s="10"/>
    </row>
    <row r="123" spans="1:95" ht="14.4" x14ac:dyDescent="0.3">
      <c r="A123" s="121" t="s">
        <v>241</v>
      </c>
      <c r="B123" s="126" t="s">
        <v>216</v>
      </c>
      <c r="C123" s="123" t="str">
        <f>"250"</f>
        <v>250</v>
      </c>
      <c r="D123" s="125">
        <v>3.21</v>
      </c>
      <c r="E123" s="125">
        <v>0</v>
      </c>
      <c r="F123" s="125">
        <v>2.85</v>
      </c>
      <c r="G123" s="125">
        <v>2.4500000000000002</v>
      </c>
      <c r="H123" s="125">
        <v>23.6</v>
      </c>
      <c r="I123" s="125">
        <v>135.38999999999999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>
        <f t="shared" ref="V123:AF123" si="36">V121-V122</f>
        <v>2208.8000000000002</v>
      </c>
      <c r="W123" s="9">
        <f t="shared" si="36"/>
        <v>150.16</v>
      </c>
      <c r="X123" s="9">
        <f t="shared" si="36"/>
        <v>335.46</v>
      </c>
      <c r="Y123" s="9">
        <f t="shared" si="36"/>
        <v>886</v>
      </c>
      <c r="Z123" s="9">
        <f t="shared" si="36"/>
        <v>15.64</v>
      </c>
      <c r="AA123" s="9">
        <f t="shared" si="36"/>
        <v>309.8</v>
      </c>
      <c r="AB123" s="9">
        <f t="shared" si="36"/>
        <v>3207.24</v>
      </c>
      <c r="AC123" s="9">
        <f t="shared" si="36"/>
        <v>543.61999999999989</v>
      </c>
      <c r="AD123" s="9">
        <f t="shared" si="36"/>
        <v>14.06</v>
      </c>
      <c r="AE123" s="9">
        <f t="shared" si="36"/>
        <v>1.5999999999999999</v>
      </c>
      <c r="AF123" s="9">
        <f t="shared" si="36"/>
        <v>0.87</v>
      </c>
      <c r="AG123" s="9"/>
      <c r="AH123" s="9"/>
      <c r="AI123" s="9">
        <f>AI121-AI122</f>
        <v>22.299999999999997</v>
      </c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1"/>
      <c r="CD123" s="11"/>
      <c r="CE123" s="10"/>
      <c r="CF123" s="10"/>
      <c r="CG123" s="10"/>
      <c r="CH123" s="10"/>
      <c r="CI123" s="10">
        <f>CI121-CI122</f>
        <v>178.34</v>
      </c>
      <c r="CJ123" s="10"/>
      <c r="CK123" s="10"/>
      <c r="CL123" s="10">
        <f>CL121-CL122</f>
        <v>9182.8799999999992</v>
      </c>
      <c r="CM123" s="10"/>
      <c r="CN123" s="10"/>
      <c r="CO123" s="10">
        <f>CO121-CO122</f>
        <v>128.13999999999999</v>
      </c>
      <c r="CP123" s="10"/>
      <c r="CQ123" s="10"/>
    </row>
    <row r="124" spans="1:95" s="162" customFormat="1" ht="14.4" x14ac:dyDescent="0.3">
      <c r="A124" s="174" t="s">
        <v>317</v>
      </c>
      <c r="B124" s="170" t="s">
        <v>318</v>
      </c>
      <c r="C124" s="123" t="str">
        <f>"250"</f>
        <v>250</v>
      </c>
      <c r="D124" s="125">
        <v>17.75</v>
      </c>
      <c r="E124" s="125">
        <v>13.04</v>
      </c>
      <c r="F124" s="125">
        <v>22.05</v>
      </c>
      <c r="G124" s="125">
        <v>0.57999999999999996</v>
      </c>
      <c r="H124" s="125">
        <v>43.79</v>
      </c>
      <c r="I124" s="125">
        <v>442.73646625000003</v>
      </c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</row>
    <row r="125" spans="1:95" ht="14.4" x14ac:dyDescent="0.3">
      <c r="A125" s="121" t="s">
        <v>120</v>
      </c>
      <c r="B125" s="126" t="s">
        <v>122</v>
      </c>
      <c r="C125" s="123" t="str">
        <f>"200"</f>
        <v>200</v>
      </c>
      <c r="D125" s="124">
        <v>0.08</v>
      </c>
      <c r="E125" s="124">
        <v>0</v>
      </c>
      <c r="F125" s="124">
        <v>0.02</v>
      </c>
      <c r="G125" s="124">
        <v>0.02</v>
      </c>
      <c r="H125" s="124">
        <v>9.84</v>
      </c>
      <c r="I125" s="125">
        <v>37.802231999999989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1"/>
      <c r="CD125" s="11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</row>
    <row r="126" spans="1:95" ht="14.4" x14ac:dyDescent="0.3">
      <c r="A126" s="121" t="str">
        <f>""</f>
        <v/>
      </c>
      <c r="B126" s="126" t="s">
        <v>112</v>
      </c>
      <c r="C126" s="123">
        <v>50</v>
      </c>
      <c r="D126" s="125">
        <v>5.5</v>
      </c>
      <c r="E126" s="125">
        <v>0</v>
      </c>
      <c r="F126" s="125">
        <v>2.5</v>
      </c>
      <c r="G126" s="125">
        <v>0</v>
      </c>
      <c r="H126" s="125">
        <v>26.9</v>
      </c>
      <c r="I126" s="125">
        <v>133.82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1"/>
      <c r="CD126" s="11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</row>
    <row r="127" spans="1:95" ht="14.4" x14ac:dyDescent="0.3">
      <c r="A127" s="121" t="str">
        <f>"-"</f>
        <v>-</v>
      </c>
      <c r="B127" s="126" t="s">
        <v>100</v>
      </c>
      <c r="C127" s="123" t="str">
        <f>"30"</f>
        <v>30</v>
      </c>
      <c r="D127" s="125">
        <v>1.98</v>
      </c>
      <c r="E127" s="125">
        <v>0</v>
      </c>
      <c r="F127" s="125">
        <v>0.36</v>
      </c>
      <c r="G127" s="125">
        <v>0.36</v>
      </c>
      <c r="H127" s="125">
        <v>12.51</v>
      </c>
      <c r="I127" s="125">
        <v>58.013999999999996</v>
      </c>
      <c r="J127" s="134">
        <v>3.13</v>
      </c>
      <c r="K127" s="13">
        <v>0.05</v>
      </c>
      <c r="L127" s="13">
        <v>0</v>
      </c>
      <c r="M127" s="13">
        <v>0</v>
      </c>
      <c r="N127" s="13">
        <v>1.66</v>
      </c>
      <c r="O127" s="13">
        <v>2.13</v>
      </c>
      <c r="P127" s="13">
        <v>0.11</v>
      </c>
      <c r="Q127" s="13">
        <v>0</v>
      </c>
      <c r="R127" s="13">
        <v>0</v>
      </c>
      <c r="S127" s="13">
        <v>0.03</v>
      </c>
      <c r="T127" s="13">
        <v>1.79</v>
      </c>
      <c r="U127" s="13">
        <v>134.54</v>
      </c>
      <c r="V127" s="13">
        <v>162.72</v>
      </c>
      <c r="W127" s="13">
        <v>56.56</v>
      </c>
      <c r="X127" s="13">
        <v>16.579999999999998</v>
      </c>
      <c r="Y127" s="13">
        <v>154.65</v>
      </c>
      <c r="Z127" s="13">
        <v>0.78</v>
      </c>
      <c r="AA127" s="13">
        <v>64.16</v>
      </c>
      <c r="AB127" s="13">
        <v>17.05</v>
      </c>
      <c r="AC127" s="13">
        <v>77.290000000000006</v>
      </c>
      <c r="AD127" s="13">
        <v>1.5</v>
      </c>
      <c r="AE127" s="13">
        <v>0.11</v>
      </c>
      <c r="AF127" s="13">
        <v>0.18</v>
      </c>
      <c r="AG127" s="13">
        <v>2.81</v>
      </c>
      <c r="AH127" s="13">
        <v>8.11</v>
      </c>
      <c r="AI127" s="13">
        <v>0.3</v>
      </c>
      <c r="AJ127" s="14">
        <v>0</v>
      </c>
      <c r="AK127" s="14">
        <v>1102.03</v>
      </c>
      <c r="AL127" s="14">
        <v>854.7</v>
      </c>
      <c r="AM127" s="14">
        <v>1555.56</v>
      </c>
      <c r="AN127" s="14">
        <v>1734.66</v>
      </c>
      <c r="AO127" s="14">
        <v>497.22</v>
      </c>
      <c r="AP127" s="14">
        <v>991.89</v>
      </c>
      <c r="AQ127" s="14">
        <v>206.68</v>
      </c>
      <c r="AR127" s="14">
        <v>137.74</v>
      </c>
      <c r="AS127" s="14">
        <v>94.91</v>
      </c>
      <c r="AT127" s="14">
        <v>105.92</v>
      </c>
      <c r="AU127" s="14">
        <v>157.28</v>
      </c>
      <c r="AV127" s="14">
        <v>721.93</v>
      </c>
      <c r="AW127" s="14">
        <v>60.33</v>
      </c>
      <c r="AX127" s="14">
        <v>305.29000000000002</v>
      </c>
      <c r="AY127" s="14">
        <v>1.66</v>
      </c>
      <c r="AZ127" s="14">
        <v>76.930000000000007</v>
      </c>
      <c r="BA127" s="14">
        <v>126.24</v>
      </c>
      <c r="BB127" s="14">
        <v>121.45</v>
      </c>
      <c r="BC127" s="14">
        <v>49.05</v>
      </c>
      <c r="BD127" s="14">
        <v>0.06</v>
      </c>
      <c r="BE127" s="14">
        <v>0.03</v>
      </c>
      <c r="BF127" s="14">
        <v>0.01</v>
      </c>
      <c r="BG127" s="14">
        <v>0.03</v>
      </c>
      <c r="BH127" s="14">
        <v>0.04</v>
      </c>
      <c r="BI127" s="14">
        <v>0.16</v>
      </c>
      <c r="BJ127" s="14">
        <v>0</v>
      </c>
      <c r="BK127" s="14">
        <v>0.46</v>
      </c>
      <c r="BL127" s="14">
        <v>0</v>
      </c>
      <c r="BM127" s="14">
        <v>0.14000000000000001</v>
      </c>
      <c r="BN127" s="14">
        <v>0</v>
      </c>
      <c r="BO127" s="14">
        <v>0</v>
      </c>
      <c r="BP127" s="14">
        <v>0</v>
      </c>
      <c r="BQ127" s="14">
        <v>0.03</v>
      </c>
      <c r="BR127" s="14">
        <v>0.05</v>
      </c>
      <c r="BS127" s="14">
        <v>0.37</v>
      </c>
      <c r="BT127" s="14">
        <v>0</v>
      </c>
      <c r="BU127" s="14">
        <v>0</v>
      </c>
      <c r="BV127" s="14">
        <v>0.03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104.8</v>
      </c>
      <c r="CC127" s="15"/>
      <c r="CD127" s="15"/>
      <c r="CE127" s="14">
        <v>67</v>
      </c>
      <c r="CF127" s="14"/>
      <c r="CG127" s="14">
        <v>153.02000000000001</v>
      </c>
      <c r="CH127" s="14">
        <v>27.13</v>
      </c>
      <c r="CI127" s="14">
        <v>90.07</v>
      </c>
      <c r="CJ127" s="14">
        <v>1886.55</v>
      </c>
      <c r="CK127" s="14">
        <v>760.96</v>
      </c>
      <c r="CL127" s="14">
        <v>1323.76</v>
      </c>
      <c r="CM127" s="14">
        <v>26.07</v>
      </c>
      <c r="CN127" s="14">
        <v>13.83</v>
      </c>
      <c r="CO127" s="14">
        <v>19.98</v>
      </c>
      <c r="CP127" s="14">
        <v>0</v>
      </c>
      <c r="CQ127" s="14">
        <v>0.3</v>
      </c>
    </row>
    <row r="128" spans="1:95" ht="14.4" x14ac:dyDescent="0.3">
      <c r="A128" s="127"/>
      <c r="B128" s="142" t="s">
        <v>205</v>
      </c>
      <c r="C128" s="128"/>
      <c r="D128" s="130">
        <f>SUM(D122:D127)</f>
        <v>28.83</v>
      </c>
      <c r="E128" s="130">
        <f t="shared" ref="E128:I128" si="37">SUM(E122:E127)</f>
        <v>13.04</v>
      </c>
      <c r="F128" s="130">
        <f t="shared" si="37"/>
        <v>28.11</v>
      </c>
      <c r="G128" s="130">
        <f t="shared" si="37"/>
        <v>3.7800000000000002</v>
      </c>
      <c r="H128" s="130">
        <f t="shared" si="37"/>
        <v>117.94000000000001</v>
      </c>
      <c r="I128" s="130">
        <f t="shared" si="37"/>
        <v>816.37220725000009</v>
      </c>
      <c r="J128" s="134">
        <v>2.2799999999999998</v>
      </c>
      <c r="K128" s="13">
        <v>0.08</v>
      </c>
      <c r="L128" s="13">
        <v>0</v>
      </c>
      <c r="M128" s="13">
        <v>0</v>
      </c>
      <c r="N128" s="13">
        <v>2.15</v>
      </c>
      <c r="O128" s="13">
        <v>18.23</v>
      </c>
      <c r="P128" s="13">
        <v>1.7</v>
      </c>
      <c r="Q128" s="13">
        <v>0</v>
      </c>
      <c r="R128" s="13">
        <v>0</v>
      </c>
      <c r="S128" s="13">
        <v>0.28999999999999998</v>
      </c>
      <c r="T128" s="13">
        <v>1.89</v>
      </c>
      <c r="U128" s="13">
        <v>77.84</v>
      </c>
      <c r="V128" s="13">
        <v>636.26</v>
      </c>
      <c r="W128" s="13">
        <v>33.96</v>
      </c>
      <c r="X128" s="13">
        <v>30.35</v>
      </c>
      <c r="Y128" s="13">
        <v>86.82</v>
      </c>
      <c r="Z128" s="13">
        <v>1.1200000000000001</v>
      </c>
      <c r="AA128" s="13">
        <v>18.75</v>
      </c>
      <c r="AB128" s="13">
        <v>34.11</v>
      </c>
      <c r="AC128" s="13">
        <v>25.05</v>
      </c>
      <c r="AD128" s="13">
        <v>0.17</v>
      </c>
      <c r="AE128" s="13">
        <v>0.12</v>
      </c>
      <c r="AF128" s="13">
        <v>0.1</v>
      </c>
      <c r="AG128" s="13">
        <v>1.33</v>
      </c>
      <c r="AH128" s="13">
        <v>2.59</v>
      </c>
      <c r="AI128" s="13">
        <v>5.45</v>
      </c>
      <c r="AJ128" s="14">
        <v>0</v>
      </c>
      <c r="AK128" s="14">
        <v>62.59</v>
      </c>
      <c r="AL128" s="14">
        <v>81.44</v>
      </c>
      <c r="AM128" s="14">
        <v>116</v>
      </c>
      <c r="AN128" s="14">
        <v>118.1</v>
      </c>
      <c r="AO128" s="14">
        <v>26.61</v>
      </c>
      <c r="AP128" s="14">
        <v>76.13</v>
      </c>
      <c r="AQ128" s="14">
        <v>34.840000000000003</v>
      </c>
      <c r="AR128" s="14">
        <v>80.09</v>
      </c>
      <c r="AS128" s="14">
        <v>75.67</v>
      </c>
      <c r="AT128" s="14">
        <v>206.13</v>
      </c>
      <c r="AU128" s="14">
        <v>91.81</v>
      </c>
      <c r="AV128" s="14">
        <v>19.2</v>
      </c>
      <c r="AW128" s="14">
        <v>53.44</v>
      </c>
      <c r="AX128" s="14">
        <v>287.20999999999998</v>
      </c>
      <c r="AY128" s="14">
        <v>0</v>
      </c>
      <c r="AZ128" s="14">
        <v>40.19</v>
      </c>
      <c r="BA128" s="14">
        <v>36.549999999999997</v>
      </c>
      <c r="BB128" s="14">
        <v>72.75</v>
      </c>
      <c r="BC128" s="14">
        <v>21.66</v>
      </c>
      <c r="BD128" s="14">
        <v>0.1</v>
      </c>
      <c r="BE128" s="14">
        <v>0.04</v>
      </c>
      <c r="BF128" s="14">
        <v>0.02</v>
      </c>
      <c r="BG128" s="14">
        <v>0.05</v>
      </c>
      <c r="BH128" s="14">
        <v>0.06</v>
      </c>
      <c r="BI128" s="14">
        <v>0.28999999999999998</v>
      </c>
      <c r="BJ128" s="14">
        <v>0</v>
      </c>
      <c r="BK128" s="14">
        <v>0.88</v>
      </c>
      <c r="BL128" s="14">
        <v>0</v>
      </c>
      <c r="BM128" s="14">
        <v>0.26</v>
      </c>
      <c r="BN128" s="14">
        <v>0</v>
      </c>
      <c r="BO128" s="14">
        <v>0</v>
      </c>
      <c r="BP128" s="14">
        <v>0</v>
      </c>
      <c r="BQ128" s="14">
        <v>0.05</v>
      </c>
      <c r="BR128" s="14">
        <v>0.09</v>
      </c>
      <c r="BS128" s="14">
        <v>0.85</v>
      </c>
      <c r="BT128" s="14">
        <v>0</v>
      </c>
      <c r="BU128" s="14">
        <v>0</v>
      </c>
      <c r="BV128" s="14">
        <v>0.14000000000000001</v>
      </c>
      <c r="BW128" s="14">
        <v>0</v>
      </c>
      <c r="BX128" s="14">
        <v>0</v>
      </c>
      <c r="BY128" s="14">
        <v>0</v>
      </c>
      <c r="BZ128" s="14">
        <v>0</v>
      </c>
      <c r="CA128" s="14">
        <v>0</v>
      </c>
      <c r="CB128" s="14">
        <v>123.62</v>
      </c>
      <c r="CC128" s="15"/>
      <c r="CD128" s="15"/>
      <c r="CE128" s="14">
        <v>24.43</v>
      </c>
      <c r="CF128" s="14"/>
      <c r="CG128" s="14">
        <v>17.59</v>
      </c>
      <c r="CH128" s="14">
        <v>11.66</v>
      </c>
      <c r="CI128" s="14">
        <v>14.63</v>
      </c>
      <c r="CJ128" s="14">
        <v>602.05999999999995</v>
      </c>
      <c r="CK128" s="14">
        <v>529.20000000000005</v>
      </c>
      <c r="CL128" s="14">
        <v>565.63</v>
      </c>
      <c r="CM128" s="14">
        <v>24.41</v>
      </c>
      <c r="CN128" s="14">
        <v>3.59</v>
      </c>
      <c r="CO128" s="14">
        <v>14</v>
      </c>
      <c r="CP128" s="14">
        <v>0</v>
      </c>
      <c r="CQ128" s="14">
        <v>0.23</v>
      </c>
    </row>
    <row r="129" spans="1:95" ht="14.4" hidden="1" x14ac:dyDescent="0.3">
      <c r="A129" s="56"/>
      <c r="B129" s="16" t="s">
        <v>102</v>
      </c>
      <c r="C129" s="74"/>
      <c r="D129" s="90">
        <v>26.95</v>
      </c>
      <c r="E129" s="90">
        <v>0</v>
      </c>
      <c r="F129" s="90">
        <v>27.65</v>
      </c>
      <c r="G129" s="90">
        <v>0</v>
      </c>
      <c r="H129" s="90">
        <v>117.24999999999999</v>
      </c>
      <c r="I129" s="90">
        <v>822.5</v>
      </c>
      <c r="J129" s="134">
        <v>0</v>
      </c>
      <c r="K129" s="13">
        <v>0</v>
      </c>
      <c r="L129" s="13">
        <v>0</v>
      </c>
      <c r="M129" s="13">
        <v>0</v>
      </c>
      <c r="N129" s="13">
        <v>9.8000000000000007</v>
      </c>
      <c r="O129" s="13">
        <v>0</v>
      </c>
      <c r="P129" s="13">
        <v>0.04</v>
      </c>
      <c r="Q129" s="13">
        <v>0</v>
      </c>
      <c r="R129" s="13">
        <v>0</v>
      </c>
      <c r="S129" s="13">
        <v>0</v>
      </c>
      <c r="T129" s="13">
        <v>0.03</v>
      </c>
      <c r="U129" s="13">
        <v>0.1</v>
      </c>
      <c r="V129" s="13">
        <v>0.3</v>
      </c>
      <c r="W129" s="13">
        <v>0.28999999999999998</v>
      </c>
      <c r="X129" s="13">
        <v>0</v>
      </c>
      <c r="Y129" s="13">
        <v>0</v>
      </c>
      <c r="Z129" s="13">
        <v>0.03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200.04</v>
      </c>
      <c r="CC129" s="15"/>
      <c r="CD129" s="15"/>
      <c r="CE129" s="14">
        <v>0</v>
      </c>
      <c r="CF129" s="14"/>
      <c r="CG129" s="14">
        <v>4.21</v>
      </c>
      <c r="CH129" s="14">
        <v>4.21</v>
      </c>
      <c r="CI129" s="14">
        <v>4.21</v>
      </c>
      <c r="CJ129" s="14">
        <v>497.96</v>
      </c>
      <c r="CK129" s="14">
        <v>192.28</v>
      </c>
      <c r="CL129" s="14">
        <v>345.12</v>
      </c>
      <c r="CM129" s="14">
        <v>44.51</v>
      </c>
      <c r="CN129" s="14">
        <v>26.48</v>
      </c>
      <c r="CO129" s="14">
        <v>35.49</v>
      </c>
      <c r="CP129" s="14">
        <v>10</v>
      </c>
      <c r="CQ129" s="14">
        <v>0</v>
      </c>
    </row>
    <row r="130" spans="1:95" ht="14.4" hidden="1" x14ac:dyDescent="0.3">
      <c r="A130" s="56"/>
      <c r="B130" s="16" t="s">
        <v>103</v>
      </c>
      <c r="C130" s="74"/>
      <c r="D130" s="90">
        <f t="shared" ref="D130:I130" si="38">D128-D129</f>
        <v>1.879999999999999</v>
      </c>
      <c r="E130" s="90">
        <f t="shared" si="38"/>
        <v>13.04</v>
      </c>
      <c r="F130" s="90">
        <f t="shared" si="38"/>
        <v>0.46000000000000085</v>
      </c>
      <c r="G130" s="90">
        <f t="shared" si="38"/>
        <v>3.7800000000000002</v>
      </c>
      <c r="H130" s="90">
        <f t="shared" si="38"/>
        <v>0.69000000000002615</v>
      </c>
      <c r="I130" s="90">
        <f t="shared" si="38"/>
        <v>-6.1277927499999123</v>
      </c>
      <c r="J130" s="134">
        <v>0.05</v>
      </c>
      <c r="K130" s="13">
        <v>0</v>
      </c>
      <c r="L130" s="13">
        <v>0</v>
      </c>
      <c r="M130" s="13">
        <v>0</v>
      </c>
      <c r="N130" s="13">
        <v>0.3</v>
      </c>
      <c r="O130" s="13">
        <v>8.0500000000000007</v>
      </c>
      <c r="P130" s="13">
        <v>2.08</v>
      </c>
      <c r="Q130" s="13">
        <v>0</v>
      </c>
      <c r="R130" s="13">
        <v>0</v>
      </c>
      <c r="S130" s="13">
        <v>0.25</v>
      </c>
      <c r="T130" s="13">
        <v>0.63</v>
      </c>
      <c r="U130" s="13">
        <v>152.5</v>
      </c>
      <c r="V130" s="13">
        <v>61.25</v>
      </c>
      <c r="W130" s="13">
        <v>8.75</v>
      </c>
      <c r="X130" s="13">
        <v>11.75</v>
      </c>
      <c r="Y130" s="13">
        <v>39.5</v>
      </c>
      <c r="Z130" s="13">
        <v>0.98</v>
      </c>
      <c r="AA130" s="13">
        <v>0</v>
      </c>
      <c r="AB130" s="13">
        <v>1.25</v>
      </c>
      <c r="AC130" s="13">
        <v>0.25</v>
      </c>
      <c r="AD130" s="13">
        <v>0.35</v>
      </c>
      <c r="AE130" s="13">
        <v>0.05</v>
      </c>
      <c r="AF130" s="13">
        <v>0.02</v>
      </c>
      <c r="AG130" s="13">
        <v>0.18</v>
      </c>
      <c r="AH130" s="13">
        <v>0.5</v>
      </c>
      <c r="AI130" s="13">
        <v>0</v>
      </c>
      <c r="AJ130" s="14">
        <v>0</v>
      </c>
      <c r="AK130" s="14">
        <v>80.5</v>
      </c>
      <c r="AL130" s="14">
        <v>62</v>
      </c>
      <c r="AM130" s="14">
        <v>106.75</v>
      </c>
      <c r="AN130" s="14">
        <v>55.75</v>
      </c>
      <c r="AO130" s="14">
        <v>23.25</v>
      </c>
      <c r="AP130" s="14">
        <v>49.5</v>
      </c>
      <c r="AQ130" s="14">
        <v>20</v>
      </c>
      <c r="AR130" s="14">
        <v>92.75</v>
      </c>
      <c r="AS130" s="14">
        <v>74.25</v>
      </c>
      <c r="AT130" s="14">
        <v>72.75</v>
      </c>
      <c r="AU130" s="14">
        <v>116</v>
      </c>
      <c r="AV130" s="14">
        <v>31</v>
      </c>
      <c r="AW130" s="14">
        <v>77.5</v>
      </c>
      <c r="AX130" s="14">
        <v>389.75</v>
      </c>
      <c r="AY130" s="14">
        <v>0</v>
      </c>
      <c r="AZ130" s="14">
        <v>131.5</v>
      </c>
      <c r="BA130" s="14">
        <v>72.75</v>
      </c>
      <c r="BB130" s="14">
        <v>45</v>
      </c>
      <c r="BC130" s="14">
        <v>32.5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0.04</v>
      </c>
      <c r="BL130" s="14">
        <v>0</v>
      </c>
      <c r="BM130" s="14">
        <v>0</v>
      </c>
      <c r="BN130" s="14">
        <v>0.01</v>
      </c>
      <c r="BO130" s="14">
        <v>0</v>
      </c>
      <c r="BP130" s="14">
        <v>0</v>
      </c>
      <c r="BQ130" s="14">
        <v>0</v>
      </c>
      <c r="BR130" s="14">
        <v>0</v>
      </c>
      <c r="BS130" s="14">
        <v>0.03</v>
      </c>
      <c r="BT130" s="14">
        <v>0</v>
      </c>
      <c r="BU130" s="14">
        <v>0</v>
      </c>
      <c r="BV130" s="14">
        <v>0.12</v>
      </c>
      <c r="BW130" s="14">
        <v>0.02</v>
      </c>
      <c r="BX130" s="14">
        <v>0</v>
      </c>
      <c r="BY130" s="14">
        <v>0</v>
      </c>
      <c r="BZ130" s="14">
        <v>0</v>
      </c>
      <c r="CA130" s="14">
        <v>0</v>
      </c>
      <c r="CB130" s="14">
        <v>11.75</v>
      </c>
      <c r="CC130" s="15"/>
      <c r="CD130" s="15"/>
      <c r="CE130" s="14">
        <v>0.21</v>
      </c>
      <c r="CF130" s="14"/>
      <c r="CG130" s="14">
        <v>2.5</v>
      </c>
      <c r="CH130" s="14">
        <v>2.5</v>
      </c>
      <c r="CI130" s="14">
        <v>2.5</v>
      </c>
      <c r="CJ130" s="14">
        <v>475</v>
      </c>
      <c r="CK130" s="14">
        <v>183</v>
      </c>
      <c r="CL130" s="14">
        <v>329</v>
      </c>
      <c r="CM130" s="14">
        <v>4.75</v>
      </c>
      <c r="CN130" s="14">
        <v>3.95</v>
      </c>
      <c r="CO130" s="14">
        <v>4.3499999999999996</v>
      </c>
      <c r="CP130" s="14">
        <v>0</v>
      </c>
      <c r="CQ130" s="14">
        <v>0</v>
      </c>
    </row>
    <row r="131" spans="1:95" ht="14.4" hidden="1" x14ac:dyDescent="0.3">
      <c r="A131" s="56"/>
      <c r="B131" s="16" t="s">
        <v>104</v>
      </c>
      <c r="C131" s="74"/>
      <c r="D131" s="90">
        <v>13</v>
      </c>
      <c r="E131" s="90"/>
      <c r="F131" s="90">
        <v>40</v>
      </c>
      <c r="G131" s="90"/>
      <c r="H131" s="90">
        <v>47</v>
      </c>
      <c r="I131" s="90"/>
      <c r="J131" s="135">
        <v>0</v>
      </c>
      <c r="K131" s="17">
        <v>0</v>
      </c>
      <c r="L131" s="17">
        <v>0</v>
      </c>
      <c r="M131" s="17">
        <v>0</v>
      </c>
      <c r="N131" s="17">
        <v>0.33</v>
      </c>
      <c r="O131" s="17">
        <v>13.68</v>
      </c>
      <c r="P131" s="17">
        <v>0.06</v>
      </c>
      <c r="Q131" s="17">
        <v>0</v>
      </c>
      <c r="R131" s="17">
        <v>0</v>
      </c>
      <c r="S131" s="17">
        <v>0</v>
      </c>
      <c r="T131" s="17">
        <v>0.54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8">
        <v>0</v>
      </c>
      <c r="AK131" s="8">
        <v>95.79</v>
      </c>
      <c r="AL131" s="8">
        <v>99.7</v>
      </c>
      <c r="AM131" s="8">
        <v>152.69</v>
      </c>
      <c r="AN131" s="8">
        <v>50.63</v>
      </c>
      <c r="AO131" s="8">
        <v>30.02</v>
      </c>
      <c r="AP131" s="8">
        <v>60.03</v>
      </c>
      <c r="AQ131" s="8">
        <v>22.71</v>
      </c>
      <c r="AR131" s="8">
        <v>108.58</v>
      </c>
      <c r="AS131" s="8">
        <v>67.34</v>
      </c>
      <c r="AT131" s="8">
        <v>93.96</v>
      </c>
      <c r="AU131" s="8">
        <v>77.52</v>
      </c>
      <c r="AV131" s="8">
        <v>40.72</v>
      </c>
      <c r="AW131" s="8">
        <v>72.040000000000006</v>
      </c>
      <c r="AX131" s="8">
        <v>602.39</v>
      </c>
      <c r="AY131" s="8">
        <v>0</v>
      </c>
      <c r="AZ131" s="8">
        <v>196.27</v>
      </c>
      <c r="BA131" s="8">
        <v>85.35</v>
      </c>
      <c r="BB131" s="8">
        <v>56.64</v>
      </c>
      <c r="BC131" s="8">
        <v>44.89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0.02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0.02</v>
      </c>
      <c r="BT131" s="8">
        <v>0</v>
      </c>
      <c r="BU131" s="8">
        <v>0</v>
      </c>
      <c r="BV131" s="8">
        <v>0.08</v>
      </c>
      <c r="BW131" s="8">
        <v>0</v>
      </c>
      <c r="BX131" s="8">
        <v>0</v>
      </c>
      <c r="BY131" s="8">
        <v>0</v>
      </c>
      <c r="BZ131" s="8">
        <v>0</v>
      </c>
      <c r="CA131" s="8">
        <v>0</v>
      </c>
      <c r="CB131" s="8">
        <v>11.73</v>
      </c>
      <c r="CC131" s="18"/>
      <c r="CD131" s="18"/>
      <c r="CE131" s="8">
        <v>0</v>
      </c>
      <c r="CF131" s="8"/>
      <c r="CG131" s="8">
        <v>0</v>
      </c>
      <c r="CH131" s="8">
        <v>0</v>
      </c>
      <c r="CI131" s="8">
        <v>0</v>
      </c>
      <c r="CJ131" s="8">
        <v>570</v>
      </c>
      <c r="CK131" s="8">
        <v>219.6</v>
      </c>
      <c r="CL131" s="8">
        <v>394.8</v>
      </c>
      <c r="CM131" s="8">
        <v>4.5599999999999996</v>
      </c>
      <c r="CN131" s="8">
        <v>4.5599999999999996</v>
      </c>
      <c r="CO131" s="8">
        <v>4.5599999999999996</v>
      </c>
      <c r="CP131" s="8">
        <v>0</v>
      </c>
      <c r="CQ131" s="8">
        <v>0</v>
      </c>
    </row>
    <row r="132" spans="1:95" ht="14.4" x14ac:dyDescent="0.3">
      <c r="A132" s="56"/>
      <c r="B132" s="143" t="s">
        <v>287</v>
      </c>
      <c r="C132" s="74"/>
      <c r="D132" s="68">
        <f t="shared" ref="D132:I132" si="39">D117+D128</f>
        <v>50.809999999999995</v>
      </c>
      <c r="E132" s="68">
        <f t="shared" si="39"/>
        <v>25.269999999999996</v>
      </c>
      <c r="F132" s="68">
        <f t="shared" si="39"/>
        <v>50.68</v>
      </c>
      <c r="G132" s="68">
        <f t="shared" si="39"/>
        <v>8.36</v>
      </c>
      <c r="H132" s="68">
        <f t="shared" si="39"/>
        <v>205</v>
      </c>
      <c r="I132" s="68">
        <f t="shared" si="39"/>
        <v>1495.0198304100002</v>
      </c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147"/>
      <c r="CD132" s="147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</row>
    <row r="133" spans="1:95" ht="7.2" customHeight="1" x14ac:dyDescent="0.3">
      <c r="A133" s="56"/>
      <c r="B133" s="16"/>
      <c r="C133" s="74"/>
      <c r="D133" s="90"/>
      <c r="E133" s="90"/>
      <c r="F133" s="90"/>
      <c r="G133" s="90"/>
      <c r="H133" s="90"/>
      <c r="I133" s="90"/>
    </row>
    <row r="134" spans="1:95" x14ac:dyDescent="0.3">
      <c r="A134" s="121"/>
      <c r="B134" s="188" t="s">
        <v>146</v>
      </c>
      <c r="C134" s="131" t="s">
        <v>156</v>
      </c>
      <c r="D134" s="156" t="s">
        <v>157</v>
      </c>
      <c r="E134" s="156"/>
      <c r="F134" s="280" t="s">
        <v>158</v>
      </c>
      <c r="G134" s="280"/>
      <c r="H134" s="132" t="s">
        <v>159</v>
      </c>
      <c r="I134" s="132" t="s">
        <v>160</v>
      </c>
    </row>
    <row r="135" spans="1:95" x14ac:dyDescent="0.3">
      <c r="A135" s="121"/>
      <c r="B135" s="149" t="s">
        <v>92</v>
      </c>
      <c r="C135" s="131"/>
      <c r="D135" s="156"/>
      <c r="E135" s="156"/>
      <c r="F135" s="285"/>
      <c r="G135" s="286"/>
      <c r="H135" s="132"/>
      <c r="I135" s="132"/>
    </row>
    <row r="136" spans="1:95" ht="15" customHeight="1" x14ac:dyDescent="0.3">
      <c r="A136" s="121" t="s">
        <v>219</v>
      </c>
      <c r="B136" s="126" t="s">
        <v>220</v>
      </c>
      <c r="C136" s="123" t="str">
        <f>"100/30"</f>
        <v>100/30</v>
      </c>
      <c r="D136" s="125">
        <v>11.13</v>
      </c>
      <c r="E136" s="125">
        <v>9.86</v>
      </c>
      <c r="F136" s="125">
        <v>15.65</v>
      </c>
      <c r="G136" s="125">
        <v>5.33</v>
      </c>
      <c r="H136" s="125">
        <v>12.57</v>
      </c>
      <c r="I136" s="125">
        <v>270.5</v>
      </c>
      <c r="J136" s="82">
        <v>10.130000000000001</v>
      </c>
      <c r="K136" s="60">
        <v>3.32</v>
      </c>
      <c r="L136" s="60">
        <v>0</v>
      </c>
      <c r="M136" s="60">
        <v>0</v>
      </c>
      <c r="N136" s="60">
        <v>3.84</v>
      </c>
      <c r="O136" s="60">
        <v>6.06</v>
      </c>
      <c r="P136" s="60">
        <v>2.67</v>
      </c>
      <c r="Q136" s="60">
        <v>0</v>
      </c>
      <c r="R136" s="60">
        <v>0</v>
      </c>
      <c r="S136" s="60">
        <v>0.13</v>
      </c>
      <c r="T136" s="60">
        <v>1.73</v>
      </c>
      <c r="U136" s="60">
        <v>173.54</v>
      </c>
      <c r="V136" s="60">
        <v>289.01</v>
      </c>
      <c r="W136" s="60">
        <v>42.92</v>
      </c>
      <c r="X136" s="60">
        <v>36.49</v>
      </c>
      <c r="Y136" s="60">
        <v>160.27000000000001</v>
      </c>
      <c r="Z136" s="60">
        <v>1.81</v>
      </c>
      <c r="AA136" s="60">
        <v>3.69</v>
      </c>
      <c r="AB136" s="60">
        <v>5.53</v>
      </c>
      <c r="AC136" s="60">
        <v>20.100000000000001</v>
      </c>
      <c r="AD136" s="60">
        <v>3.09</v>
      </c>
      <c r="AE136" s="60">
        <v>0.28000000000000003</v>
      </c>
      <c r="AF136" s="60">
        <v>0.11</v>
      </c>
      <c r="AG136" s="60">
        <v>1.82</v>
      </c>
      <c r="AH136" s="60">
        <v>4.9400000000000004</v>
      </c>
      <c r="AI136" s="60">
        <v>1.33</v>
      </c>
      <c r="AJ136" s="61">
        <v>0</v>
      </c>
      <c r="AK136" s="61">
        <v>569.74</v>
      </c>
      <c r="AL136" s="61">
        <v>492.52</v>
      </c>
      <c r="AM136" s="61">
        <v>773.95</v>
      </c>
      <c r="AN136" s="61">
        <v>802.97</v>
      </c>
      <c r="AO136" s="61">
        <v>232.35</v>
      </c>
      <c r="AP136" s="61">
        <v>443.1</v>
      </c>
      <c r="AQ136" s="61">
        <v>126.68</v>
      </c>
      <c r="AR136" s="61">
        <v>421.9</v>
      </c>
      <c r="AS136" s="61">
        <v>466.44</v>
      </c>
      <c r="AT136" s="61">
        <v>530.67999999999995</v>
      </c>
      <c r="AU136" s="61">
        <v>792.31</v>
      </c>
      <c r="AV136" s="61">
        <v>356.1</v>
      </c>
      <c r="AW136" s="61">
        <v>420.45</v>
      </c>
      <c r="AX136" s="61">
        <v>1393.38</v>
      </c>
      <c r="AY136" s="61">
        <v>100.67</v>
      </c>
      <c r="AZ136" s="61">
        <v>409.04</v>
      </c>
      <c r="BA136" s="61">
        <v>374.96</v>
      </c>
      <c r="BB136" s="61">
        <v>358.42</v>
      </c>
      <c r="BC136" s="61">
        <v>119.5</v>
      </c>
      <c r="BD136" s="61">
        <v>0.05</v>
      </c>
      <c r="BE136" s="61">
        <v>0.02</v>
      </c>
      <c r="BF136" s="61">
        <v>0.01</v>
      </c>
      <c r="BG136" s="61">
        <v>0.03</v>
      </c>
      <c r="BH136" s="61">
        <v>0.03</v>
      </c>
      <c r="BI136" s="61">
        <v>0.15</v>
      </c>
      <c r="BJ136" s="61">
        <v>0</v>
      </c>
      <c r="BK136" s="61">
        <v>0.68</v>
      </c>
      <c r="BL136" s="61">
        <v>0</v>
      </c>
      <c r="BM136" s="61">
        <v>0.28999999999999998</v>
      </c>
      <c r="BN136" s="61">
        <v>0.01</v>
      </c>
      <c r="BO136" s="61">
        <v>0.03</v>
      </c>
      <c r="BP136" s="61">
        <v>0</v>
      </c>
      <c r="BQ136" s="61">
        <v>0.03</v>
      </c>
      <c r="BR136" s="61">
        <v>0.05</v>
      </c>
      <c r="BS136" s="61">
        <v>1.28</v>
      </c>
      <c r="BT136" s="61">
        <v>0</v>
      </c>
      <c r="BU136" s="61">
        <v>0</v>
      </c>
      <c r="BV136" s="61">
        <v>3.01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112.82</v>
      </c>
      <c r="CC136" s="62"/>
      <c r="CD136" s="62"/>
      <c r="CE136" s="61">
        <v>4.62</v>
      </c>
      <c r="CF136" s="61"/>
      <c r="CG136" s="61">
        <v>17.61</v>
      </c>
      <c r="CH136" s="61">
        <v>10.62</v>
      </c>
      <c r="CI136" s="61">
        <v>14.12</v>
      </c>
      <c r="CJ136" s="61">
        <v>2751</v>
      </c>
      <c r="CK136" s="61">
        <v>1530.56</v>
      </c>
      <c r="CL136" s="61">
        <v>2140.7800000000002</v>
      </c>
      <c r="CM136" s="61">
        <v>24.7</v>
      </c>
      <c r="CN136" s="61">
        <v>14.15</v>
      </c>
      <c r="CO136" s="61">
        <v>19.63</v>
      </c>
      <c r="CP136" s="61">
        <v>0</v>
      </c>
      <c r="CQ136" s="61">
        <v>0.24</v>
      </c>
    </row>
    <row r="137" spans="1:95" ht="15.6" customHeight="1" x14ac:dyDescent="0.3">
      <c r="A137" s="121" t="s">
        <v>221</v>
      </c>
      <c r="B137" s="126" t="s">
        <v>222</v>
      </c>
      <c r="C137" s="123" t="str">
        <f>"180"</f>
        <v>180</v>
      </c>
      <c r="D137" s="125">
        <v>6.54</v>
      </c>
      <c r="E137" s="125">
        <v>0.03</v>
      </c>
      <c r="F137" s="125">
        <v>7.32</v>
      </c>
      <c r="G137" s="125">
        <v>1.59</v>
      </c>
      <c r="H137" s="125">
        <v>45.19</v>
      </c>
      <c r="I137" s="125">
        <v>247.64661899999999</v>
      </c>
      <c r="J137" s="82">
        <v>3.2</v>
      </c>
      <c r="K137" s="60">
        <v>0.76</v>
      </c>
      <c r="L137" s="60">
        <v>0</v>
      </c>
      <c r="M137" s="60">
        <v>0</v>
      </c>
      <c r="N137" s="60">
        <v>1.54</v>
      </c>
      <c r="O137" s="60">
        <v>41.85</v>
      </c>
      <c r="P137" s="60">
        <v>1.8</v>
      </c>
      <c r="Q137" s="60">
        <v>0</v>
      </c>
      <c r="R137" s="60">
        <v>0</v>
      </c>
      <c r="S137" s="60">
        <v>0.19</v>
      </c>
      <c r="T137" s="60">
        <v>0.67</v>
      </c>
      <c r="U137" s="60">
        <v>9.02</v>
      </c>
      <c r="V137" s="60">
        <v>119.83</v>
      </c>
      <c r="W137" s="60">
        <v>6.91</v>
      </c>
      <c r="X137" s="60">
        <v>31.73</v>
      </c>
      <c r="Y137" s="60">
        <v>89.7</v>
      </c>
      <c r="Z137" s="60">
        <v>0.75</v>
      </c>
      <c r="AA137" s="60">
        <v>19.12</v>
      </c>
      <c r="AB137" s="60">
        <v>120.1</v>
      </c>
      <c r="AC137" s="60">
        <v>56.86</v>
      </c>
      <c r="AD137" s="60">
        <v>0.79</v>
      </c>
      <c r="AE137" s="60">
        <v>0.04</v>
      </c>
      <c r="AF137" s="60">
        <v>0.03</v>
      </c>
      <c r="AG137" s="60">
        <v>0.86</v>
      </c>
      <c r="AH137" s="60">
        <v>2.21</v>
      </c>
      <c r="AI137" s="60">
        <v>1.1200000000000001</v>
      </c>
      <c r="AJ137" s="61">
        <v>0</v>
      </c>
      <c r="AK137" s="61">
        <v>250.04</v>
      </c>
      <c r="AL137" s="61">
        <v>196.7</v>
      </c>
      <c r="AM137" s="61">
        <v>369.55</v>
      </c>
      <c r="AN137" s="61">
        <v>155.38999999999999</v>
      </c>
      <c r="AO137" s="61">
        <v>95.31</v>
      </c>
      <c r="AP137" s="61">
        <v>143.65</v>
      </c>
      <c r="AQ137" s="61">
        <v>60.59</v>
      </c>
      <c r="AR137" s="61">
        <v>220.43</v>
      </c>
      <c r="AS137" s="61">
        <v>232.07</v>
      </c>
      <c r="AT137" s="61">
        <v>302.83</v>
      </c>
      <c r="AU137" s="61">
        <v>321.62</v>
      </c>
      <c r="AV137" s="61">
        <v>101.79</v>
      </c>
      <c r="AW137" s="61">
        <v>190.27</v>
      </c>
      <c r="AX137" s="61">
        <v>715.16</v>
      </c>
      <c r="AY137" s="61">
        <v>0</v>
      </c>
      <c r="AZ137" s="61">
        <v>196.95</v>
      </c>
      <c r="BA137" s="61">
        <v>197.15</v>
      </c>
      <c r="BB137" s="61">
        <v>173.06</v>
      </c>
      <c r="BC137" s="61">
        <v>81.44</v>
      </c>
      <c r="BD137" s="61">
        <v>0.18</v>
      </c>
      <c r="BE137" s="61">
        <v>0.04</v>
      </c>
      <c r="BF137" s="61">
        <v>0.03</v>
      </c>
      <c r="BG137" s="61">
        <v>0.09</v>
      </c>
      <c r="BH137" s="61">
        <v>0.11</v>
      </c>
      <c r="BI137" s="61">
        <v>0.38</v>
      </c>
      <c r="BJ137" s="61">
        <v>0</v>
      </c>
      <c r="BK137" s="61">
        <v>1.32</v>
      </c>
      <c r="BL137" s="61">
        <v>0</v>
      </c>
      <c r="BM137" s="61">
        <v>0.41</v>
      </c>
      <c r="BN137" s="61">
        <v>0</v>
      </c>
      <c r="BO137" s="61">
        <v>0.01</v>
      </c>
      <c r="BP137" s="61">
        <v>0</v>
      </c>
      <c r="BQ137" s="61">
        <v>0.04</v>
      </c>
      <c r="BR137" s="61">
        <v>0.14000000000000001</v>
      </c>
      <c r="BS137" s="61">
        <v>1.46</v>
      </c>
      <c r="BT137" s="61">
        <v>0</v>
      </c>
      <c r="BU137" s="61">
        <v>0</v>
      </c>
      <c r="BV137" s="61">
        <v>0.73</v>
      </c>
      <c r="BW137" s="61">
        <v>0</v>
      </c>
      <c r="BX137" s="61">
        <v>0</v>
      </c>
      <c r="BY137" s="61">
        <v>0</v>
      </c>
      <c r="BZ137" s="61">
        <v>0</v>
      </c>
      <c r="CA137" s="61">
        <v>0</v>
      </c>
      <c r="CB137" s="61">
        <v>139.52000000000001</v>
      </c>
      <c r="CC137" s="62"/>
      <c r="CD137" s="62"/>
      <c r="CE137" s="61">
        <v>39.130000000000003</v>
      </c>
      <c r="CF137" s="61"/>
      <c r="CG137" s="61">
        <v>1.21</v>
      </c>
      <c r="CH137" s="61">
        <v>1.21</v>
      </c>
      <c r="CI137" s="61">
        <v>1.21</v>
      </c>
      <c r="CJ137" s="61">
        <v>1895.25</v>
      </c>
      <c r="CK137" s="61">
        <v>945</v>
      </c>
      <c r="CL137" s="61">
        <v>1420.13</v>
      </c>
      <c r="CM137" s="61">
        <v>4.5199999999999996</v>
      </c>
      <c r="CN137" s="61">
        <v>1.05</v>
      </c>
      <c r="CO137" s="61">
        <v>2.78</v>
      </c>
      <c r="CP137" s="61">
        <v>0</v>
      </c>
      <c r="CQ137" s="61">
        <v>0</v>
      </c>
    </row>
    <row r="138" spans="1:95" x14ac:dyDescent="0.3">
      <c r="A138" s="121" t="s">
        <v>125</v>
      </c>
      <c r="B138" s="126" t="s">
        <v>126</v>
      </c>
      <c r="C138" s="123" t="str">
        <f>"200"</f>
        <v>200</v>
      </c>
      <c r="D138" s="125">
        <v>0.12</v>
      </c>
      <c r="E138" s="125">
        <v>0</v>
      </c>
      <c r="F138" s="125">
        <v>0.02</v>
      </c>
      <c r="G138" s="125">
        <v>0.02</v>
      </c>
      <c r="H138" s="125">
        <v>9.83</v>
      </c>
      <c r="I138" s="125">
        <v>38.659836097560984</v>
      </c>
      <c r="J138" s="82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2"/>
      <c r="CD138" s="62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</row>
    <row r="139" spans="1:95" x14ac:dyDescent="0.3">
      <c r="A139" s="121" t="str">
        <f>"-"</f>
        <v>-</v>
      </c>
      <c r="B139" s="126" t="s">
        <v>100</v>
      </c>
      <c r="C139" s="123" t="str">
        <f>"25"</f>
        <v>25</v>
      </c>
      <c r="D139" s="125">
        <v>1.65</v>
      </c>
      <c r="E139" s="125">
        <v>0</v>
      </c>
      <c r="F139" s="125">
        <v>0.3</v>
      </c>
      <c r="G139" s="125">
        <v>0.3</v>
      </c>
      <c r="H139" s="125">
        <v>10.43</v>
      </c>
      <c r="I139" s="125">
        <v>48.344999999999999</v>
      </c>
      <c r="J139" s="82">
        <v>0.06</v>
      </c>
      <c r="K139" s="60">
        <v>0</v>
      </c>
      <c r="L139" s="60">
        <v>0</v>
      </c>
      <c r="M139" s="60">
        <v>0</v>
      </c>
      <c r="N139" s="60">
        <v>0.36</v>
      </c>
      <c r="O139" s="60">
        <v>9.66</v>
      </c>
      <c r="P139" s="60">
        <v>2.4900000000000002</v>
      </c>
      <c r="Q139" s="60">
        <v>0</v>
      </c>
      <c r="R139" s="60">
        <v>0</v>
      </c>
      <c r="S139" s="60">
        <v>0.3</v>
      </c>
      <c r="T139" s="60">
        <v>0.75</v>
      </c>
      <c r="U139" s="60">
        <v>183</v>
      </c>
      <c r="V139" s="60">
        <v>73.5</v>
      </c>
      <c r="W139" s="60">
        <v>10.5</v>
      </c>
      <c r="X139" s="60">
        <v>14.1</v>
      </c>
      <c r="Y139" s="60">
        <v>47.4</v>
      </c>
      <c r="Z139" s="60">
        <v>1.17</v>
      </c>
      <c r="AA139" s="60">
        <v>0</v>
      </c>
      <c r="AB139" s="60">
        <v>1.5</v>
      </c>
      <c r="AC139" s="60">
        <v>0.3</v>
      </c>
      <c r="AD139" s="60">
        <v>0.42</v>
      </c>
      <c r="AE139" s="60">
        <v>0.05</v>
      </c>
      <c r="AF139" s="60">
        <v>0.02</v>
      </c>
      <c r="AG139" s="60">
        <v>0.21</v>
      </c>
      <c r="AH139" s="60">
        <v>0.6</v>
      </c>
      <c r="AI139" s="60">
        <v>0</v>
      </c>
      <c r="AJ139" s="61">
        <v>0</v>
      </c>
      <c r="AK139" s="61">
        <v>96.6</v>
      </c>
      <c r="AL139" s="61">
        <v>74.400000000000006</v>
      </c>
      <c r="AM139" s="61">
        <v>128.1</v>
      </c>
      <c r="AN139" s="61">
        <v>66.900000000000006</v>
      </c>
      <c r="AO139" s="61">
        <v>27.9</v>
      </c>
      <c r="AP139" s="61">
        <v>59.4</v>
      </c>
      <c r="AQ139" s="61">
        <v>24</v>
      </c>
      <c r="AR139" s="61">
        <v>111.3</v>
      </c>
      <c r="AS139" s="61">
        <v>89.1</v>
      </c>
      <c r="AT139" s="61">
        <v>87.3</v>
      </c>
      <c r="AU139" s="61">
        <v>139.19999999999999</v>
      </c>
      <c r="AV139" s="61">
        <v>37.200000000000003</v>
      </c>
      <c r="AW139" s="61">
        <v>93</v>
      </c>
      <c r="AX139" s="61">
        <v>467.7</v>
      </c>
      <c r="AY139" s="61">
        <v>0</v>
      </c>
      <c r="AZ139" s="61">
        <v>157.80000000000001</v>
      </c>
      <c r="BA139" s="61">
        <v>87.3</v>
      </c>
      <c r="BB139" s="61">
        <v>54</v>
      </c>
      <c r="BC139" s="61">
        <v>39</v>
      </c>
      <c r="BD139" s="61">
        <v>0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0</v>
      </c>
      <c r="BK139" s="61">
        <v>0.04</v>
      </c>
      <c r="BL139" s="61">
        <v>0</v>
      </c>
      <c r="BM139" s="61">
        <v>0</v>
      </c>
      <c r="BN139" s="61">
        <v>0.01</v>
      </c>
      <c r="BO139" s="61">
        <v>0</v>
      </c>
      <c r="BP139" s="61">
        <v>0</v>
      </c>
      <c r="BQ139" s="61">
        <v>0</v>
      </c>
      <c r="BR139" s="61">
        <v>0</v>
      </c>
      <c r="BS139" s="61">
        <v>0.03</v>
      </c>
      <c r="BT139" s="61">
        <v>0</v>
      </c>
      <c r="BU139" s="61">
        <v>0</v>
      </c>
      <c r="BV139" s="61">
        <v>0.14000000000000001</v>
      </c>
      <c r="BW139" s="61">
        <v>0.02</v>
      </c>
      <c r="BX139" s="61">
        <v>0</v>
      </c>
      <c r="BY139" s="61">
        <v>0</v>
      </c>
      <c r="BZ139" s="61">
        <v>0</v>
      </c>
      <c r="CA139" s="61">
        <v>0</v>
      </c>
      <c r="CB139" s="61">
        <v>14.1</v>
      </c>
      <c r="CC139" s="62"/>
      <c r="CD139" s="62"/>
      <c r="CE139" s="61">
        <v>0.25</v>
      </c>
      <c r="CF139" s="61"/>
      <c r="CG139" s="61">
        <v>3</v>
      </c>
      <c r="CH139" s="61">
        <v>3</v>
      </c>
      <c r="CI139" s="61">
        <v>3</v>
      </c>
      <c r="CJ139" s="61">
        <v>570</v>
      </c>
      <c r="CK139" s="61">
        <v>219.6</v>
      </c>
      <c r="CL139" s="61">
        <v>394.8</v>
      </c>
      <c r="CM139" s="61">
        <v>5.7</v>
      </c>
      <c r="CN139" s="61">
        <v>4.74</v>
      </c>
      <c r="CO139" s="61">
        <v>5.22</v>
      </c>
      <c r="CP139" s="61">
        <v>0</v>
      </c>
      <c r="CQ139" s="61">
        <v>0</v>
      </c>
    </row>
    <row r="140" spans="1:95" x14ac:dyDescent="0.3">
      <c r="A140" s="121" t="str">
        <f>"-"</f>
        <v>-</v>
      </c>
      <c r="B140" s="126" t="s">
        <v>204</v>
      </c>
      <c r="C140" s="123" t="str">
        <f>"100"</f>
        <v>100</v>
      </c>
      <c r="D140" s="125">
        <v>0.4</v>
      </c>
      <c r="E140" s="125">
        <v>0</v>
      </c>
      <c r="F140" s="125">
        <v>0.4</v>
      </c>
      <c r="G140" s="125">
        <v>0.4</v>
      </c>
      <c r="H140" s="125">
        <v>11.6</v>
      </c>
      <c r="I140" s="125">
        <v>48.68</v>
      </c>
      <c r="J140" s="83">
        <v>0.1</v>
      </c>
      <c r="K140" s="57">
        <v>0</v>
      </c>
      <c r="L140" s="57">
        <v>0</v>
      </c>
      <c r="M140" s="57">
        <v>0</v>
      </c>
      <c r="N140" s="57">
        <v>9</v>
      </c>
      <c r="O140" s="57">
        <v>0.8</v>
      </c>
      <c r="P140" s="57">
        <v>1.8</v>
      </c>
      <c r="Q140" s="57">
        <v>0</v>
      </c>
      <c r="R140" s="57">
        <v>0</v>
      </c>
      <c r="S140" s="57">
        <v>0.8</v>
      </c>
      <c r="T140" s="57">
        <v>0.5</v>
      </c>
      <c r="U140" s="57">
        <v>26</v>
      </c>
      <c r="V140" s="57">
        <v>278</v>
      </c>
      <c r="W140" s="57">
        <v>16</v>
      </c>
      <c r="X140" s="57">
        <v>9</v>
      </c>
      <c r="Y140" s="57">
        <v>11</v>
      </c>
      <c r="Z140" s="57">
        <v>2.2000000000000002</v>
      </c>
      <c r="AA140" s="57">
        <v>0</v>
      </c>
      <c r="AB140" s="57">
        <v>30</v>
      </c>
      <c r="AC140" s="57">
        <v>5</v>
      </c>
      <c r="AD140" s="57">
        <v>0.2</v>
      </c>
      <c r="AE140" s="57">
        <v>0.03</v>
      </c>
      <c r="AF140" s="57">
        <v>0.02</v>
      </c>
      <c r="AG140" s="57">
        <v>0.3</v>
      </c>
      <c r="AH140" s="57">
        <v>0.4</v>
      </c>
      <c r="AI140" s="57">
        <v>10</v>
      </c>
      <c r="AJ140" s="55">
        <v>0</v>
      </c>
      <c r="AK140" s="55">
        <v>12</v>
      </c>
      <c r="AL140" s="55">
        <v>13</v>
      </c>
      <c r="AM140" s="55">
        <v>19</v>
      </c>
      <c r="AN140" s="55">
        <v>18</v>
      </c>
      <c r="AO140" s="55">
        <v>3</v>
      </c>
      <c r="AP140" s="55">
        <v>11</v>
      </c>
      <c r="AQ140" s="55">
        <v>3</v>
      </c>
      <c r="AR140" s="55">
        <v>9</v>
      </c>
      <c r="AS140" s="55">
        <v>17</v>
      </c>
      <c r="AT140" s="55">
        <v>10</v>
      </c>
      <c r="AU140" s="55">
        <v>78</v>
      </c>
      <c r="AV140" s="55">
        <v>7</v>
      </c>
      <c r="AW140" s="55">
        <v>14</v>
      </c>
      <c r="AX140" s="55">
        <v>42</v>
      </c>
      <c r="AY140" s="55">
        <v>0</v>
      </c>
      <c r="AZ140" s="55">
        <v>13</v>
      </c>
      <c r="BA140" s="55">
        <v>16</v>
      </c>
      <c r="BB140" s="55">
        <v>6</v>
      </c>
      <c r="BC140" s="55">
        <v>5</v>
      </c>
      <c r="BD140" s="55">
        <v>0</v>
      </c>
      <c r="BE140" s="55">
        <v>0</v>
      </c>
      <c r="BF140" s="55">
        <v>0</v>
      </c>
      <c r="BG140" s="55">
        <v>0</v>
      </c>
      <c r="BH140" s="55">
        <v>0</v>
      </c>
      <c r="BI140" s="55">
        <v>0</v>
      </c>
      <c r="BJ140" s="55">
        <v>0</v>
      </c>
      <c r="BK140" s="55">
        <v>0</v>
      </c>
      <c r="BL140" s="55">
        <v>0</v>
      </c>
      <c r="BM140" s="55">
        <v>0</v>
      </c>
      <c r="BN140" s="55">
        <v>0</v>
      </c>
      <c r="BO140" s="55">
        <v>0</v>
      </c>
      <c r="BP140" s="55">
        <v>0</v>
      </c>
      <c r="BQ140" s="55">
        <v>0</v>
      </c>
      <c r="BR140" s="55">
        <v>0</v>
      </c>
      <c r="BS140" s="55">
        <v>0</v>
      </c>
      <c r="BT140" s="55">
        <v>0</v>
      </c>
      <c r="BU140" s="55">
        <v>0</v>
      </c>
      <c r="BV140" s="55">
        <v>0</v>
      </c>
      <c r="BW140" s="55">
        <v>0</v>
      </c>
      <c r="BX140" s="55">
        <v>0</v>
      </c>
      <c r="BY140" s="55">
        <v>0</v>
      </c>
      <c r="BZ140" s="55">
        <v>0</v>
      </c>
      <c r="CA140" s="55">
        <v>0</v>
      </c>
      <c r="CB140" s="55">
        <v>86.3</v>
      </c>
      <c r="CC140" s="58"/>
      <c r="CD140" s="58"/>
      <c r="CE140" s="55">
        <v>5</v>
      </c>
      <c r="CF140" s="55"/>
      <c r="CG140" s="55">
        <v>2</v>
      </c>
      <c r="CH140" s="55">
        <v>2</v>
      </c>
      <c r="CI140" s="55">
        <v>2</v>
      </c>
      <c r="CJ140" s="55">
        <v>150</v>
      </c>
      <c r="CK140" s="55">
        <v>150</v>
      </c>
      <c r="CL140" s="55">
        <v>150</v>
      </c>
      <c r="CM140" s="55">
        <v>46.8</v>
      </c>
      <c r="CN140" s="55">
        <v>46.8</v>
      </c>
      <c r="CO140" s="55">
        <v>46.8</v>
      </c>
      <c r="CP140" s="55">
        <v>0</v>
      </c>
      <c r="CQ140" s="55">
        <v>0</v>
      </c>
    </row>
    <row r="141" spans="1:95" x14ac:dyDescent="0.3">
      <c r="A141" s="127"/>
      <c r="B141" s="142" t="s">
        <v>101</v>
      </c>
      <c r="C141" s="128"/>
      <c r="D141" s="130">
        <f t="shared" ref="D141:I141" si="40">SUM(D136:D140)</f>
        <v>19.84</v>
      </c>
      <c r="E141" s="130">
        <f t="shared" si="40"/>
        <v>9.8899999999999988</v>
      </c>
      <c r="F141" s="130">
        <f t="shared" si="40"/>
        <v>23.689999999999998</v>
      </c>
      <c r="G141" s="130">
        <f t="shared" si="40"/>
        <v>7.64</v>
      </c>
      <c r="H141" s="130">
        <f t="shared" si="40"/>
        <v>89.62</v>
      </c>
      <c r="I141" s="130">
        <f t="shared" si="40"/>
        <v>653.83145509756093</v>
      </c>
      <c r="J141" s="63">
        <v>14.22</v>
      </c>
      <c r="K141" s="63">
        <v>7.33</v>
      </c>
      <c r="L141" s="63">
        <v>0</v>
      </c>
      <c r="M141" s="63">
        <v>0</v>
      </c>
      <c r="N141" s="63">
        <v>29.5</v>
      </c>
      <c r="O141" s="63">
        <v>89.54</v>
      </c>
      <c r="P141" s="63">
        <v>12.8</v>
      </c>
      <c r="Q141" s="63">
        <v>0</v>
      </c>
      <c r="R141" s="63">
        <v>0</v>
      </c>
      <c r="S141" s="63">
        <v>1.97</v>
      </c>
      <c r="T141" s="63">
        <v>6.29</v>
      </c>
      <c r="U141" s="63">
        <v>600.64</v>
      </c>
      <c r="V141" s="63">
        <v>1372.9</v>
      </c>
      <c r="W141" s="63">
        <v>121.5</v>
      </c>
      <c r="X141" s="63">
        <v>136.04</v>
      </c>
      <c r="Y141" s="63">
        <v>421.27</v>
      </c>
      <c r="Z141" s="63">
        <v>8.18</v>
      </c>
      <c r="AA141" s="63">
        <v>22.81</v>
      </c>
      <c r="AB141" s="63">
        <v>1530.18</v>
      </c>
      <c r="AC141" s="63">
        <v>337.29</v>
      </c>
      <c r="AD141" s="63">
        <v>7.01</v>
      </c>
      <c r="AE141" s="63">
        <v>0.63</v>
      </c>
      <c r="AF141" s="63">
        <v>0.26</v>
      </c>
      <c r="AG141" s="63">
        <v>4.45</v>
      </c>
      <c r="AH141" s="63">
        <v>10.82</v>
      </c>
      <c r="AI141" s="63">
        <v>21.86</v>
      </c>
      <c r="AJ141" s="1">
        <v>0</v>
      </c>
      <c r="AK141" s="1">
        <v>1242.71</v>
      </c>
      <c r="AL141" s="1">
        <v>1118.75</v>
      </c>
      <c r="AM141" s="1">
        <v>1802.7</v>
      </c>
      <c r="AN141" s="1">
        <v>1439.11</v>
      </c>
      <c r="AO141" s="1">
        <v>435.98</v>
      </c>
      <c r="AP141" s="1">
        <v>910.24</v>
      </c>
      <c r="AQ141" s="1">
        <v>301.17</v>
      </c>
      <c r="AR141" s="1">
        <v>1098.08</v>
      </c>
      <c r="AS141" s="1">
        <v>1091.73</v>
      </c>
      <c r="AT141" s="1">
        <v>1444.54</v>
      </c>
      <c r="AU141" s="1">
        <v>1904.55</v>
      </c>
      <c r="AV141" s="1">
        <v>643.28</v>
      </c>
      <c r="AW141" s="1">
        <v>1004.62</v>
      </c>
      <c r="AX141" s="1">
        <v>4006.09</v>
      </c>
      <c r="AY141" s="1">
        <v>100.67</v>
      </c>
      <c r="AZ141" s="1">
        <v>1124.47</v>
      </c>
      <c r="BA141" s="1">
        <v>945.39</v>
      </c>
      <c r="BB141" s="1">
        <v>803.94</v>
      </c>
      <c r="BC141" s="1">
        <v>348.27</v>
      </c>
      <c r="BD141" s="1">
        <v>0.23</v>
      </c>
      <c r="BE141" s="1">
        <v>0.06</v>
      </c>
      <c r="BF141" s="1">
        <v>0.05</v>
      </c>
      <c r="BG141" s="1">
        <v>0.12</v>
      </c>
      <c r="BH141" s="1">
        <v>0.15</v>
      </c>
      <c r="BI141" s="1">
        <v>0.53</v>
      </c>
      <c r="BJ141" s="1">
        <v>0</v>
      </c>
      <c r="BK141" s="1">
        <v>2.4500000000000002</v>
      </c>
      <c r="BL141" s="1">
        <v>0</v>
      </c>
      <c r="BM141" s="1">
        <v>0.93</v>
      </c>
      <c r="BN141" s="1">
        <v>0.04</v>
      </c>
      <c r="BO141" s="1">
        <v>7.0000000000000007E-2</v>
      </c>
      <c r="BP141" s="1">
        <v>0</v>
      </c>
      <c r="BQ141" s="1">
        <v>7.0000000000000007E-2</v>
      </c>
      <c r="BR141" s="1">
        <v>0.19</v>
      </c>
      <c r="BS141" s="1">
        <v>4.12</v>
      </c>
      <c r="BT141" s="1">
        <v>0</v>
      </c>
      <c r="BU141" s="1">
        <v>0</v>
      </c>
      <c r="BV141" s="1">
        <v>7.09</v>
      </c>
      <c r="BW141" s="1">
        <v>0.06</v>
      </c>
      <c r="BX141" s="1">
        <v>0</v>
      </c>
      <c r="BY141" s="1">
        <v>0</v>
      </c>
      <c r="BZ141" s="1">
        <v>0</v>
      </c>
      <c r="CA141" s="1">
        <v>0</v>
      </c>
      <c r="CB141" s="1">
        <v>835.49</v>
      </c>
      <c r="CC141" s="64"/>
      <c r="CD141" s="64"/>
      <c r="CE141" s="1">
        <v>277.83999999999997</v>
      </c>
      <c r="CF141" s="1"/>
      <c r="CG141" s="1">
        <v>47.01</v>
      </c>
      <c r="CH141" s="1">
        <v>32.020000000000003</v>
      </c>
      <c r="CI141" s="1">
        <v>39.450000000000003</v>
      </c>
      <c r="CJ141" s="1">
        <v>7153.18</v>
      </c>
      <c r="CK141" s="1">
        <v>3695.15</v>
      </c>
      <c r="CL141" s="1">
        <v>5424.16</v>
      </c>
      <c r="CM141" s="1">
        <v>128.78</v>
      </c>
      <c r="CN141" s="1">
        <v>93.08</v>
      </c>
      <c r="CO141" s="1">
        <v>111.11</v>
      </c>
      <c r="CP141" s="1">
        <v>10</v>
      </c>
      <c r="CQ141" s="1">
        <v>0.74</v>
      </c>
    </row>
    <row r="142" spans="1:95" ht="13.2" hidden="1" customHeight="1" x14ac:dyDescent="0.3">
      <c r="A142" s="56"/>
      <c r="B142" s="16" t="s">
        <v>247</v>
      </c>
      <c r="C142" s="74"/>
      <c r="D142" s="90">
        <v>22.5</v>
      </c>
      <c r="E142" s="90">
        <v>0</v>
      </c>
      <c r="F142" s="90">
        <v>23</v>
      </c>
      <c r="G142" s="90">
        <v>0</v>
      </c>
      <c r="H142" s="90">
        <v>95.75</v>
      </c>
      <c r="I142" s="90">
        <v>680</v>
      </c>
      <c r="V142" s="50">
        <v>0</v>
      </c>
      <c r="W142" s="50">
        <v>0</v>
      </c>
      <c r="X142" s="50">
        <v>0</v>
      </c>
      <c r="Y142" s="50">
        <v>0</v>
      </c>
      <c r="Z142" s="50">
        <v>0</v>
      </c>
      <c r="AA142" s="50">
        <v>0</v>
      </c>
      <c r="AB142" s="50">
        <v>0</v>
      </c>
      <c r="AC142" s="50">
        <v>315</v>
      </c>
      <c r="AD142" s="50">
        <v>0</v>
      </c>
      <c r="AE142" s="50">
        <v>0.48999999999999994</v>
      </c>
      <c r="AF142" s="50">
        <v>0.55999999999999994</v>
      </c>
      <c r="AI142" s="50">
        <v>24.5</v>
      </c>
      <c r="CI142" s="51">
        <v>0</v>
      </c>
      <c r="CL142" s="51">
        <v>0</v>
      </c>
      <c r="CO142" s="51">
        <v>0</v>
      </c>
    </row>
    <row r="143" spans="1:95" ht="13.8" hidden="1" customHeight="1" x14ac:dyDescent="0.3">
      <c r="A143" s="56"/>
      <c r="B143" s="16" t="s">
        <v>103</v>
      </c>
      <c r="C143" s="74"/>
      <c r="D143" s="90">
        <f t="shared" ref="D143:I143" si="41">D141-D142</f>
        <v>-2.66</v>
      </c>
      <c r="E143" s="90">
        <f t="shared" si="41"/>
        <v>9.8899999999999988</v>
      </c>
      <c r="F143" s="90">
        <f t="shared" si="41"/>
        <v>0.68999999999999773</v>
      </c>
      <c r="G143" s="90">
        <f t="shared" si="41"/>
        <v>7.64</v>
      </c>
      <c r="H143" s="90">
        <f t="shared" si="41"/>
        <v>-6.1299999999999955</v>
      </c>
      <c r="I143" s="90">
        <f t="shared" si="41"/>
        <v>-26.168544902439066</v>
      </c>
      <c r="V143" s="50">
        <f t="shared" ref="V143:AF143" si="42">V141-V142</f>
        <v>1372.9</v>
      </c>
      <c r="W143" s="50">
        <f t="shared" si="42"/>
        <v>121.5</v>
      </c>
      <c r="X143" s="50">
        <f t="shared" si="42"/>
        <v>136.04</v>
      </c>
      <c r="Y143" s="50">
        <f t="shared" si="42"/>
        <v>421.27</v>
      </c>
      <c r="Z143" s="50">
        <f t="shared" si="42"/>
        <v>8.18</v>
      </c>
      <c r="AA143" s="50">
        <f t="shared" si="42"/>
        <v>22.81</v>
      </c>
      <c r="AB143" s="50">
        <f t="shared" si="42"/>
        <v>1530.18</v>
      </c>
      <c r="AC143" s="50">
        <f t="shared" si="42"/>
        <v>22.29000000000002</v>
      </c>
      <c r="AD143" s="50">
        <f t="shared" si="42"/>
        <v>7.01</v>
      </c>
      <c r="AE143" s="50">
        <f t="shared" si="42"/>
        <v>0.14000000000000007</v>
      </c>
      <c r="AF143" s="50">
        <f t="shared" si="42"/>
        <v>-0.29999999999999993</v>
      </c>
      <c r="AI143" s="50">
        <f>AI141-AI142</f>
        <v>-2.6400000000000006</v>
      </c>
      <c r="CI143" s="51">
        <f>CI141-CI142</f>
        <v>39.450000000000003</v>
      </c>
      <c r="CL143" s="51">
        <f>CL141-CL142</f>
        <v>5424.16</v>
      </c>
      <c r="CO143" s="51">
        <f>CO141-CO142</f>
        <v>111.11</v>
      </c>
    </row>
    <row r="144" spans="1:95" ht="15.6" hidden="1" customHeight="1" x14ac:dyDescent="0.3">
      <c r="A144" s="56"/>
      <c r="B144" s="16" t="s">
        <v>104</v>
      </c>
      <c r="C144" s="74"/>
      <c r="D144" s="90">
        <v>11</v>
      </c>
      <c r="E144" s="90"/>
      <c r="F144" s="90">
        <v>36</v>
      </c>
      <c r="G144" s="90"/>
      <c r="H144" s="90">
        <v>53</v>
      </c>
      <c r="I144" s="90"/>
    </row>
    <row r="145" spans="1:95" ht="14.4" x14ac:dyDescent="0.3">
      <c r="A145" s="121"/>
      <c r="B145" s="122" t="s">
        <v>199</v>
      </c>
      <c r="C145" s="123"/>
      <c r="D145" s="125"/>
      <c r="E145" s="125"/>
      <c r="F145" s="125"/>
      <c r="G145" s="125"/>
      <c r="H145" s="125"/>
      <c r="I145" s="125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1"/>
      <c r="CD145" s="11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</row>
    <row r="146" spans="1:95" ht="14.4" x14ac:dyDescent="0.3">
      <c r="A146" s="121" t="str">
        <f>" 245/1"</f>
        <v xml:space="preserve"> 245/1</v>
      </c>
      <c r="B146" s="126" t="s">
        <v>344</v>
      </c>
      <c r="C146" s="123" t="str">
        <f>"30"</f>
        <v>30</v>
      </c>
      <c r="D146" s="125">
        <v>0.32</v>
      </c>
      <c r="E146" s="125">
        <v>0</v>
      </c>
      <c r="F146" s="125">
        <v>0.27</v>
      </c>
      <c r="G146" s="125">
        <v>0.31</v>
      </c>
      <c r="H146" s="125">
        <v>1.44</v>
      </c>
      <c r="I146" s="125">
        <v>9.2465317499999991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1"/>
      <c r="CD146" s="11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</row>
    <row r="147" spans="1:95" ht="14.4" x14ac:dyDescent="0.3">
      <c r="A147" s="121" t="s">
        <v>226</v>
      </c>
      <c r="B147" s="126" t="s">
        <v>200</v>
      </c>
      <c r="C147" s="123" t="str">
        <f>"250"</f>
        <v>250</v>
      </c>
      <c r="D147" s="125">
        <v>5.54</v>
      </c>
      <c r="E147" s="125">
        <v>0</v>
      </c>
      <c r="F147" s="125">
        <v>5.56</v>
      </c>
      <c r="G147" s="125">
        <v>5.56</v>
      </c>
      <c r="H147" s="125">
        <v>24.31</v>
      </c>
      <c r="I147" s="125">
        <v>164.05552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1"/>
      <c r="CD147" s="11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</row>
    <row r="148" spans="1:95" ht="13.8" customHeight="1" x14ac:dyDescent="0.3">
      <c r="A148" s="152" t="str">
        <f>"25/8"</f>
        <v>25/8</v>
      </c>
      <c r="B148" s="153" t="s">
        <v>319</v>
      </c>
      <c r="C148" s="131" t="s">
        <v>136</v>
      </c>
      <c r="D148" s="178">
        <v>10.64</v>
      </c>
      <c r="E148" s="166">
        <v>41.91</v>
      </c>
      <c r="F148" s="166">
        <v>16.02</v>
      </c>
      <c r="G148" s="166">
        <v>4</v>
      </c>
      <c r="H148" s="166">
        <v>12.96</v>
      </c>
      <c r="I148" s="166">
        <v>249.03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1"/>
      <c r="CD148" s="11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</row>
    <row r="149" spans="1:95" ht="14.4" x14ac:dyDescent="0.3">
      <c r="A149" s="175" t="s">
        <v>320</v>
      </c>
      <c r="B149" s="176" t="s">
        <v>321</v>
      </c>
      <c r="C149" s="177">
        <v>180</v>
      </c>
      <c r="D149" s="171">
        <v>7.3</v>
      </c>
      <c r="E149" s="171"/>
      <c r="F149" s="171">
        <v>7.26</v>
      </c>
      <c r="G149" s="171"/>
      <c r="H149" s="171">
        <v>37.479999999999997</v>
      </c>
      <c r="I149" s="171">
        <v>223.6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1"/>
      <c r="CD149" s="11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</row>
    <row r="150" spans="1:95" ht="14.4" x14ac:dyDescent="0.3">
      <c r="A150" s="121" t="s">
        <v>223</v>
      </c>
      <c r="B150" s="126" t="s">
        <v>224</v>
      </c>
      <c r="C150" s="123" t="str">
        <f>"200"</f>
        <v>200</v>
      </c>
      <c r="D150" s="125">
        <v>0.19</v>
      </c>
      <c r="E150" s="125">
        <v>0</v>
      </c>
      <c r="F150" s="125">
        <v>7.0000000000000007E-2</v>
      </c>
      <c r="G150" s="125">
        <v>0.03</v>
      </c>
      <c r="H150" s="125">
        <v>11.58</v>
      </c>
      <c r="I150" s="125">
        <v>45.638252500000007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1"/>
      <c r="CD150" s="11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</row>
    <row r="151" spans="1:95" ht="14.4" x14ac:dyDescent="0.3">
      <c r="A151" s="121" t="str">
        <f>"-"</f>
        <v>-</v>
      </c>
      <c r="B151" s="126" t="s">
        <v>254</v>
      </c>
      <c r="C151" s="123" t="str">
        <f>"30"</f>
        <v>30</v>
      </c>
      <c r="D151" s="125">
        <v>1.98</v>
      </c>
      <c r="E151" s="125">
        <v>0</v>
      </c>
      <c r="F151" s="125">
        <v>0.2</v>
      </c>
      <c r="G151" s="125">
        <v>0.2</v>
      </c>
      <c r="H151" s="125">
        <v>14.07</v>
      </c>
      <c r="I151" s="125">
        <v>67.170299999999997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1"/>
      <c r="CD151" s="11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</row>
    <row r="152" spans="1:95" ht="14.4" x14ac:dyDescent="0.3">
      <c r="A152" s="121" t="str">
        <f>"-"</f>
        <v>-</v>
      </c>
      <c r="B152" s="126" t="s">
        <v>100</v>
      </c>
      <c r="C152" s="123" t="str">
        <f>"30"</f>
        <v>30</v>
      </c>
      <c r="D152" s="125">
        <v>1.98</v>
      </c>
      <c r="E152" s="125">
        <v>0</v>
      </c>
      <c r="F152" s="125">
        <v>0.36</v>
      </c>
      <c r="G152" s="125">
        <v>0.36</v>
      </c>
      <c r="H152" s="125">
        <v>12.51</v>
      </c>
      <c r="I152" s="125">
        <v>58.013999999999996</v>
      </c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1"/>
      <c r="CD152" s="11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</row>
    <row r="153" spans="1:95" ht="14.4" x14ac:dyDescent="0.3">
      <c r="A153" s="127"/>
      <c r="B153" s="142" t="s">
        <v>205</v>
      </c>
      <c r="C153" s="128"/>
      <c r="D153" s="130">
        <f>SUM(D146:D152)</f>
        <v>27.950000000000003</v>
      </c>
      <c r="E153" s="130">
        <f t="shared" ref="E153:I153" si="43">SUM(E146:E152)</f>
        <v>41.91</v>
      </c>
      <c r="F153" s="130">
        <f t="shared" si="43"/>
        <v>29.74</v>
      </c>
      <c r="G153" s="130">
        <f t="shared" si="43"/>
        <v>10.459999999999997</v>
      </c>
      <c r="H153" s="130">
        <f t="shared" si="43"/>
        <v>114.35000000000001</v>
      </c>
      <c r="I153" s="130">
        <f t="shared" si="43"/>
        <v>816.75460425000006</v>
      </c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1"/>
      <c r="CD153" s="11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</row>
    <row r="154" spans="1:95" ht="14.4" hidden="1" x14ac:dyDescent="0.3">
      <c r="A154" s="56"/>
      <c r="B154" s="16" t="s">
        <v>102</v>
      </c>
      <c r="C154" s="74"/>
      <c r="D154" s="90">
        <v>26.95</v>
      </c>
      <c r="E154" s="90">
        <v>0</v>
      </c>
      <c r="F154" s="90">
        <v>27.65</v>
      </c>
      <c r="G154" s="90">
        <v>0</v>
      </c>
      <c r="H154" s="90">
        <v>117.24999999999999</v>
      </c>
      <c r="I154" s="90">
        <v>822.5</v>
      </c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1"/>
      <c r="CD154" s="11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</row>
    <row r="155" spans="1:95" ht="14.4" hidden="1" x14ac:dyDescent="0.3">
      <c r="A155" s="56"/>
      <c r="B155" s="16" t="s">
        <v>103</v>
      </c>
      <c r="C155" s="74"/>
      <c r="D155" s="90">
        <f t="shared" ref="D155:I155" si="44">D153-D154</f>
        <v>1.0000000000000036</v>
      </c>
      <c r="E155" s="90">
        <f t="shared" si="44"/>
        <v>41.91</v>
      </c>
      <c r="F155" s="90">
        <f t="shared" si="44"/>
        <v>2.09</v>
      </c>
      <c r="G155" s="90">
        <f t="shared" si="44"/>
        <v>10.459999999999997</v>
      </c>
      <c r="H155" s="90">
        <f t="shared" si="44"/>
        <v>-2.8999999999999773</v>
      </c>
      <c r="I155" s="90">
        <f t="shared" si="44"/>
        <v>-5.7453957499999433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1"/>
      <c r="CD155" s="11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</row>
    <row r="156" spans="1:95" ht="14.4" hidden="1" x14ac:dyDescent="0.3">
      <c r="A156" s="56"/>
      <c r="B156" s="16" t="s">
        <v>104</v>
      </c>
      <c r="C156" s="74"/>
      <c r="D156" s="90">
        <v>11</v>
      </c>
      <c r="E156" s="90"/>
      <c r="F156" s="90">
        <v>37</v>
      </c>
      <c r="G156" s="90"/>
      <c r="H156" s="90">
        <v>51</v>
      </c>
      <c r="I156" s="9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1"/>
      <c r="CD156" s="11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</row>
    <row r="157" spans="1:95" ht="14.4" x14ac:dyDescent="0.3">
      <c r="A157" s="56"/>
      <c r="B157" s="143" t="s">
        <v>287</v>
      </c>
      <c r="C157" s="74"/>
      <c r="D157" s="68">
        <f t="shared" ref="D157:BO157" si="45">D141+D153</f>
        <v>47.790000000000006</v>
      </c>
      <c r="E157" s="68">
        <f t="shared" si="45"/>
        <v>51.8</v>
      </c>
      <c r="F157" s="68">
        <f t="shared" si="45"/>
        <v>53.429999999999993</v>
      </c>
      <c r="G157" s="68">
        <f t="shared" si="45"/>
        <v>18.099999999999998</v>
      </c>
      <c r="H157" s="68">
        <f t="shared" si="45"/>
        <v>203.97000000000003</v>
      </c>
      <c r="I157" s="68">
        <f t="shared" si="45"/>
        <v>1470.5860593475609</v>
      </c>
      <c r="J157" s="67">
        <f t="shared" si="45"/>
        <v>14.22</v>
      </c>
      <c r="K157" s="67">
        <f t="shared" si="45"/>
        <v>7.33</v>
      </c>
      <c r="L157" s="67">
        <f t="shared" si="45"/>
        <v>0</v>
      </c>
      <c r="M157" s="67">
        <f t="shared" si="45"/>
        <v>0</v>
      </c>
      <c r="N157" s="67">
        <f t="shared" si="45"/>
        <v>29.5</v>
      </c>
      <c r="O157" s="67">
        <f t="shared" si="45"/>
        <v>89.54</v>
      </c>
      <c r="P157" s="67">
        <f t="shared" si="45"/>
        <v>12.8</v>
      </c>
      <c r="Q157" s="67">
        <f t="shared" si="45"/>
        <v>0</v>
      </c>
      <c r="R157" s="67">
        <f t="shared" si="45"/>
        <v>0</v>
      </c>
      <c r="S157" s="67">
        <f t="shared" si="45"/>
        <v>1.97</v>
      </c>
      <c r="T157" s="67">
        <f t="shared" si="45"/>
        <v>6.29</v>
      </c>
      <c r="U157" s="67">
        <f t="shared" si="45"/>
        <v>600.64</v>
      </c>
      <c r="V157" s="67">
        <f t="shared" si="45"/>
        <v>1372.9</v>
      </c>
      <c r="W157" s="67">
        <f t="shared" si="45"/>
        <v>121.5</v>
      </c>
      <c r="X157" s="67">
        <f t="shared" si="45"/>
        <v>136.04</v>
      </c>
      <c r="Y157" s="67">
        <f t="shared" si="45"/>
        <v>421.27</v>
      </c>
      <c r="Z157" s="67">
        <f t="shared" si="45"/>
        <v>8.18</v>
      </c>
      <c r="AA157" s="67">
        <f t="shared" si="45"/>
        <v>22.81</v>
      </c>
      <c r="AB157" s="67">
        <f t="shared" si="45"/>
        <v>1530.18</v>
      </c>
      <c r="AC157" s="67">
        <f t="shared" si="45"/>
        <v>337.29</v>
      </c>
      <c r="AD157" s="67">
        <f t="shared" si="45"/>
        <v>7.01</v>
      </c>
      <c r="AE157" s="67">
        <f t="shared" si="45"/>
        <v>0.63</v>
      </c>
      <c r="AF157" s="67">
        <f t="shared" si="45"/>
        <v>0.26</v>
      </c>
      <c r="AG157" s="67">
        <f t="shared" si="45"/>
        <v>4.45</v>
      </c>
      <c r="AH157" s="67">
        <f t="shared" si="45"/>
        <v>10.82</v>
      </c>
      <c r="AI157" s="67">
        <f t="shared" si="45"/>
        <v>21.86</v>
      </c>
      <c r="AJ157" s="67">
        <f t="shared" si="45"/>
        <v>0</v>
      </c>
      <c r="AK157" s="67">
        <f t="shared" si="45"/>
        <v>1242.71</v>
      </c>
      <c r="AL157" s="67">
        <f t="shared" si="45"/>
        <v>1118.75</v>
      </c>
      <c r="AM157" s="67">
        <f t="shared" si="45"/>
        <v>1802.7</v>
      </c>
      <c r="AN157" s="67">
        <f t="shared" si="45"/>
        <v>1439.11</v>
      </c>
      <c r="AO157" s="67">
        <f t="shared" si="45"/>
        <v>435.98</v>
      </c>
      <c r="AP157" s="67">
        <f t="shared" si="45"/>
        <v>910.24</v>
      </c>
      <c r="AQ157" s="67">
        <f t="shared" si="45"/>
        <v>301.17</v>
      </c>
      <c r="AR157" s="67">
        <f t="shared" si="45"/>
        <v>1098.08</v>
      </c>
      <c r="AS157" s="67">
        <f t="shared" si="45"/>
        <v>1091.73</v>
      </c>
      <c r="AT157" s="67">
        <f t="shared" si="45"/>
        <v>1444.54</v>
      </c>
      <c r="AU157" s="67">
        <f t="shared" si="45"/>
        <v>1904.55</v>
      </c>
      <c r="AV157" s="67">
        <f t="shared" si="45"/>
        <v>643.28</v>
      </c>
      <c r="AW157" s="67">
        <f t="shared" si="45"/>
        <v>1004.62</v>
      </c>
      <c r="AX157" s="67">
        <f t="shared" si="45"/>
        <v>4006.09</v>
      </c>
      <c r="AY157" s="67">
        <f t="shared" si="45"/>
        <v>100.67</v>
      </c>
      <c r="AZ157" s="67">
        <f t="shared" si="45"/>
        <v>1124.47</v>
      </c>
      <c r="BA157" s="67">
        <f t="shared" si="45"/>
        <v>945.39</v>
      </c>
      <c r="BB157" s="67">
        <f t="shared" si="45"/>
        <v>803.94</v>
      </c>
      <c r="BC157" s="67">
        <f t="shared" si="45"/>
        <v>348.27</v>
      </c>
      <c r="BD157" s="67">
        <f t="shared" si="45"/>
        <v>0.23</v>
      </c>
      <c r="BE157" s="67">
        <f t="shared" si="45"/>
        <v>0.06</v>
      </c>
      <c r="BF157" s="67">
        <f t="shared" si="45"/>
        <v>0.05</v>
      </c>
      <c r="BG157" s="67">
        <f t="shared" si="45"/>
        <v>0.12</v>
      </c>
      <c r="BH157" s="67">
        <f t="shared" si="45"/>
        <v>0.15</v>
      </c>
      <c r="BI157" s="67">
        <f t="shared" si="45"/>
        <v>0.53</v>
      </c>
      <c r="BJ157" s="67">
        <f t="shared" si="45"/>
        <v>0</v>
      </c>
      <c r="BK157" s="67">
        <f t="shared" si="45"/>
        <v>2.4500000000000002</v>
      </c>
      <c r="BL157" s="67">
        <f t="shared" si="45"/>
        <v>0</v>
      </c>
      <c r="BM157" s="67">
        <f t="shared" si="45"/>
        <v>0.93</v>
      </c>
      <c r="BN157" s="67">
        <f t="shared" si="45"/>
        <v>0.04</v>
      </c>
      <c r="BO157" s="67">
        <f t="shared" si="45"/>
        <v>7.0000000000000007E-2</v>
      </c>
      <c r="BP157" s="67">
        <f t="shared" ref="BP157:CQ157" si="46">BP141+BP153</f>
        <v>0</v>
      </c>
      <c r="BQ157" s="67">
        <f t="shared" si="46"/>
        <v>7.0000000000000007E-2</v>
      </c>
      <c r="BR157" s="67">
        <f t="shared" si="46"/>
        <v>0.19</v>
      </c>
      <c r="BS157" s="67">
        <f t="shared" si="46"/>
        <v>4.12</v>
      </c>
      <c r="BT157" s="67">
        <f t="shared" si="46"/>
        <v>0</v>
      </c>
      <c r="BU157" s="67">
        <f t="shared" si="46"/>
        <v>0</v>
      </c>
      <c r="BV157" s="67">
        <f t="shared" si="46"/>
        <v>7.09</v>
      </c>
      <c r="BW157" s="67">
        <f t="shared" si="46"/>
        <v>0.06</v>
      </c>
      <c r="BX157" s="67">
        <f t="shared" si="46"/>
        <v>0</v>
      </c>
      <c r="BY157" s="67">
        <f t="shared" si="46"/>
        <v>0</v>
      </c>
      <c r="BZ157" s="67">
        <f t="shared" si="46"/>
        <v>0</v>
      </c>
      <c r="CA157" s="67">
        <f t="shared" si="46"/>
        <v>0</v>
      </c>
      <c r="CB157" s="67">
        <f t="shared" si="46"/>
        <v>835.49</v>
      </c>
      <c r="CC157" s="67">
        <f t="shared" si="46"/>
        <v>0</v>
      </c>
      <c r="CD157" s="67">
        <f t="shared" si="46"/>
        <v>0</v>
      </c>
      <c r="CE157" s="67">
        <f t="shared" si="46"/>
        <v>277.83999999999997</v>
      </c>
      <c r="CF157" s="67">
        <f t="shared" si="46"/>
        <v>0</v>
      </c>
      <c r="CG157" s="67">
        <f t="shared" si="46"/>
        <v>47.01</v>
      </c>
      <c r="CH157" s="67">
        <f t="shared" si="46"/>
        <v>32.020000000000003</v>
      </c>
      <c r="CI157" s="67">
        <f t="shared" si="46"/>
        <v>39.450000000000003</v>
      </c>
      <c r="CJ157" s="67">
        <f t="shared" si="46"/>
        <v>7153.18</v>
      </c>
      <c r="CK157" s="67">
        <f t="shared" si="46"/>
        <v>3695.15</v>
      </c>
      <c r="CL157" s="67">
        <f t="shared" si="46"/>
        <v>5424.16</v>
      </c>
      <c r="CM157" s="67">
        <f t="shared" si="46"/>
        <v>128.78</v>
      </c>
      <c r="CN157" s="67">
        <f t="shared" si="46"/>
        <v>93.08</v>
      </c>
      <c r="CO157" s="67">
        <f t="shared" si="46"/>
        <v>111.11</v>
      </c>
      <c r="CP157" s="67">
        <f t="shared" si="46"/>
        <v>10</v>
      </c>
      <c r="CQ157" s="67">
        <f t="shared" si="46"/>
        <v>0.74</v>
      </c>
    </row>
    <row r="158" spans="1:95" ht="4.8" customHeight="1" x14ac:dyDescent="0.3">
      <c r="A158" s="56"/>
      <c r="B158" s="16"/>
      <c r="C158" s="74"/>
      <c r="D158" s="90"/>
      <c r="E158" s="90"/>
      <c r="F158" s="90"/>
      <c r="G158" s="90"/>
      <c r="H158" s="90"/>
      <c r="I158" s="90"/>
    </row>
    <row r="159" spans="1:95" x14ac:dyDescent="0.3">
      <c r="A159" s="56"/>
      <c r="B159" s="23" t="s">
        <v>148</v>
      </c>
      <c r="C159" s="180" t="s">
        <v>156</v>
      </c>
      <c r="D159" s="186" t="s">
        <v>157</v>
      </c>
      <c r="E159" s="186"/>
      <c r="F159" s="288" t="s">
        <v>158</v>
      </c>
      <c r="G159" s="288"/>
      <c r="H159" s="181" t="s">
        <v>159</v>
      </c>
      <c r="I159" s="181" t="s">
        <v>160</v>
      </c>
    </row>
    <row r="160" spans="1:95" x14ac:dyDescent="0.3">
      <c r="A160" s="121"/>
      <c r="B160" s="149" t="s">
        <v>92</v>
      </c>
      <c r="C160" s="131"/>
      <c r="D160" s="168"/>
      <c r="E160" s="168"/>
      <c r="F160" s="287"/>
      <c r="G160" s="287"/>
      <c r="H160" s="167"/>
      <c r="I160" s="167"/>
    </row>
    <row r="161" spans="1:95" ht="13.8" customHeight="1" x14ac:dyDescent="0.3">
      <c r="A161" s="121" t="str">
        <f>" 245/1"</f>
        <v xml:space="preserve"> 245/1</v>
      </c>
      <c r="B161" s="126" t="s">
        <v>344</v>
      </c>
      <c r="C161" s="123" t="str">
        <f>"40"</f>
        <v>40</v>
      </c>
      <c r="D161" s="125">
        <v>0.31</v>
      </c>
      <c r="E161" s="125">
        <v>0</v>
      </c>
      <c r="F161" s="125">
        <v>0.33</v>
      </c>
      <c r="G161" s="125">
        <v>0.37</v>
      </c>
      <c r="H161" s="125">
        <v>1.3</v>
      </c>
      <c r="I161" s="125">
        <v>8.6095089999999992</v>
      </c>
      <c r="J161" s="82">
        <v>0.04</v>
      </c>
      <c r="K161" s="60">
        <v>0.22</v>
      </c>
      <c r="L161" s="60">
        <v>0</v>
      </c>
      <c r="M161" s="60">
        <v>0</v>
      </c>
      <c r="N161" s="60">
        <v>0.89</v>
      </c>
      <c r="O161" s="60">
        <v>0.04</v>
      </c>
      <c r="P161" s="60">
        <v>0.37</v>
      </c>
      <c r="Q161" s="60">
        <v>0</v>
      </c>
      <c r="R161" s="60">
        <v>0</v>
      </c>
      <c r="S161" s="60">
        <v>0.04</v>
      </c>
      <c r="T161" s="60">
        <v>0.41</v>
      </c>
      <c r="U161" s="60">
        <v>80.760000000000005</v>
      </c>
      <c r="V161" s="60">
        <v>50.63</v>
      </c>
      <c r="W161" s="60">
        <v>9.4</v>
      </c>
      <c r="X161" s="60">
        <v>5.1100000000000003</v>
      </c>
      <c r="Y161" s="60">
        <v>15.02</v>
      </c>
      <c r="Z161" s="60">
        <v>0.22</v>
      </c>
      <c r="AA161" s="60">
        <v>0</v>
      </c>
      <c r="AB161" s="60">
        <v>31.2</v>
      </c>
      <c r="AC161" s="60">
        <v>6.5</v>
      </c>
      <c r="AD161" s="60">
        <v>0.19</v>
      </c>
      <c r="AE161" s="60">
        <v>0.01</v>
      </c>
      <c r="AF161" s="60">
        <v>0.01</v>
      </c>
      <c r="AG161" s="60">
        <v>7.0000000000000007E-2</v>
      </c>
      <c r="AH161" s="60">
        <v>0.12</v>
      </c>
      <c r="AI161" s="60">
        <v>1.73</v>
      </c>
      <c r="AJ161" s="61">
        <v>0</v>
      </c>
      <c r="AK161" s="61">
        <v>10.15</v>
      </c>
      <c r="AL161" s="61">
        <v>7.9</v>
      </c>
      <c r="AM161" s="61">
        <v>11.28</v>
      </c>
      <c r="AN161" s="61">
        <v>9.7799999999999994</v>
      </c>
      <c r="AO161" s="61">
        <v>2.2599999999999998</v>
      </c>
      <c r="AP161" s="61">
        <v>7.9</v>
      </c>
      <c r="AQ161" s="61">
        <v>1.88</v>
      </c>
      <c r="AR161" s="61">
        <v>6.39</v>
      </c>
      <c r="AS161" s="61">
        <v>9.7799999999999994</v>
      </c>
      <c r="AT161" s="61">
        <v>16.920000000000002</v>
      </c>
      <c r="AU161" s="61">
        <v>19.93</v>
      </c>
      <c r="AV161" s="61">
        <v>3.76</v>
      </c>
      <c r="AW161" s="61">
        <v>10.53</v>
      </c>
      <c r="AX161" s="61">
        <v>52.65</v>
      </c>
      <c r="AY161" s="61">
        <v>0</v>
      </c>
      <c r="AZ161" s="61">
        <v>6.39</v>
      </c>
      <c r="BA161" s="61">
        <v>10.15</v>
      </c>
      <c r="BB161" s="61">
        <v>7.9</v>
      </c>
      <c r="BC161" s="61">
        <v>2.63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0.02</v>
      </c>
      <c r="BL161" s="61">
        <v>0</v>
      </c>
      <c r="BM161" s="61">
        <v>0.01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0.1</v>
      </c>
      <c r="BT161" s="61">
        <v>0</v>
      </c>
      <c r="BU161" s="61">
        <v>0</v>
      </c>
      <c r="BV161" s="61">
        <v>0.2</v>
      </c>
      <c r="BW161" s="61">
        <v>0</v>
      </c>
      <c r="BX161" s="61">
        <v>0</v>
      </c>
      <c r="BY161" s="61">
        <v>0</v>
      </c>
      <c r="BZ161" s="61">
        <v>0</v>
      </c>
      <c r="CA161" s="61">
        <v>0</v>
      </c>
      <c r="CB161" s="61">
        <v>38.29</v>
      </c>
      <c r="CC161" s="62"/>
      <c r="CD161" s="62"/>
      <c r="CE161" s="61">
        <v>5.2</v>
      </c>
      <c r="CF161" s="61"/>
      <c r="CG161" s="61">
        <v>9.2200000000000006</v>
      </c>
      <c r="CH161" s="61">
        <v>5.22</v>
      </c>
      <c r="CI161" s="61">
        <v>7.22</v>
      </c>
      <c r="CJ161" s="61">
        <v>340.67</v>
      </c>
      <c r="CK161" s="61">
        <v>80.67</v>
      </c>
      <c r="CL161" s="61">
        <v>210.67</v>
      </c>
      <c r="CM161" s="61">
        <v>0.12</v>
      </c>
      <c r="CN161" s="61">
        <v>0.1</v>
      </c>
      <c r="CO161" s="61">
        <v>0.11</v>
      </c>
      <c r="CP161" s="61">
        <v>0</v>
      </c>
      <c r="CQ161" s="61">
        <v>0.2</v>
      </c>
    </row>
    <row r="162" spans="1:95" ht="13.8" customHeight="1" x14ac:dyDescent="0.3">
      <c r="A162" s="121" t="s">
        <v>243</v>
      </c>
      <c r="B162" s="126" t="s">
        <v>121</v>
      </c>
      <c r="C162" s="123" t="str">
        <f>"250"</f>
        <v>250</v>
      </c>
      <c r="D162" s="125">
        <v>17.75</v>
      </c>
      <c r="E162" s="125">
        <v>13.04</v>
      </c>
      <c r="F162" s="125">
        <v>22.05</v>
      </c>
      <c r="G162" s="125">
        <v>0.57999999999999996</v>
      </c>
      <c r="H162" s="125">
        <v>43.79</v>
      </c>
      <c r="I162" s="125">
        <v>442.73646625000003</v>
      </c>
      <c r="J162" s="82">
        <v>14.42</v>
      </c>
      <c r="K162" s="60">
        <v>0.13</v>
      </c>
      <c r="L162" s="60">
        <v>0</v>
      </c>
      <c r="M162" s="60">
        <v>0</v>
      </c>
      <c r="N162" s="60">
        <v>3.78</v>
      </c>
      <c r="O162" s="60">
        <v>16.329999999999998</v>
      </c>
      <c r="P162" s="60">
        <v>2.68</v>
      </c>
      <c r="Q162" s="60">
        <v>0</v>
      </c>
      <c r="R162" s="60">
        <v>0</v>
      </c>
      <c r="S162" s="60">
        <v>0.2</v>
      </c>
      <c r="T162" s="60">
        <v>3.32</v>
      </c>
      <c r="U162" s="60">
        <v>547.04</v>
      </c>
      <c r="V162" s="60">
        <v>355.42</v>
      </c>
      <c r="W162" s="60">
        <v>31.81</v>
      </c>
      <c r="X162" s="60">
        <v>38.729999999999997</v>
      </c>
      <c r="Y162" s="60">
        <v>179.79</v>
      </c>
      <c r="Z162" s="60">
        <v>1.81</v>
      </c>
      <c r="AA162" s="60">
        <v>26.7</v>
      </c>
      <c r="AB162" s="60">
        <v>3208</v>
      </c>
      <c r="AC162" s="60">
        <v>712.89</v>
      </c>
      <c r="AD162" s="60">
        <v>0.77</v>
      </c>
      <c r="AE162" s="60">
        <v>0.41</v>
      </c>
      <c r="AF162" s="60">
        <v>0.17</v>
      </c>
      <c r="AG162" s="60">
        <v>2.56</v>
      </c>
      <c r="AH162" s="60">
        <v>6.54</v>
      </c>
      <c r="AI162" s="60">
        <v>2.79</v>
      </c>
      <c r="AJ162" s="61">
        <v>0</v>
      </c>
      <c r="AK162" s="61">
        <v>770.18</v>
      </c>
      <c r="AL162" s="61">
        <v>659.33</v>
      </c>
      <c r="AM162" s="61">
        <v>1012.28</v>
      </c>
      <c r="AN162" s="61">
        <v>1091.8599999999999</v>
      </c>
      <c r="AO162" s="61">
        <v>310.20999999999998</v>
      </c>
      <c r="AP162" s="61">
        <v>598.49</v>
      </c>
      <c r="AQ162" s="61">
        <v>176.27</v>
      </c>
      <c r="AR162" s="61">
        <v>554.25</v>
      </c>
      <c r="AS162" s="61">
        <v>695.23</v>
      </c>
      <c r="AT162" s="61">
        <v>788.31</v>
      </c>
      <c r="AU162" s="61">
        <v>1183.99</v>
      </c>
      <c r="AV162" s="61">
        <v>506.51</v>
      </c>
      <c r="AW162" s="61">
        <v>625.53</v>
      </c>
      <c r="AX162" s="61">
        <v>2231.3200000000002</v>
      </c>
      <c r="AY162" s="61">
        <v>142.62</v>
      </c>
      <c r="AZ162" s="61">
        <v>647.07000000000005</v>
      </c>
      <c r="BA162" s="61">
        <v>571.28</v>
      </c>
      <c r="BB162" s="61">
        <v>466.48</v>
      </c>
      <c r="BC162" s="61">
        <v>176.28</v>
      </c>
      <c r="BD162" s="61">
        <v>0.16</v>
      </c>
      <c r="BE162" s="61">
        <v>0.04</v>
      </c>
      <c r="BF162" s="61">
        <v>0.03</v>
      </c>
      <c r="BG162" s="61">
        <v>0.08</v>
      </c>
      <c r="BH162" s="61">
        <v>0.11</v>
      </c>
      <c r="BI162" s="61">
        <v>0.34</v>
      </c>
      <c r="BJ162" s="61">
        <v>0</v>
      </c>
      <c r="BK162" s="61">
        <v>1.0900000000000001</v>
      </c>
      <c r="BL162" s="61">
        <v>0</v>
      </c>
      <c r="BM162" s="61">
        <v>0.33</v>
      </c>
      <c r="BN162" s="61">
        <v>0</v>
      </c>
      <c r="BO162" s="61">
        <v>0</v>
      </c>
      <c r="BP162" s="61">
        <v>0</v>
      </c>
      <c r="BQ162" s="61">
        <v>0.04</v>
      </c>
      <c r="BR162" s="61">
        <v>0.13</v>
      </c>
      <c r="BS162" s="61">
        <v>1.01</v>
      </c>
      <c r="BT162" s="61">
        <v>0</v>
      </c>
      <c r="BU162" s="61">
        <v>0</v>
      </c>
      <c r="BV162" s="61">
        <v>0.09</v>
      </c>
      <c r="BW162" s="61">
        <v>0.01</v>
      </c>
      <c r="BX162" s="61">
        <v>0</v>
      </c>
      <c r="BY162" s="61">
        <v>0</v>
      </c>
      <c r="BZ162" s="61">
        <v>0</v>
      </c>
      <c r="CA162" s="61">
        <v>0</v>
      </c>
      <c r="CB162" s="61">
        <v>232.5</v>
      </c>
      <c r="CC162" s="62"/>
      <c r="CD162" s="62"/>
      <c r="CE162" s="61">
        <v>561.37</v>
      </c>
      <c r="CF162" s="61"/>
      <c r="CG162" s="61">
        <v>38.81</v>
      </c>
      <c r="CH162" s="61">
        <v>23.05</v>
      </c>
      <c r="CI162" s="61">
        <v>30.93</v>
      </c>
      <c r="CJ162" s="61">
        <v>2331.44</v>
      </c>
      <c r="CK162" s="61">
        <v>1417.28</v>
      </c>
      <c r="CL162" s="61">
        <v>1874.36</v>
      </c>
      <c r="CM162" s="61">
        <v>20.63</v>
      </c>
      <c r="CN162" s="61">
        <v>8.98</v>
      </c>
      <c r="CO162" s="61">
        <v>14.87</v>
      </c>
      <c r="CP162" s="61">
        <v>0</v>
      </c>
      <c r="CQ162" s="61">
        <v>1.25</v>
      </c>
    </row>
    <row r="163" spans="1:95" ht="13.8" customHeight="1" x14ac:dyDescent="0.3">
      <c r="A163" s="121" t="s">
        <v>115</v>
      </c>
      <c r="B163" s="126" t="s">
        <v>116</v>
      </c>
      <c r="C163" s="123" t="str">
        <f>"200"</f>
        <v>200</v>
      </c>
      <c r="D163" s="125">
        <v>0.08</v>
      </c>
      <c r="E163" s="125">
        <v>0</v>
      </c>
      <c r="F163" s="125">
        <v>0.02</v>
      </c>
      <c r="G163" s="125">
        <v>0.02</v>
      </c>
      <c r="H163" s="125">
        <v>9.84</v>
      </c>
      <c r="I163" s="125">
        <v>37.802231999999989</v>
      </c>
      <c r="J163" s="82">
        <v>0.05</v>
      </c>
      <c r="K163" s="60">
        <v>0</v>
      </c>
      <c r="L163" s="60">
        <v>0</v>
      </c>
      <c r="M163" s="60">
        <v>0</v>
      </c>
      <c r="N163" s="60">
        <v>25.44</v>
      </c>
      <c r="O163" s="60">
        <v>0.45</v>
      </c>
      <c r="P163" s="60">
        <v>1.54</v>
      </c>
      <c r="Q163" s="60">
        <v>0</v>
      </c>
      <c r="R163" s="60">
        <v>0</v>
      </c>
      <c r="S163" s="60">
        <v>0.4</v>
      </c>
      <c r="T163" s="60">
        <v>0.42</v>
      </c>
      <c r="U163" s="60">
        <v>11.34</v>
      </c>
      <c r="V163" s="60">
        <v>195.67</v>
      </c>
      <c r="W163" s="60">
        <v>14.55</v>
      </c>
      <c r="X163" s="60">
        <v>8.41</v>
      </c>
      <c r="Y163" s="60">
        <v>10.88</v>
      </c>
      <c r="Z163" s="60">
        <v>1.07</v>
      </c>
      <c r="AA163" s="60">
        <v>0</v>
      </c>
      <c r="AB163" s="60">
        <v>168.3</v>
      </c>
      <c r="AC163" s="60">
        <v>31.15</v>
      </c>
      <c r="AD163" s="60">
        <v>0.36</v>
      </c>
      <c r="AE163" s="60">
        <v>0.01</v>
      </c>
      <c r="AF163" s="60">
        <v>0.02</v>
      </c>
      <c r="AG163" s="60">
        <v>0.23</v>
      </c>
      <c r="AH163" s="60">
        <v>0.36</v>
      </c>
      <c r="AI163" s="60">
        <v>1.68</v>
      </c>
      <c r="AJ163" s="61">
        <v>0</v>
      </c>
      <c r="AK163" s="61">
        <v>4.71</v>
      </c>
      <c r="AL163" s="61">
        <v>5.0999999999999996</v>
      </c>
      <c r="AM163" s="61">
        <v>7.45</v>
      </c>
      <c r="AN163" s="61">
        <v>7.06</v>
      </c>
      <c r="AO163" s="61">
        <v>1.18</v>
      </c>
      <c r="AP163" s="61">
        <v>4.3099999999999996</v>
      </c>
      <c r="AQ163" s="61">
        <v>1.18</v>
      </c>
      <c r="AR163" s="61">
        <v>3.53</v>
      </c>
      <c r="AS163" s="61">
        <v>6.67</v>
      </c>
      <c r="AT163" s="61">
        <v>3.92</v>
      </c>
      <c r="AU163" s="61">
        <v>30.59</v>
      </c>
      <c r="AV163" s="61">
        <v>2.75</v>
      </c>
      <c r="AW163" s="61">
        <v>5.49</v>
      </c>
      <c r="AX163" s="61">
        <v>16.47</v>
      </c>
      <c r="AY163" s="61">
        <v>0</v>
      </c>
      <c r="AZ163" s="61">
        <v>5.0999999999999996</v>
      </c>
      <c r="BA163" s="61">
        <v>6.28</v>
      </c>
      <c r="BB163" s="61">
        <v>2.35</v>
      </c>
      <c r="BC163" s="61">
        <v>1.96</v>
      </c>
      <c r="BD163" s="61">
        <v>0</v>
      </c>
      <c r="BE163" s="61">
        <v>0</v>
      </c>
      <c r="BF163" s="61">
        <v>0</v>
      </c>
      <c r="BG163" s="61">
        <v>0</v>
      </c>
      <c r="BH163" s="61">
        <v>0</v>
      </c>
      <c r="BI163" s="61">
        <v>0</v>
      </c>
      <c r="BJ163" s="61">
        <v>0</v>
      </c>
      <c r="BK163" s="61">
        <v>0</v>
      </c>
      <c r="BL163" s="61">
        <v>0</v>
      </c>
      <c r="BM163" s="61">
        <v>0</v>
      </c>
      <c r="BN163" s="61">
        <v>0</v>
      </c>
      <c r="BO163" s="61">
        <v>0</v>
      </c>
      <c r="BP163" s="61">
        <v>0</v>
      </c>
      <c r="BQ163" s="61">
        <v>0</v>
      </c>
      <c r="BR163" s="61">
        <v>0</v>
      </c>
      <c r="BS163" s="61">
        <v>0</v>
      </c>
      <c r="BT163" s="61">
        <v>0</v>
      </c>
      <c r="BU163" s="61">
        <v>0</v>
      </c>
      <c r="BV163" s="61">
        <v>0</v>
      </c>
      <c r="BW163" s="61">
        <v>0</v>
      </c>
      <c r="BX163" s="61">
        <v>0</v>
      </c>
      <c r="BY163" s="61">
        <v>0</v>
      </c>
      <c r="BZ163" s="61">
        <v>0</v>
      </c>
      <c r="CA163" s="61">
        <v>0</v>
      </c>
      <c r="CB163" s="61">
        <v>245.54</v>
      </c>
      <c r="CC163" s="62"/>
      <c r="CD163" s="62"/>
      <c r="CE163" s="61">
        <v>28.05</v>
      </c>
      <c r="CF163" s="61"/>
      <c r="CG163" s="61">
        <v>5.59</v>
      </c>
      <c r="CH163" s="61">
        <v>5.29</v>
      </c>
      <c r="CI163" s="61">
        <v>5.44</v>
      </c>
      <c r="CJ163" s="61">
        <v>575</v>
      </c>
      <c r="CK163" s="61">
        <v>256.75</v>
      </c>
      <c r="CL163" s="61">
        <v>415.88</v>
      </c>
      <c r="CM163" s="61">
        <v>66.819999999999993</v>
      </c>
      <c r="CN163" s="61">
        <v>47.42</v>
      </c>
      <c r="CO163" s="61">
        <v>57.12</v>
      </c>
      <c r="CP163" s="61">
        <v>20</v>
      </c>
      <c r="CQ163" s="61">
        <v>0</v>
      </c>
    </row>
    <row r="164" spans="1:95" ht="13.8" customHeight="1" x14ac:dyDescent="0.3">
      <c r="A164" s="121" t="str">
        <f>"-"</f>
        <v>-</v>
      </c>
      <c r="B164" s="126" t="s">
        <v>254</v>
      </c>
      <c r="C164" s="123" t="str">
        <f>"35"</f>
        <v>35</v>
      </c>
      <c r="D164" s="125">
        <v>2.31</v>
      </c>
      <c r="E164" s="125">
        <v>0</v>
      </c>
      <c r="F164" s="125">
        <v>0.23</v>
      </c>
      <c r="G164" s="125">
        <v>0.23</v>
      </c>
      <c r="H164" s="125">
        <v>16.420000000000002</v>
      </c>
      <c r="I164" s="125">
        <v>78.365349999999992</v>
      </c>
      <c r="J164" s="82">
        <v>0</v>
      </c>
      <c r="K164" s="60">
        <v>0</v>
      </c>
      <c r="L164" s="60">
        <v>0</v>
      </c>
      <c r="M164" s="60">
        <v>0</v>
      </c>
      <c r="N164" s="60">
        <v>0.55000000000000004</v>
      </c>
      <c r="O164" s="60">
        <v>22.8</v>
      </c>
      <c r="P164" s="60">
        <v>0.1</v>
      </c>
      <c r="Q164" s="60">
        <v>0</v>
      </c>
      <c r="R164" s="60">
        <v>0</v>
      </c>
      <c r="S164" s="60">
        <v>0</v>
      </c>
      <c r="T164" s="60">
        <v>0.9</v>
      </c>
      <c r="U164" s="60">
        <v>0</v>
      </c>
      <c r="V164" s="60">
        <v>0</v>
      </c>
      <c r="W164" s="60">
        <v>0</v>
      </c>
      <c r="X164" s="60">
        <v>0</v>
      </c>
      <c r="Y164" s="60">
        <v>0</v>
      </c>
      <c r="Z164" s="60">
        <v>0</v>
      </c>
      <c r="AA164" s="60">
        <v>0</v>
      </c>
      <c r="AB164" s="60">
        <v>0</v>
      </c>
      <c r="AC164" s="60">
        <v>0</v>
      </c>
      <c r="AD164" s="60">
        <v>0</v>
      </c>
      <c r="AE164" s="60">
        <v>0</v>
      </c>
      <c r="AF164" s="60">
        <v>0</v>
      </c>
      <c r="AG164" s="60">
        <v>0</v>
      </c>
      <c r="AH164" s="60">
        <v>0</v>
      </c>
      <c r="AI164" s="60">
        <v>0</v>
      </c>
      <c r="AJ164" s="61">
        <v>0</v>
      </c>
      <c r="AK164" s="61">
        <v>159.65</v>
      </c>
      <c r="AL164" s="61">
        <v>166.17</v>
      </c>
      <c r="AM164" s="61">
        <v>254.48</v>
      </c>
      <c r="AN164" s="61">
        <v>84.39</v>
      </c>
      <c r="AO164" s="61">
        <v>50.03</v>
      </c>
      <c r="AP164" s="61">
        <v>100.05</v>
      </c>
      <c r="AQ164" s="61">
        <v>37.85</v>
      </c>
      <c r="AR164" s="61">
        <v>180.96</v>
      </c>
      <c r="AS164" s="61">
        <v>112.23</v>
      </c>
      <c r="AT164" s="61">
        <v>156.6</v>
      </c>
      <c r="AU164" s="61">
        <v>129.19999999999999</v>
      </c>
      <c r="AV164" s="61">
        <v>67.86</v>
      </c>
      <c r="AW164" s="61">
        <v>120.06</v>
      </c>
      <c r="AX164" s="61">
        <v>1003.98</v>
      </c>
      <c r="AY164" s="61">
        <v>0</v>
      </c>
      <c r="AZ164" s="61">
        <v>327.12</v>
      </c>
      <c r="BA164" s="61">
        <v>142.25</v>
      </c>
      <c r="BB164" s="61">
        <v>94.4</v>
      </c>
      <c r="BC164" s="61">
        <v>74.819999999999993</v>
      </c>
      <c r="BD164" s="61">
        <v>0</v>
      </c>
      <c r="BE164" s="61">
        <v>0</v>
      </c>
      <c r="BF164" s="61">
        <v>0</v>
      </c>
      <c r="BG164" s="61">
        <v>0</v>
      </c>
      <c r="BH164" s="61">
        <v>0</v>
      </c>
      <c r="BI164" s="61">
        <v>0</v>
      </c>
      <c r="BJ164" s="61">
        <v>0</v>
      </c>
      <c r="BK164" s="61">
        <v>0.04</v>
      </c>
      <c r="BL164" s="61">
        <v>0</v>
      </c>
      <c r="BM164" s="61">
        <v>0</v>
      </c>
      <c r="BN164" s="61">
        <v>0</v>
      </c>
      <c r="BO164" s="61">
        <v>0</v>
      </c>
      <c r="BP164" s="61">
        <v>0</v>
      </c>
      <c r="BQ164" s="61">
        <v>0</v>
      </c>
      <c r="BR164" s="61">
        <v>0</v>
      </c>
      <c r="BS164" s="61">
        <v>0.03</v>
      </c>
      <c r="BT164" s="61">
        <v>0</v>
      </c>
      <c r="BU164" s="61">
        <v>0</v>
      </c>
      <c r="BV164" s="61">
        <v>0.14000000000000001</v>
      </c>
      <c r="BW164" s="61">
        <v>0.01</v>
      </c>
      <c r="BX164" s="61">
        <v>0</v>
      </c>
      <c r="BY164" s="61">
        <v>0</v>
      </c>
      <c r="BZ164" s="61">
        <v>0</v>
      </c>
      <c r="CA164" s="61">
        <v>0</v>
      </c>
      <c r="CB164" s="61">
        <v>19.55</v>
      </c>
      <c r="CC164" s="62"/>
      <c r="CD164" s="62"/>
      <c r="CE164" s="61">
        <v>0</v>
      </c>
      <c r="CF164" s="61"/>
      <c r="CG164" s="61">
        <v>0</v>
      </c>
      <c r="CH164" s="61">
        <v>0</v>
      </c>
      <c r="CI164" s="61">
        <v>0</v>
      </c>
      <c r="CJ164" s="61">
        <v>570</v>
      </c>
      <c r="CK164" s="61">
        <v>219.6</v>
      </c>
      <c r="CL164" s="61">
        <v>394.8</v>
      </c>
      <c r="CM164" s="61">
        <v>4.5599999999999996</v>
      </c>
      <c r="CN164" s="61">
        <v>4.5599999999999996</v>
      </c>
      <c r="CO164" s="61">
        <v>4.5599999999999996</v>
      </c>
      <c r="CP164" s="61">
        <v>0</v>
      </c>
      <c r="CQ164" s="61">
        <v>0</v>
      </c>
    </row>
    <row r="165" spans="1:95" ht="13.8" customHeight="1" x14ac:dyDescent="0.3">
      <c r="A165" s="121"/>
      <c r="B165" s="126" t="s">
        <v>100</v>
      </c>
      <c r="C165" s="123" t="str">
        <f>"25"</f>
        <v>25</v>
      </c>
      <c r="D165" s="125">
        <v>1.65</v>
      </c>
      <c r="E165" s="125">
        <v>0</v>
      </c>
      <c r="F165" s="125">
        <v>0.3</v>
      </c>
      <c r="G165" s="125">
        <v>0.3</v>
      </c>
      <c r="H165" s="125">
        <v>10.43</v>
      </c>
      <c r="I165" s="125">
        <v>48.344999999999999</v>
      </c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8"/>
      <c r="BB165" s="108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8"/>
      <c r="BN165" s="108"/>
      <c r="BO165" s="108"/>
      <c r="BP165" s="108"/>
      <c r="BQ165" s="108"/>
      <c r="BR165" s="108"/>
      <c r="BS165" s="108"/>
      <c r="BT165" s="108"/>
      <c r="BU165" s="108"/>
      <c r="BV165" s="108"/>
      <c r="BW165" s="108"/>
      <c r="BX165" s="108"/>
      <c r="BY165" s="108"/>
      <c r="BZ165" s="108"/>
      <c r="CA165" s="108"/>
      <c r="CB165" s="108"/>
      <c r="CC165" s="109"/>
      <c r="CD165" s="109"/>
      <c r="CE165" s="108"/>
      <c r="CF165" s="108"/>
      <c r="CG165" s="108"/>
      <c r="CH165" s="108"/>
      <c r="CI165" s="108"/>
      <c r="CJ165" s="108"/>
      <c r="CK165" s="108"/>
      <c r="CL165" s="108"/>
      <c r="CM165" s="108"/>
      <c r="CN165" s="108"/>
      <c r="CO165" s="108"/>
      <c r="CP165" s="108"/>
      <c r="CQ165" s="108"/>
    </row>
    <row r="166" spans="1:95" ht="13.8" customHeight="1" x14ac:dyDescent="0.3">
      <c r="A166" s="127"/>
      <c r="B166" s="142" t="s">
        <v>101</v>
      </c>
      <c r="C166" s="128"/>
      <c r="D166" s="130">
        <f t="shared" ref="D166:I166" si="47">SUM(D161:D165)</f>
        <v>22.099999999999994</v>
      </c>
      <c r="E166" s="130">
        <f t="shared" si="47"/>
        <v>13.04</v>
      </c>
      <c r="F166" s="130">
        <f t="shared" si="47"/>
        <v>22.93</v>
      </c>
      <c r="G166" s="130">
        <f t="shared" si="47"/>
        <v>1.5</v>
      </c>
      <c r="H166" s="130">
        <f t="shared" si="47"/>
        <v>81.78</v>
      </c>
      <c r="I166" s="130">
        <f t="shared" si="47"/>
        <v>615.8585572500001</v>
      </c>
      <c r="J166" s="63">
        <v>16.25</v>
      </c>
      <c r="K166" s="63">
        <v>3.59</v>
      </c>
      <c r="L166" s="63">
        <v>0</v>
      </c>
      <c r="M166" s="63">
        <v>0</v>
      </c>
      <c r="N166" s="63">
        <v>39.78</v>
      </c>
      <c r="O166" s="63">
        <v>55.34</v>
      </c>
      <c r="P166" s="63">
        <v>9.7799999999999994</v>
      </c>
      <c r="Q166" s="63">
        <v>0</v>
      </c>
      <c r="R166" s="63">
        <v>0</v>
      </c>
      <c r="S166" s="63">
        <v>1.23</v>
      </c>
      <c r="T166" s="63">
        <v>7.72</v>
      </c>
      <c r="U166" s="63">
        <v>1055.46</v>
      </c>
      <c r="V166" s="63">
        <v>1108.8</v>
      </c>
      <c r="W166" s="63">
        <v>107.56</v>
      </c>
      <c r="X166" s="63">
        <v>93.47</v>
      </c>
      <c r="Y166" s="63">
        <v>316.89999999999998</v>
      </c>
      <c r="Z166" s="63">
        <v>5.59</v>
      </c>
      <c r="AA166" s="63">
        <v>33.479999999999997</v>
      </c>
      <c r="AB166" s="63">
        <v>4384.93</v>
      </c>
      <c r="AC166" s="63">
        <v>965.57</v>
      </c>
      <c r="AD166" s="63">
        <v>4.1399999999999997</v>
      </c>
      <c r="AE166" s="63">
        <v>0.55000000000000004</v>
      </c>
      <c r="AF166" s="63">
        <v>0.28000000000000003</v>
      </c>
      <c r="AG166" s="63">
        <v>3.73</v>
      </c>
      <c r="AH166" s="63">
        <v>8.91</v>
      </c>
      <c r="AI166" s="63">
        <v>13.03</v>
      </c>
      <c r="AJ166" s="1">
        <v>0</v>
      </c>
      <c r="AK166" s="1">
        <v>1198.5899999999999</v>
      </c>
      <c r="AL166" s="1">
        <v>1053.1199999999999</v>
      </c>
      <c r="AM166" s="1">
        <v>1656.08</v>
      </c>
      <c r="AN166" s="1">
        <v>1523.21</v>
      </c>
      <c r="AO166" s="1">
        <v>463.7</v>
      </c>
      <c r="AP166" s="1">
        <v>913.91</v>
      </c>
      <c r="AQ166" s="1">
        <v>282.48</v>
      </c>
      <c r="AR166" s="1">
        <v>989.57</v>
      </c>
      <c r="AS166" s="1">
        <v>1088.8</v>
      </c>
      <c r="AT166" s="1">
        <v>1283.3399999999999</v>
      </c>
      <c r="AU166" s="1">
        <v>1951.08</v>
      </c>
      <c r="AV166" s="1">
        <v>710.16</v>
      </c>
      <c r="AW166" s="1">
        <v>1002.64</v>
      </c>
      <c r="AX166" s="1">
        <v>4407.16</v>
      </c>
      <c r="AY166" s="1">
        <v>142.62</v>
      </c>
      <c r="AZ166" s="1">
        <v>1279.2</v>
      </c>
      <c r="BA166" s="1">
        <v>964.42</v>
      </c>
      <c r="BB166" s="1">
        <v>744.58</v>
      </c>
      <c r="BC166" s="1">
        <v>341.96</v>
      </c>
      <c r="BD166" s="1">
        <v>0.16</v>
      </c>
      <c r="BE166" s="1">
        <v>0.04</v>
      </c>
      <c r="BF166" s="1">
        <v>0.03</v>
      </c>
      <c r="BG166" s="1">
        <v>0.08</v>
      </c>
      <c r="BH166" s="1">
        <v>0.11</v>
      </c>
      <c r="BI166" s="1">
        <v>0.35</v>
      </c>
      <c r="BJ166" s="1">
        <v>0</v>
      </c>
      <c r="BK166" s="1">
        <v>1.5</v>
      </c>
      <c r="BL166" s="1">
        <v>0</v>
      </c>
      <c r="BM166" s="1">
        <v>0.54</v>
      </c>
      <c r="BN166" s="1">
        <v>0.02</v>
      </c>
      <c r="BO166" s="1">
        <v>0.03</v>
      </c>
      <c r="BP166" s="1">
        <v>0</v>
      </c>
      <c r="BQ166" s="1">
        <v>0.04</v>
      </c>
      <c r="BR166" s="1">
        <v>0.14000000000000001</v>
      </c>
      <c r="BS166" s="1">
        <v>2.29</v>
      </c>
      <c r="BT166" s="1">
        <v>0</v>
      </c>
      <c r="BU166" s="1">
        <v>0</v>
      </c>
      <c r="BV166" s="1">
        <v>3.57</v>
      </c>
      <c r="BW166" s="1">
        <v>0.04</v>
      </c>
      <c r="BX166" s="1">
        <v>0</v>
      </c>
      <c r="BY166" s="1">
        <v>0</v>
      </c>
      <c r="BZ166" s="1">
        <v>0</v>
      </c>
      <c r="CA166" s="1">
        <v>0</v>
      </c>
      <c r="CB166" s="1">
        <v>868.7</v>
      </c>
      <c r="CC166" s="64"/>
      <c r="CD166" s="64"/>
      <c r="CE166" s="1">
        <v>764.3</v>
      </c>
      <c r="CF166" s="1"/>
      <c r="CG166" s="1">
        <v>89.31</v>
      </c>
      <c r="CH166" s="1">
        <v>59.1</v>
      </c>
      <c r="CI166" s="1">
        <v>74.209999999999994</v>
      </c>
      <c r="CJ166" s="1">
        <v>5734.7</v>
      </c>
      <c r="CK166" s="1">
        <v>2708.41</v>
      </c>
      <c r="CL166" s="1">
        <v>4221.5600000000004</v>
      </c>
      <c r="CM166" s="1">
        <v>153.66</v>
      </c>
      <c r="CN166" s="1">
        <v>95.42</v>
      </c>
      <c r="CO166" s="1">
        <v>124.6</v>
      </c>
      <c r="CP166" s="1">
        <v>21.3</v>
      </c>
      <c r="CQ166" s="1">
        <v>1.95</v>
      </c>
    </row>
    <row r="167" spans="1:95" ht="13.2" hidden="1" customHeight="1" x14ac:dyDescent="0.3">
      <c r="A167" s="56"/>
      <c r="B167" s="16" t="s">
        <v>247</v>
      </c>
      <c r="C167" s="74"/>
      <c r="D167" s="90">
        <v>22.5</v>
      </c>
      <c r="E167" s="90">
        <v>0</v>
      </c>
      <c r="F167" s="90">
        <v>23</v>
      </c>
      <c r="G167" s="90">
        <v>0</v>
      </c>
      <c r="H167" s="90">
        <v>95.75</v>
      </c>
      <c r="I167" s="90">
        <v>680</v>
      </c>
      <c r="V167" s="50">
        <v>0</v>
      </c>
      <c r="W167" s="50">
        <v>0</v>
      </c>
      <c r="X167" s="50">
        <v>0</v>
      </c>
      <c r="Y167" s="50">
        <v>0</v>
      </c>
      <c r="Z167" s="50">
        <v>0</v>
      </c>
      <c r="AA167" s="50">
        <v>0</v>
      </c>
      <c r="AB167" s="50">
        <v>0</v>
      </c>
      <c r="AC167" s="50">
        <v>315</v>
      </c>
      <c r="AD167" s="50">
        <v>0</v>
      </c>
      <c r="AE167" s="50">
        <v>0.48999999999999994</v>
      </c>
      <c r="AF167" s="50">
        <v>0.55999999999999994</v>
      </c>
      <c r="AI167" s="50">
        <v>24.5</v>
      </c>
      <c r="CI167" s="51">
        <v>0</v>
      </c>
      <c r="CL167" s="51">
        <v>0</v>
      </c>
      <c r="CO167" s="51">
        <v>0</v>
      </c>
    </row>
    <row r="168" spans="1:95" ht="13.8" hidden="1" customHeight="1" x14ac:dyDescent="0.3">
      <c r="A168" s="56"/>
      <c r="B168" s="16" t="s">
        <v>103</v>
      </c>
      <c r="C168" s="74"/>
      <c r="D168" s="90">
        <f t="shared" ref="D168:I168" si="48">D166-D167</f>
        <v>-0.40000000000000568</v>
      </c>
      <c r="E168" s="90">
        <f t="shared" si="48"/>
        <v>13.04</v>
      </c>
      <c r="F168" s="90">
        <f t="shared" si="48"/>
        <v>-7.0000000000000284E-2</v>
      </c>
      <c r="G168" s="90">
        <f t="shared" si="48"/>
        <v>1.5</v>
      </c>
      <c r="H168" s="90">
        <f t="shared" si="48"/>
        <v>-13.969999999999999</v>
      </c>
      <c r="I168" s="90">
        <f t="shared" si="48"/>
        <v>-64.141442749999896</v>
      </c>
      <c r="V168" s="50">
        <f t="shared" ref="V168:AF168" si="49">V166-V167</f>
        <v>1108.8</v>
      </c>
      <c r="W168" s="50">
        <f t="shared" si="49"/>
        <v>107.56</v>
      </c>
      <c r="X168" s="50">
        <f t="shared" si="49"/>
        <v>93.47</v>
      </c>
      <c r="Y168" s="50">
        <f t="shared" si="49"/>
        <v>316.89999999999998</v>
      </c>
      <c r="Z168" s="50">
        <f t="shared" si="49"/>
        <v>5.59</v>
      </c>
      <c r="AA168" s="50">
        <f t="shared" si="49"/>
        <v>33.479999999999997</v>
      </c>
      <c r="AB168" s="50">
        <f t="shared" si="49"/>
        <v>4384.93</v>
      </c>
      <c r="AC168" s="50">
        <f t="shared" si="49"/>
        <v>650.57000000000005</v>
      </c>
      <c r="AD168" s="50">
        <f t="shared" si="49"/>
        <v>4.1399999999999997</v>
      </c>
      <c r="AE168" s="50">
        <f t="shared" si="49"/>
        <v>6.0000000000000109E-2</v>
      </c>
      <c r="AF168" s="50">
        <f t="shared" si="49"/>
        <v>-0.27999999999999992</v>
      </c>
      <c r="AI168" s="50">
        <f>AI166-AI167</f>
        <v>-11.47</v>
      </c>
      <c r="CI168" s="51">
        <f>CI166-CI167</f>
        <v>74.209999999999994</v>
      </c>
      <c r="CL168" s="51">
        <f>CL166-CL167</f>
        <v>4221.5600000000004</v>
      </c>
      <c r="CO168" s="51">
        <f>CO166-CO167</f>
        <v>124.6</v>
      </c>
    </row>
    <row r="169" spans="1:95" ht="13.8" hidden="1" customHeight="1" x14ac:dyDescent="0.3">
      <c r="A169" s="56"/>
      <c r="B169" s="16" t="s">
        <v>104</v>
      </c>
      <c r="C169" s="74"/>
      <c r="D169" s="90">
        <v>12</v>
      </c>
      <c r="E169" s="90"/>
      <c r="F169" s="90">
        <v>43</v>
      </c>
      <c r="G169" s="90"/>
      <c r="H169" s="90">
        <v>45</v>
      </c>
      <c r="I169" s="90"/>
    </row>
    <row r="170" spans="1:95" s="9" customFormat="1" ht="14.4" x14ac:dyDescent="0.25">
      <c r="A170" s="121"/>
      <c r="B170" s="122" t="s">
        <v>199</v>
      </c>
      <c r="C170" s="123"/>
      <c r="D170" s="125"/>
      <c r="E170" s="125"/>
      <c r="F170" s="125"/>
      <c r="G170" s="125"/>
      <c r="H170" s="125"/>
      <c r="I170" s="125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1"/>
      <c r="CD170" s="11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</row>
    <row r="171" spans="1:95" s="9" customFormat="1" ht="13.8" x14ac:dyDescent="0.25">
      <c r="A171" s="121" t="str">
        <f>" 245/1"</f>
        <v xml:space="preserve"> 245/1</v>
      </c>
      <c r="B171" s="126" t="s">
        <v>344</v>
      </c>
      <c r="C171" s="123" t="str">
        <f>"40"</f>
        <v>40</v>
      </c>
      <c r="D171" s="125">
        <v>2.2799999999999998</v>
      </c>
      <c r="E171" s="125">
        <v>0</v>
      </c>
      <c r="F171" s="125">
        <v>0.36</v>
      </c>
      <c r="G171" s="125">
        <v>0.41</v>
      </c>
      <c r="H171" s="125">
        <v>1.92</v>
      </c>
      <c r="I171" s="125">
        <v>12.328709</v>
      </c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1"/>
      <c r="CD171" s="11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</row>
    <row r="172" spans="1:95" s="9" customFormat="1" ht="13.8" x14ac:dyDescent="0.25">
      <c r="A172" s="121" t="s">
        <v>230</v>
      </c>
      <c r="B172" s="126" t="s">
        <v>206</v>
      </c>
      <c r="C172" s="123" t="s">
        <v>225</v>
      </c>
      <c r="D172" s="125">
        <v>4.18</v>
      </c>
      <c r="E172" s="125">
        <v>0</v>
      </c>
      <c r="F172" s="125">
        <v>5.47</v>
      </c>
      <c r="G172" s="125">
        <v>5.27</v>
      </c>
      <c r="H172" s="125">
        <v>17.260000000000002</v>
      </c>
      <c r="I172" s="125">
        <v>131.4</v>
      </c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1"/>
      <c r="CD172" s="11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</row>
    <row r="173" spans="1:95" s="9" customFormat="1" ht="13.8" x14ac:dyDescent="0.25">
      <c r="A173" s="152" t="s">
        <v>127</v>
      </c>
      <c r="B173" s="153" t="s">
        <v>307</v>
      </c>
      <c r="C173" s="131" t="s">
        <v>136</v>
      </c>
      <c r="D173" s="161">
        <v>10.89</v>
      </c>
      <c r="E173" s="161">
        <v>14.17</v>
      </c>
      <c r="F173" s="161">
        <v>11.57</v>
      </c>
      <c r="G173" s="161">
        <v>0.09</v>
      </c>
      <c r="H173" s="161">
        <v>17.739999999999998</v>
      </c>
      <c r="I173" s="161">
        <v>231.17</v>
      </c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1"/>
      <c r="CD173" s="11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</row>
    <row r="174" spans="1:95" s="9" customFormat="1" ht="13.8" x14ac:dyDescent="0.25">
      <c r="A174" s="152" t="s">
        <v>129</v>
      </c>
      <c r="B174" s="153" t="s">
        <v>130</v>
      </c>
      <c r="C174" s="154" t="str">
        <f>"180"</f>
        <v>180</v>
      </c>
      <c r="D174" s="155">
        <v>7.89</v>
      </c>
      <c r="E174" s="155">
        <v>0</v>
      </c>
      <c r="F174" s="155">
        <v>9.3699999999999992</v>
      </c>
      <c r="G174" s="155">
        <v>2.0699999999999998</v>
      </c>
      <c r="H174" s="155">
        <v>34.51</v>
      </c>
      <c r="I174" s="155">
        <v>208.1</v>
      </c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1"/>
      <c r="CD174" s="11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</row>
    <row r="175" spans="1:95" s="9" customFormat="1" ht="13.8" x14ac:dyDescent="0.25">
      <c r="A175" s="121" t="s">
        <v>235</v>
      </c>
      <c r="B175" s="126" t="s">
        <v>234</v>
      </c>
      <c r="C175" s="123" t="str">
        <f>"200"</f>
        <v>200</v>
      </c>
      <c r="D175" s="125">
        <v>0.41</v>
      </c>
      <c r="E175" s="125">
        <v>0</v>
      </c>
      <c r="F175" s="125">
        <v>0.17</v>
      </c>
      <c r="G175" s="125">
        <v>0.17</v>
      </c>
      <c r="H175" s="125">
        <v>27.43</v>
      </c>
      <c r="I175" s="125">
        <v>105.95859</v>
      </c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1"/>
      <c r="CD175" s="11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</row>
    <row r="176" spans="1:95" s="9" customFormat="1" ht="13.8" x14ac:dyDescent="0.25">
      <c r="A176" s="121" t="str">
        <f>"-"</f>
        <v>-</v>
      </c>
      <c r="B176" s="126" t="s">
        <v>254</v>
      </c>
      <c r="C176" s="123" t="str">
        <f>"30"</f>
        <v>30</v>
      </c>
      <c r="D176" s="125">
        <v>1.98</v>
      </c>
      <c r="E176" s="125">
        <v>0</v>
      </c>
      <c r="F176" s="125">
        <v>0.2</v>
      </c>
      <c r="G176" s="125">
        <v>0.2</v>
      </c>
      <c r="H176" s="125">
        <v>14.07</v>
      </c>
      <c r="I176" s="125">
        <v>67.170299999999997</v>
      </c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1"/>
      <c r="CD176" s="11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</row>
    <row r="177" spans="1:95" s="9" customFormat="1" ht="13.8" x14ac:dyDescent="0.25">
      <c r="A177" s="121" t="str">
        <f>"-"</f>
        <v>-</v>
      </c>
      <c r="B177" s="126" t="s">
        <v>100</v>
      </c>
      <c r="C177" s="123" t="str">
        <f>"30"</f>
        <v>30</v>
      </c>
      <c r="D177" s="125">
        <v>1.98</v>
      </c>
      <c r="E177" s="125">
        <v>0</v>
      </c>
      <c r="F177" s="125">
        <v>0.36</v>
      </c>
      <c r="G177" s="125">
        <v>0.36</v>
      </c>
      <c r="H177" s="125">
        <v>12.51</v>
      </c>
      <c r="I177" s="125">
        <v>58.013999999999996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1"/>
      <c r="CD177" s="11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</row>
    <row r="178" spans="1:95" s="9" customFormat="1" ht="13.8" x14ac:dyDescent="0.25">
      <c r="A178" s="127"/>
      <c r="B178" s="142" t="s">
        <v>205</v>
      </c>
      <c r="C178" s="128"/>
      <c r="D178" s="130">
        <f>SUM(D171:D177)</f>
        <v>29.610000000000003</v>
      </c>
      <c r="E178" s="130">
        <f t="shared" ref="E178:I178" si="50">SUM(E171:E177)</f>
        <v>14.17</v>
      </c>
      <c r="F178" s="130">
        <f t="shared" si="50"/>
        <v>27.499999999999996</v>
      </c>
      <c r="G178" s="130">
        <f t="shared" si="50"/>
        <v>8.5699999999999985</v>
      </c>
      <c r="H178" s="130">
        <f t="shared" si="50"/>
        <v>125.44000000000001</v>
      </c>
      <c r="I178" s="130">
        <f t="shared" si="50"/>
        <v>814.14159899999993</v>
      </c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1"/>
      <c r="CD178" s="11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</row>
    <row r="179" spans="1:95" s="9" customFormat="1" ht="13.8" hidden="1" x14ac:dyDescent="0.25">
      <c r="A179" s="56"/>
      <c r="B179" s="16" t="s">
        <v>102</v>
      </c>
      <c r="C179" s="74"/>
      <c r="D179" s="90">
        <v>26.95</v>
      </c>
      <c r="E179" s="90">
        <v>0</v>
      </c>
      <c r="F179" s="90">
        <v>27.65</v>
      </c>
      <c r="G179" s="90">
        <v>0</v>
      </c>
      <c r="H179" s="90">
        <v>117.24999999999999</v>
      </c>
      <c r="I179" s="90">
        <v>822.5</v>
      </c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1"/>
      <c r="CD179" s="11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</row>
    <row r="180" spans="1:95" s="9" customFormat="1" ht="13.8" hidden="1" x14ac:dyDescent="0.25">
      <c r="A180" s="56"/>
      <c r="B180" s="16" t="s">
        <v>103</v>
      </c>
      <c r="C180" s="74"/>
      <c r="D180" s="90">
        <f t="shared" ref="D180:I180" si="51">D178-D179</f>
        <v>2.6600000000000037</v>
      </c>
      <c r="E180" s="90">
        <f t="shared" si="51"/>
        <v>14.17</v>
      </c>
      <c r="F180" s="90">
        <f t="shared" si="51"/>
        <v>-0.15000000000000213</v>
      </c>
      <c r="G180" s="90">
        <f t="shared" si="51"/>
        <v>8.5699999999999985</v>
      </c>
      <c r="H180" s="90">
        <f t="shared" si="51"/>
        <v>8.1900000000000261</v>
      </c>
      <c r="I180" s="90">
        <f t="shared" si="51"/>
        <v>-8.3584010000000717</v>
      </c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1"/>
      <c r="CD180" s="11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</row>
    <row r="181" spans="1:95" s="9" customFormat="1" ht="13.8" hidden="1" x14ac:dyDescent="0.25">
      <c r="A181" s="56"/>
      <c r="B181" s="16" t="s">
        <v>104</v>
      </c>
      <c r="C181" s="74"/>
      <c r="D181" s="90">
        <v>12</v>
      </c>
      <c r="E181" s="90"/>
      <c r="F181" s="90">
        <v>42</v>
      </c>
      <c r="G181" s="90"/>
      <c r="H181" s="90">
        <v>46</v>
      </c>
      <c r="I181" s="9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1"/>
      <c r="CD181" s="11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</row>
    <row r="182" spans="1:95" s="9" customFormat="1" ht="13.8" x14ac:dyDescent="0.25">
      <c r="A182" s="56"/>
      <c r="B182" s="143" t="s">
        <v>287</v>
      </c>
      <c r="C182" s="74"/>
      <c r="D182" s="68">
        <f>D166+D178</f>
        <v>51.709999999999994</v>
      </c>
      <c r="E182" s="68">
        <f t="shared" ref="E182:I182" si="52">E166+E178</f>
        <v>27.21</v>
      </c>
      <c r="F182" s="68">
        <f t="shared" si="52"/>
        <v>50.429999999999993</v>
      </c>
      <c r="G182" s="68">
        <f t="shared" si="52"/>
        <v>10.069999999999999</v>
      </c>
      <c r="H182" s="68">
        <f t="shared" si="52"/>
        <v>207.22000000000003</v>
      </c>
      <c r="I182" s="68">
        <f t="shared" si="52"/>
        <v>1430.0001562500001</v>
      </c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1"/>
      <c r="CD182" s="11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</row>
    <row r="183" spans="1:95" ht="12" customHeight="1" x14ac:dyDescent="0.3">
      <c r="A183" s="56"/>
      <c r="B183" s="16"/>
      <c r="C183" s="74"/>
      <c r="D183" s="90"/>
      <c r="E183" s="90"/>
      <c r="F183" s="90"/>
      <c r="G183" s="90"/>
      <c r="H183" s="90"/>
      <c r="I183" s="90"/>
    </row>
    <row r="184" spans="1:95" x14ac:dyDescent="0.3">
      <c r="A184" s="56"/>
      <c r="B184" s="23" t="s">
        <v>149</v>
      </c>
      <c r="C184" s="180" t="s">
        <v>156</v>
      </c>
      <c r="D184" s="186" t="s">
        <v>157</v>
      </c>
      <c r="E184" s="186"/>
      <c r="F184" s="288" t="s">
        <v>158</v>
      </c>
      <c r="G184" s="288"/>
      <c r="H184" s="181" t="s">
        <v>159</v>
      </c>
      <c r="I184" s="181" t="s">
        <v>160</v>
      </c>
    </row>
    <row r="185" spans="1:95" ht="15.6" customHeight="1" x14ac:dyDescent="0.3">
      <c r="A185" s="121"/>
      <c r="B185" s="149" t="s">
        <v>92</v>
      </c>
      <c r="C185" s="131"/>
      <c r="D185" s="168"/>
      <c r="E185" s="168"/>
      <c r="F185" s="287"/>
      <c r="G185" s="287"/>
      <c r="H185" s="167"/>
      <c r="I185" s="167"/>
    </row>
    <row r="186" spans="1:95" ht="13.8" customHeight="1" x14ac:dyDescent="0.3">
      <c r="A186" s="121" t="s">
        <v>227</v>
      </c>
      <c r="B186" s="126" t="s">
        <v>344</v>
      </c>
      <c r="C186" s="123">
        <v>30</v>
      </c>
      <c r="D186" s="124">
        <v>0.31</v>
      </c>
      <c r="E186" s="124">
        <v>0</v>
      </c>
      <c r="F186" s="124">
        <v>0.27</v>
      </c>
      <c r="G186" s="124">
        <v>0.41</v>
      </c>
      <c r="H186" s="124">
        <v>1.44</v>
      </c>
      <c r="I186" s="125">
        <v>9.24</v>
      </c>
      <c r="J186" s="82">
        <v>7.11</v>
      </c>
      <c r="K186" s="60">
        <v>6.5</v>
      </c>
      <c r="L186" s="60">
        <v>0</v>
      </c>
      <c r="M186" s="60">
        <v>0</v>
      </c>
      <c r="N186" s="60">
        <v>3.32</v>
      </c>
      <c r="O186" s="60">
        <v>39.869999999999997</v>
      </c>
      <c r="P186" s="60">
        <v>2.7</v>
      </c>
      <c r="Q186" s="60">
        <v>0</v>
      </c>
      <c r="R186" s="60">
        <v>0</v>
      </c>
      <c r="S186" s="60">
        <v>0.12</v>
      </c>
      <c r="T186" s="60">
        <v>2.09</v>
      </c>
      <c r="U186" s="60">
        <v>259.64999999999998</v>
      </c>
      <c r="V186" s="60">
        <v>358.24</v>
      </c>
      <c r="W186" s="60">
        <v>23.4</v>
      </c>
      <c r="X186" s="60">
        <v>53.25</v>
      </c>
      <c r="Y186" s="60">
        <v>231.57</v>
      </c>
      <c r="Z186" s="60">
        <v>2.7</v>
      </c>
      <c r="AA186" s="60">
        <v>0</v>
      </c>
      <c r="AB186" s="60">
        <v>2880</v>
      </c>
      <c r="AC186" s="60">
        <v>600</v>
      </c>
      <c r="AD186" s="60">
        <v>5.1100000000000003</v>
      </c>
      <c r="AE186" s="60">
        <v>0.09</v>
      </c>
      <c r="AF186" s="60">
        <v>0.13</v>
      </c>
      <c r="AG186" s="60">
        <v>4.04</v>
      </c>
      <c r="AH186" s="60">
        <v>8.9499999999999993</v>
      </c>
      <c r="AI186" s="60">
        <v>1.2</v>
      </c>
      <c r="AJ186" s="61">
        <v>0</v>
      </c>
      <c r="AK186" s="61">
        <v>1027.33</v>
      </c>
      <c r="AL186" s="61">
        <v>784.06</v>
      </c>
      <c r="AM186" s="61">
        <v>1473.55</v>
      </c>
      <c r="AN186" s="61">
        <v>2104.29</v>
      </c>
      <c r="AO186" s="61">
        <v>427.42</v>
      </c>
      <c r="AP186" s="61">
        <v>748.24</v>
      </c>
      <c r="AQ186" s="61">
        <v>216.58</v>
      </c>
      <c r="AR186" s="61">
        <v>815.27</v>
      </c>
      <c r="AS186" s="61">
        <v>1050.17</v>
      </c>
      <c r="AT186" s="61">
        <v>1083.56</v>
      </c>
      <c r="AU186" s="61">
        <v>1674.43</v>
      </c>
      <c r="AV186" s="61">
        <v>633.77</v>
      </c>
      <c r="AW186" s="61">
        <v>893.29</v>
      </c>
      <c r="AX186" s="61">
        <v>3053.99</v>
      </c>
      <c r="AY186" s="61">
        <v>218.08</v>
      </c>
      <c r="AZ186" s="61">
        <v>709.71</v>
      </c>
      <c r="BA186" s="61">
        <v>781.99</v>
      </c>
      <c r="BB186" s="61">
        <v>663.46</v>
      </c>
      <c r="BC186" s="61">
        <v>275.42</v>
      </c>
      <c r="BD186" s="61">
        <v>0</v>
      </c>
      <c r="BE186" s="61">
        <v>0</v>
      </c>
      <c r="BF186" s="61">
        <v>0</v>
      </c>
      <c r="BG186" s="61">
        <v>0</v>
      </c>
      <c r="BH186" s="61">
        <v>0</v>
      </c>
      <c r="BI186" s="61">
        <v>0.01</v>
      </c>
      <c r="BJ186" s="61">
        <v>0</v>
      </c>
      <c r="BK186" s="61">
        <v>0.64</v>
      </c>
      <c r="BL186" s="61">
        <v>0</v>
      </c>
      <c r="BM186" s="61">
        <v>0.38</v>
      </c>
      <c r="BN186" s="61">
        <v>0.03</v>
      </c>
      <c r="BO186" s="61">
        <v>0.06</v>
      </c>
      <c r="BP186" s="61">
        <v>0</v>
      </c>
      <c r="BQ186" s="61">
        <v>0</v>
      </c>
      <c r="BR186" s="61">
        <v>0</v>
      </c>
      <c r="BS186" s="61">
        <v>2.2599999999999998</v>
      </c>
      <c r="BT186" s="61">
        <v>0</v>
      </c>
      <c r="BU186" s="61">
        <v>0</v>
      </c>
      <c r="BV186" s="61">
        <v>6.02</v>
      </c>
      <c r="BW186" s="61">
        <v>0</v>
      </c>
      <c r="BX186" s="61">
        <v>0</v>
      </c>
      <c r="BY186" s="61">
        <v>0</v>
      </c>
      <c r="BZ186" s="61">
        <v>0</v>
      </c>
      <c r="CA186" s="61">
        <v>0</v>
      </c>
      <c r="CB186" s="61">
        <v>224.31</v>
      </c>
      <c r="CC186" s="62"/>
      <c r="CD186" s="62"/>
      <c r="CE186" s="61">
        <v>480</v>
      </c>
      <c r="CF186" s="61"/>
      <c r="CG186" s="61">
        <v>25.59</v>
      </c>
      <c r="CH186" s="61">
        <v>17.350000000000001</v>
      </c>
      <c r="CI186" s="61">
        <v>21.47</v>
      </c>
      <c r="CJ186" s="61">
        <v>4329.7299999999996</v>
      </c>
      <c r="CK186" s="61">
        <v>2350.69</v>
      </c>
      <c r="CL186" s="61">
        <v>3340.21</v>
      </c>
      <c r="CM186" s="61">
        <v>44.09</v>
      </c>
      <c r="CN186" s="61">
        <v>24.15</v>
      </c>
      <c r="CO186" s="61">
        <v>34.119999999999997</v>
      </c>
      <c r="CP186" s="61">
        <v>0</v>
      </c>
      <c r="CQ186" s="61">
        <v>0.5</v>
      </c>
    </row>
    <row r="187" spans="1:95" ht="13.8" customHeight="1" x14ac:dyDescent="0.3">
      <c r="A187" s="121" t="s">
        <v>355</v>
      </c>
      <c r="B187" s="126" t="s">
        <v>245</v>
      </c>
      <c r="C187" s="123" t="str">
        <f>"250"</f>
        <v>250</v>
      </c>
      <c r="D187" s="124">
        <v>18.5</v>
      </c>
      <c r="E187" s="124">
        <v>14.88</v>
      </c>
      <c r="F187" s="124">
        <v>12.64</v>
      </c>
      <c r="G187" s="124">
        <v>10.65</v>
      </c>
      <c r="H187" s="124">
        <v>45.89</v>
      </c>
      <c r="I187" s="125">
        <v>331.56</v>
      </c>
      <c r="J187" s="82">
        <v>0.01</v>
      </c>
      <c r="K187" s="60">
        <v>0</v>
      </c>
      <c r="L187" s="60">
        <v>0</v>
      </c>
      <c r="M187" s="60">
        <v>0</v>
      </c>
      <c r="N187" s="60">
        <v>20.78</v>
      </c>
      <c r="O187" s="60">
        <v>0.31</v>
      </c>
      <c r="P187" s="60">
        <v>2.15</v>
      </c>
      <c r="Q187" s="60">
        <v>0</v>
      </c>
      <c r="R187" s="60">
        <v>0</v>
      </c>
      <c r="S187" s="60">
        <v>0.17</v>
      </c>
      <c r="T187" s="60">
        <v>0.72</v>
      </c>
      <c r="U187" s="60">
        <v>1.95</v>
      </c>
      <c r="V187" s="60">
        <v>187.28</v>
      </c>
      <c r="W187" s="60">
        <v>17.36</v>
      </c>
      <c r="X187" s="60">
        <v>10.97</v>
      </c>
      <c r="Y187" s="60">
        <v>14.94</v>
      </c>
      <c r="Z187" s="60">
        <v>0.37</v>
      </c>
      <c r="AA187" s="60">
        <v>0</v>
      </c>
      <c r="AB187" s="60">
        <v>346.5</v>
      </c>
      <c r="AC187" s="60">
        <v>64.13</v>
      </c>
      <c r="AD187" s="60">
        <v>0.61</v>
      </c>
      <c r="AE187" s="60">
        <v>0.01</v>
      </c>
      <c r="AF187" s="60">
        <v>0.02</v>
      </c>
      <c r="AG187" s="60">
        <v>0.28000000000000003</v>
      </c>
      <c r="AH187" s="60">
        <v>0.43</v>
      </c>
      <c r="AI187" s="60">
        <v>0.18</v>
      </c>
      <c r="AJ187" s="61">
        <v>0</v>
      </c>
      <c r="AK187" s="61">
        <v>0.01</v>
      </c>
      <c r="AL187" s="61">
        <v>0</v>
      </c>
      <c r="AM187" s="61">
        <v>0.01</v>
      </c>
      <c r="AN187" s="61">
        <v>0.01</v>
      </c>
      <c r="AO187" s="61">
        <v>0</v>
      </c>
      <c r="AP187" s="61">
        <v>0.01</v>
      </c>
      <c r="AQ187" s="61">
        <v>0</v>
      </c>
      <c r="AR187" s="61">
        <v>0.01</v>
      </c>
      <c r="AS187" s="61">
        <v>0.01</v>
      </c>
      <c r="AT187" s="61">
        <v>0.01</v>
      </c>
      <c r="AU187" s="61">
        <v>0.03</v>
      </c>
      <c r="AV187" s="61">
        <v>0</v>
      </c>
      <c r="AW187" s="61">
        <v>0</v>
      </c>
      <c r="AX187" s="61">
        <v>0.01</v>
      </c>
      <c r="AY187" s="61">
        <v>0</v>
      </c>
      <c r="AZ187" s="61">
        <v>0.01</v>
      </c>
      <c r="BA187" s="61">
        <v>0.01</v>
      </c>
      <c r="BB187" s="61">
        <v>0</v>
      </c>
      <c r="BC187" s="61">
        <v>0</v>
      </c>
      <c r="BD187" s="61">
        <v>0</v>
      </c>
      <c r="BE187" s="61">
        <v>0</v>
      </c>
      <c r="BF187" s="61">
        <v>0</v>
      </c>
      <c r="BG187" s="61">
        <v>0</v>
      </c>
      <c r="BH187" s="61">
        <v>0</v>
      </c>
      <c r="BI187" s="61">
        <v>0</v>
      </c>
      <c r="BJ187" s="61">
        <v>0</v>
      </c>
      <c r="BK187" s="61">
        <v>0</v>
      </c>
      <c r="BL187" s="61">
        <v>0</v>
      </c>
      <c r="BM187" s="61">
        <v>0</v>
      </c>
      <c r="BN187" s="61">
        <v>0</v>
      </c>
      <c r="BO187" s="61">
        <v>0</v>
      </c>
      <c r="BP187" s="61">
        <v>0</v>
      </c>
      <c r="BQ187" s="61">
        <v>0</v>
      </c>
      <c r="BR187" s="61">
        <v>0</v>
      </c>
      <c r="BS187" s="61">
        <v>0.01</v>
      </c>
      <c r="BT187" s="61">
        <v>0</v>
      </c>
      <c r="BU187" s="61">
        <v>0</v>
      </c>
      <c r="BV187" s="61">
        <v>0</v>
      </c>
      <c r="BW187" s="61">
        <v>0</v>
      </c>
      <c r="BX187" s="61">
        <v>0</v>
      </c>
      <c r="BY187" s="61">
        <v>0</v>
      </c>
      <c r="BZ187" s="61">
        <v>0</v>
      </c>
      <c r="CA187" s="61">
        <v>0</v>
      </c>
      <c r="CB187" s="61">
        <v>213.92</v>
      </c>
      <c r="CC187" s="62"/>
      <c r="CD187" s="62"/>
      <c r="CE187" s="61">
        <v>57.75</v>
      </c>
      <c r="CF187" s="61"/>
      <c r="CG187" s="61">
        <v>5.99</v>
      </c>
      <c r="CH187" s="61">
        <v>4.79</v>
      </c>
      <c r="CI187" s="61">
        <v>5.39</v>
      </c>
      <c r="CJ187" s="61">
        <v>545</v>
      </c>
      <c r="CK187" s="61">
        <v>210.4</v>
      </c>
      <c r="CL187" s="61">
        <v>377.7</v>
      </c>
      <c r="CM187" s="61">
        <v>50.08</v>
      </c>
      <c r="CN187" s="61">
        <v>30.08</v>
      </c>
      <c r="CO187" s="61">
        <v>40.08</v>
      </c>
      <c r="CP187" s="61">
        <v>10</v>
      </c>
      <c r="CQ187" s="61">
        <v>0</v>
      </c>
    </row>
    <row r="188" spans="1:95" ht="13.8" customHeight="1" x14ac:dyDescent="0.3">
      <c r="A188" s="121" t="s">
        <v>115</v>
      </c>
      <c r="B188" s="126" t="s">
        <v>116</v>
      </c>
      <c r="C188" s="123" t="str">
        <f>"200"</f>
        <v>200</v>
      </c>
      <c r="D188" s="124">
        <v>0.08</v>
      </c>
      <c r="E188" s="124">
        <v>0</v>
      </c>
      <c r="F188" s="124">
        <v>0.02</v>
      </c>
      <c r="G188" s="124">
        <v>0.02</v>
      </c>
      <c r="H188" s="124">
        <v>9.84</v>
      </c>
      <c r="I188" s="125">
        <v>37.802231999999989</v>
      </c>
      <c r="J188" s="82">
        <v>0</v>
      </c>
      <c r="K188" s="60">
        <v>0</v>
      </c>
      <c r="L188" s="60">
        <v>0</v>
      </c>
      <c r="M188" s="60">
        <v>0</v>
      </c>
      <c r="N188" s="60">
        <v>0.39</v>
      </c>
      <c r="O188" s="60">
        <v>15.96</v>
      </c>
      <c r="P188" s="60">
        <v>7.0000000000000007E-2</v>
      </c>
      <c r="Q188" s="60">
        <v>0</v>
      </c>
      <c r="R188" s="60">
        <v>0</v>
      </c>
      <c r="S188" s="60">
        <v>0</v>
      </c>
      <c r="T188" s="60">
        <v>0.63</v>
      </c>
      <c r="U188" s="60">
        <v>0</v>
      </c>
      <c r="V188" s="60">
        <v>0</v>
      </c>
      <c r="W188" s="60">
        <v>0</v>
      </c>
      <c r="X188" s="60">
        <v>0</v>
      </c>
      <c r="Y188" s="60">
        <v>0</v>
      </c>
      <c r="Z188" s="60">
        <v>0</v>
      </c>
      <c r="AA188" s="60">
        <v>0</v>
      </c>
      <c r="AB188" s="60">
        <v>0</v>
      </c>
      <c r="AC188" s="60">
        <v>0</v>
      </c>
      <c r="AD188" s="60">
        <v>0</v>
      </c>
      <c r="AE188" s="60">
        <v>0</v>
      </c>
      <c r="AF188" s="60">
        <v>0</v>
      </c>
      <c r="AG188" s="60">
        <v>0</v>
      </c>
      <c r="AH188" s="60">
        <v>0</v>
      </c>
      <c r="AI188" s="60">
        <v>0</v>
      </c>
      <c r="AJ188" s="61">
        <v>0</v>
      </c>
      <c r="AK188" s="61">
        <v>111.75</v>
      </c>
      <c r="AL188" s="61">
        <v>116.32</v>
      </c>
      <c r="AM188" s="61">
        <v>178.13</v>
      </c>
      <c r="AN188" s="61">
        <v>59.07</v>
      </c>
      <c r="AO188" s="61">
        <v>35.020000000000003</v>
      </c>
      <c r="AP188" s="61">
        <v>70.040000000000006</v>
      </c>
      <c r="AQ188" s="61">
        <v>26.49</v>
      </c>
      <c r="AR188" s="61">
        <v>126.67</v>
      </c>
      <c r="AS188" s="61">
        <v>78.56</v>
      </c>
      <c r="AT188" s="61">
        <v>109.62</v>
      </c>
      <c r="AU188" s="61">
        <v>90.44</v>
      </c>
      <c r="AV188" s="61">
        <v>47.5</v>
      </c>
      <c r="AW188" s="61">
        <v>84.04</v>
      </c>
      <c r="AX188" s="61">
        <v>702.79</v>
      </c>
      <c r="AY188" s="61">
        <v>0</v>
      </c>
      <c r="AZ188" s="61">
        <v>228.98</v>
      </c>
      <c r="BA188" s="61">
        <v>99.57</v>
      </c>
      <c r="BB188" s="61">
        <v>66.08</v>
      </c>
      <c r="BC188" s="61">
        <v>52.37</v>
      </c>
      <c r="BD188" s="61">
        <v>0</v>
      </c>
      <c r="BE188" s="61">
        <v>0</v>
      </c>
      <c r="BF188" s="61">
        <v>0</v>
      </c>
      <c r="BG188" s="61">
        <v>0</v>
      </c>
      <c r="BH188" s="61">
        <v>0</v>
      </c>
      <c r="BI188" s="61">
        <v>0</v>
      </c>
      <c r="BJ188" s="61">
        <v>0</v>
      </c>
      <c r="BK188" s="61">
        <v>0.03</v>
      </c>
      <c r="BL188" s="61">
        <v>0</v>
      </c>
      <c r="BM188" s="61">
        <v>0</v>
      </c>
      <c r="BN188" s="61">
        <v>0</v>
      </c>
      <c r="BO188" s="61">
        <v>0</v>
      </c>
      <c r="BP188" s="61">
        <v>0</v>
      </c>
      <c r="BQ188" s="61">
        <v>0</v>
      </c>
      <c r="BR188" s="61">
        <v>0</v>
      </c>
      <c r="BS188" s="61">
        <v>0.02</v>
      </c>
      <c r="BT188" s="61">
        <v>0</v>
      </c>
      <c r="BU188" s="61">
        <v>0</v>
      </c>
      <c r="BV188" s="61">
        <v>0.1</v>
      </c>
      <c r="BW188" s="61">
        <v>0.01</v>
      </c>
      <c r="BX188" s="61">
        <v>0</v>
      </c>
      <c r="BY188" s="61">
        <v>0</v>
      </c>
      <c r="BZ188" s="61">
        <v>0</v>
      </c>
      <c r="CA188" s="61">
        <v>0</v>
      </c>
      <c r="CB188" s="61">
        <v>13.69</v>
      </c>
      <c r="CC188" s="62"/>
      <c r="CD188" s="62"/>
      <c r="CE188" s="61">
        <v>0</v>
      </c>
      <c r="CF188" s="61"/>
      <c r="CG188" s="61">
        <v>0</v>
      </c>
      <c r="CH188" s="61">
        <v>0</v>
      </c>
      <c r="CI188" s="61">
        <v>0</v>
      </c>
      <c r="CJ188" s="61">
        <v>570</v>
      </c>
      <c r="CK188" s="61">
        <v>219.6</v>
      </c>
      <c r="CL188" s="61">
        <v>394.8</v>
      </c>
      <c r="CM188" s="61">
        <v>4.5599999999999996</v>
      </c>
      <c r="CN188" s="61">
        <v>4.5599999999999996</v>
      </c>
      <c r="CO188" s="61">
        <v>4.5599999999999996</v>
      </c>
      <c r="CP188" s="61">
        <v>0</v>
      </c>
      <c r="CQ188" s="61">
        <v>0</v>
      </c>
    </row>
    <row r="189" spans="1:95" ht="13.8" customHeight="1" x14ac:dyDescent="0.3">
      <c r="A189" s="121" t="str">
        <f>"-"</f>
        <v>-</v>
      </c>
      <c r="B189" s="126" t="s">
        <v>254</v>
      </c>
      <c r="C189" s="123">
        <v>25</v>
      </c>
      <c r="D189" s="124">
        <v>1.65</v>
      </c>
      <c r="E189" s="124">
        <v>0</v>
      </c>
      <c r="F189" s="124">
        <v>0.16</v>
      </c>
      <c r="G189" s="124">
        <v>0.2</v>
      </c>
      <c r="H189" s="124">
        <v>11.72</v>
      </c>
      <c r="I189" s="125">
        <v>55.97</v>
      </c>
      <c r="J189" s="82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2"/>
      <c r="CD189" s="62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</row>
    <row r="190" spans="1:95" ht="13.8" customHeight="1" x14ac:dyDescent="0.3">
      <c r="A190" s="121"/>
      <c r="B190" s="126" t="s">
        <v>215</v>
      </c>
      <c r="C190" s="123" t="str">
        <f>"50"</f>
        <v>50</v>
      </c>
      <c r="D190" s="124">
        <v>2.41</v>
      </c>
      <c r="E190" s="124">
        <v>0.88</v>
      </c>
      <c r="F190" s="124">
        <v>6.45</v>
      </c>
      <c r="G190" s="124">
        <v>4.25</v>
      </c>
      <c r="H190" s="124">
        <v>19.59</v>
      </c>
      <c r="I190" s="124">
        <v>153.6</v>
      </c>
      <c r="J190" s="83">
        <v>0.1</v>
      </c>
      <c r="K190" s="57">
        <v>0</v>
      </c>
      <c r="L190" s="57">
        <v>0</v>
      </c>
      <c r="M190" s="57">
        <v>0</v>
      </c>
      <c r="N190" s="57">
        <v>9</v>
      </c>
      <c r="O190" s="57">
        <v>0.8</v>
      </c>
      <c r="P190" s="57">
        <v>1.8</v>
      </c>
      <c r="Q190" s="57">
        <v>0</v>
      </c>
      <c r="R190" s="57">
        <v>0</v>
      </c>
      <c r="S190" s="57">
        <v>0.8</v>
      </c>
      <c r="T190" s="57">
        <v>0.5</v>
      </c>
      <c r="U190" s="57">
        <v>26</v>
      </c>
      <c r="V190" s="57">
        <v>278</v>
      </c>
      <c r="W190" s="57">
        <v>16</v>
      </c>
      <c r="X190" s="57">
        <v>9</v>
      </c>
      <c r="Y190" s="57">
        <v>11</v>
      </c>
      <c r="Z190" s="57">
        <v>2.2000000000000002</v>
      </c>
      <c r="AA190" s="57">
        <v>0</v>
      </c>
      <c r="AB190" s="57">
        <v>30</v>
      </c>
      <c r="AC190" s="57">
        <v>5</v>
      </c>
      <c r="AD190" s="57">
        <v>0.2</v>
      </c>
      <c r="AE190" s="57">
        <v>0.03</v>
      </c>
      <c r="AF190" s="57">
        <v>0.02</v>
      </c>
      <c r="AG190" s="57">
        <v>0.3</v>
      </c>
      <c r="AH190" s="57">
        <v>0.4</v>
      </c>
      <c r="AI190" s="57">
        <v>10</v>
      </c>
      <c r="AJ190" s="55">
        <v>0</v>
      </c>
      <c r="AK190" s="55">
        <v>12</v>
      </c>
      <c r="AL190" s="55">
        <v>13</v>
      </c>
      <c r="AM190" s="55">
        <v>19</v>
      </c>
      <c r="AN190" s="55">
        <v>18</v>
      </c>
      <c r="AO190" s="55">
        <v>3</v>
      </c>
      <c r="AP190" s="55">
        <v>11</v>
      </c>
      <c r="AQ190" s="55">
        <v>3</v>
      </c>
      <c r="AR190" s="55">
        <v>9</v>
      </c>
      <c r="AS190" s="55">
        <v>17</v>
      </c>
      <c r="AT190" s="55">
        <v>10</v>
      </c>
      <c r="AU190" s="55">
        <v>78</v>
      </c>
      <c r="AV190" s="55">
        <v>7</v>
      </c>
      <c r="AW190" s="55">
        <v>14</v>
      </c>
      <c r="AX190" s="55">
        <v>42</v>
      </c>
      <c r="AY190" s="55">
        <v>0</v>
      </c>
      <c r="AZ190" s="55">
        <v>13</v>
      </c>
      <c r="BA190" s="55">
        <v>16</v>
      </c>
      <c r="BB190" s="55">
        <v>6</v>
      </c>
      <c r="BC190" s="55">
        <v>5</v>
      </c>
      <c r="BD190" s="55">
        <v>0</v>
      </c>
      <c r="BE190" s="55">
        <v>0</v>
      </c>
      <c r="BF190" s="55">
        <v>0</v>
      </c>
      <c r="BG190" s="55">
        <v>0</v>
      </c>
      <c r="BH190" s="55">
        <v>0</v>
      </c>
      <c r="BI190" s="55">
        <v>0</v>
      </c>
      <c r="BJ190" s="55">
        <v>0</v>
      </c>
      <c r="BK190" s="55">
        <v>0</v>
      </c>
      <c r="BL190" s="55">
        <v>0</v>
      </c>
      <c r="BM190" s="55">
        <v>0</v>
      </c>
      <c r="BN190" s="55">
        <v>0</v>
      </c>
      <c r="BO190" s="55">
        <v>0</v>
      </c>
      <c r="BP190" s="55">
        <v>0</v>
      </c>
      <c r="BQ190" s="55">
        <v>0</v>
      </c>
      <c r="BR190" s="55">
        <v>0</v>
      </c>
      <c r="BS190" s="55">
        <v>0</v>
      </c>
      <c r="BT190" s="55">
        <v>0</v>
      </c>
      <c r="BU190" s="55">
        <v>0</v>
      </c>
      <c r="BV190" s="55">
        <v>0</v>
      </c>
      <c r="BW190" s="55">
        <v>0</v>
      </c>
      <c r="BX190" s="55">
        <v>0</v>
      </c>
      <c r="BY190" s="55">
        <v>0</v>
      </c>
      <c r="BZ190" s="55">
        <v>0</v>
      </c>
      <c r="CA190" s="55">
        <v>0</v>
      </c>
      <c r="CB190" s="55">
        <v>86.3</v>
      </c>
      <c r="CC190" s="58"/>
      <c r="CD190" s="58"/>
      <c r="CE190" s="55">
        <v>5</v>
      </c>
      <c r="CF190" s="55"/>
      <c r="CG190" s="55">
        <v>2</v>
      </c>
      <c r="CH190" s="55">
        <v>2</v>
      </c>
      <c r="CI190" s="55">
        <v>2</v>
      </c>
      <c r="CJ190" s="55">
        <v>150</v>
      </c>
      <c r="CK190" s="55">
        <v>150</v>
      </c>
      <c r="CL190" s="55">
        <v>150</v>
      </c>
      <c r="CM190" s="55">
        <v>46.8</v>
      </c>
      <c r="CN190" s="55">
        <v>46.8</v>
      </c>
      <c r="CO190" s="55">
        <v>46.8</v>
      </c>
      <c r="CP190" s="55">
        <v>0</v>
      </c>
      <c r="CQ190" s="55">
        <v>0</v>
      </c>
    </row>
    <row r="191" spans="1:95" ht="13.8" customHeight="1" x14ac:dyDescent="0.3">
      <c r="A191" s="127"/>
      <c r="B191" s="142" t="s">
        <v>101</v>
      </c>
      <c r="C191" s="128"/>
      <c r="D191" s="129">
        <f t="shared" ref="D191:I191" si="53">SUM(D186:D190)</f>
        <v>22.949999999999996</v>
      </c>
      <c r="E191" s="129">
        <f t="shared" si="53"/>
        <v>15.760000000000002</v>
      </c>
      <c r="F191" s="129">
        <f t="shared" si="53"/>
        <v>19.54</v>
      </c>
      <c r="G191" s="129">
        <f t="shared" si="53"/>
        <v>15.53</v>
      </c>
      <c r="H191" s="129">
        <f t="shared" si="53"/>
        <v>88.48</v>
      </c>
      <c r="I191" s="130">
        <f t="shared" si="53"/>
        <v>588.17223200000001</v>
      </c>
      <c r="J191" s="63">
        <v>9.02</v>
      </c>
      <c r="K191" s="63">
        <v>10.62</v>
      </c>
      <c r="L191" s="63">
        <v>0</v>
      </c>
      <c r="M191" s="63">
        <v>0</v>
      </c>
      <c r="N191" s="63">
        <v>37.14</v>
      </c>
      <c r="O191" s="63">
        <v>72.84</v>
      </c>
      <c r="P191" s="63">
        <v>12.61</v>
      </c>
      <c r="Q191" s="63">
        <v>0</v>
      </c>
      <c r="R191" s="63">
        <v>0</v>
      </c>
      <c r="S191" s="63">
        <v>2.09</v>
      </c>
      <c r="T191" s="63">
        <v>6.71</v>
      </c>
      <c r="U191" s="63">
        <v>759.14</v>
      </c>
      <c r="V191" s="63">
        <v>1539.21</v>
      </c>
      <c r="W191" s="63">
        <v>117.36</v>
      </c>
      <c r="X191" s="63">
        <v>122.98</v>
      </c>
      <c r="Y191" s="63">
        <v>373.64</v>
      </c>
      <c r="Z191" s="63">
        <v>7.65</v>
      </c>
      <c r="AA191" s="63">
        <v>8</v>
      </c>
      <c r="AB191" s="63">
        <v>4932.25</v>
      </c>
      <c r="AC191" s="63">
        <v>995.35</v>
      </c>
      <c r="AD191" s="63">
        <v>10.01</v>
      </c>
      <c r="AE191" s="63">
        <v>0.27</v>
      </c>
      <c r="AF191" s="63">
        <v>0.28000000000000003</v>
      </c>
      <c r="AG191" s="63">
        <v>6.03</v>
      </c>
      <c r="AH191" s="63">
        <v>12.34</v>
      </c>
      <c r="AI191" s="63">
        <v>24.27</v>
      </c>
      <c r="AJ191" s="1">
        <v>0</v>
      </c>
      <c r="AK191" s="1">
        <v>1383.49</v>
      </c>
      <c r="AL191" s="1">
        <v>1106.79</v>
      </c>
      <c r="AM191" s="1">
        <v>2013.96</v>
      </c>
      <c r="AN191" s="1">
        <v>2480.31</v>
      </c>
      <c r="AO191" s="1">
        <v>553.79999999999995</v>
      </c>
      <c r="AP191" s="1">
        <v>1018.42</v>
      </c>
      <c r="AQ191" s="1">
        <v>307.04000000000002</v>
      </c>
      <c r="AR191" s="1">
        <v>1177.04</v>
      </c>
      <c r="AS191" s="1">
        <v>1401.6</v>
      </c>
      <c r="AT191" s="1">
        <v>1521.27</v>
      </c>
      <c r="AU191" s="1">
        <v>2320.91</v>
      </c>
      <c r="AV191" s="1">
        <v>814.24</v>
      </c>
      <c r="AW191" s="1">
        <v>1218.8499999999999</v>
      </c>
      <c r="AX191" s="1">
        <v>4918.6400000000003</v>
      </c>
      <c r="AY191" s="1">
        <v>218.08</v>
      </c>
      <c r="AZ191" s="1">
        <v>1217.02</v>
      </c>
      <c r="BA191" s="1">
        <v>1108.78</v>
      </c>
      <c r="BB191" s="1">
        <v>893.11</v>
      </c>
      <c r="BC191" s="1">
        <v>409.9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0.01</v>
      </c>
      <c r="BJ191" s="1">
        <v>0</v>
      </c>
      <c r="BK191" s="1">
        <v>1.1299999999999999</v>
      </c>
      <c r="BL191" s="1">
        <v>0</v>
      </c>
      <c r="BM191" s="1">
        <v>0.65</v>
      </c>
      <c r="BN191" s="1">
        <v>0.05</v>
      </c>
      <c r="BO191" s="1">
        <v>0.1</v>
      </c>
      <c r="BP191" s="1">
        <v>0</v>
      </c>
      <c r="BQ191" s="1">
        <v>0</v>
      </c>
      <c r="BR191" s="1">
        <v>0.01</v>
      </c>
      <c r="BS191" s="1">
        <v>3.9</v>
      </c>
      <c r="BT191" s="1">
        <v>0</v>
      </c>
      <c r="BU191" s="1">
        <v>0</v>
      </c>
      <c r="BV191" s="1">
        <v>9.9700000000000006</v>
      </c>
      <c r="BW191" s="1">
        <v>0.03</v>
      </c>
      <c r="BX191" s="1">
        <v>0</v>
      </c>
      <c r="BY191" s="1">
        <v>0</v>
      </c>
      <c r="BZ191" s="1">
        <v>0</v>
      </c>
      <c r="CA191" s="1">
        <v>0</v>
      </c>
      <c r="CB191" s="1">
        <v>878.07</v>
      </c>
      <c r="CC191" s="64"/>
      <c r="CD191" s="64"/>
      <c r="CE191" s="1">
        <v>830.04</v>
      </c>
      <c r="CF191" s="1"/>
      <c r="CG191" s="1">
        <v>76.05</v>
      </c>
      <c r="CH191" s="1">
        <v>50.63</v>
      </c>
      <c r="CI191" s="1">
        <v>63.34</v>
      </c>
      <c r="CJ191" s="1">
        <v>7544.06</v>
      </c>
      <c r="CK191" s="1">
        <v>3689.74</v>
      </c>
      <c r="CL191" s="1">
        <v>5616.9</v>
      </c>
      <c r="CM191" s="1">
        <v>213.24</v>
      </c>
      <c r="CN191" s="1">
        <v>144.57</v>
      </c>
      <c r="CO191" s="1">
        <v>178.91</v>
      </c>
      <c r="CP191" s="1">
        <v>10</v>
      </c>
      <c r="CQ191" s="1">
        <v>1.2</v>
      </c>
    </row>
    <row r="192" spans="1:95" ht="13.2" hidden="1" customHeight="1" x14ac:dyDescent="0.3">
      <c r="A192" s="56"/>
      <c r="B192" s="16" t="s">
        <v>247</v>
      </c>
      <c r="C192" s="74"/>
      <c r="D192" s="90">
        <v>22.5</v>
      </c>
      <c r="E192" s="90">
        <v>0</v>
      </c>
      <c r="F192" s="90">
        <v>23</v>
      </c>
      <c r="G192" s="90">
        <v>0</v>
      </c>
      <c r="H192" s="90">
        <v>95.75</v>
      </c>
      <c r="I192" s="90">
        <v>680</v>
      </c>
      <c r="V192" s="50">
        <v>0</v>
      </c>
      <c r="W192" s="50">
        <v>0</v>
      </c>
      <c r="X192" s="50">
        <v>0</v>
      </c>
      <c r="Y192" s="50">
        <v>0</v>
      </c>
      <c r="Z192" s="50">
        <v>0</v>
      </c>
      <c r="AA192" s="50">
        <v>0</v>
      </c>
      <c r="AB192" s="50">
        <v>0</v>
      </c>
      <c r="AC192" s="50">
        <v>315</v>
      </c>
      <c r="AD192" s="50">
        <v>0</v>
      </c>
      <c r="AE192" s="50">
        <v>0.48999999999999994</v>
      </c>
      <c r="AF192" s="50">
        <v>0.55999999999999994</v>
      </c>
      <c r="AI192" s="50">
        <v>24.5</v>
      </c>
      <c r="CI192" s="51">
        <v>0</v>
      </c>
      <c r="CL192" s="51">
        <v>0</v>
      </c>
      <c r="CO192" s="51">
        <v>0</v>
      </c>
    </row>
    <row r="193" spans="1:95" ht="13.8" hidden="1" customHeight="1" x14ac:dyDescent="0.3">
      <c r="A193" s="56"/>
      <c r="B193" s="16" t="s">
        <v>103</v>
      </c>
      <c r="C193" s="74"/>
      <c r="D193" s="90">
        <f t="shared" ref="D193:I193" si="54">D191-D192</f>
        <v>0.44999999999999574</v>
      </c>
      <c r="E193" s="90">
        <f t="shared" si="54"/>
        <v>15.760000000000002</v>
      </c>
      <c r="F193" s="90">
        <f t="shared" si="54"/>
        <v>-3.4600000000000009</v>
      </c>
      <c r="G193" s="90">
        <f t="shared" si="54"/>
        <v>15.53</v>
      </c>
      <c r="H193" s="90">
        <f t="shared" si="54"/>
        <v>-7.269999999999996</v>
      </c>
      <c r="I193" s="90">
        <f t="shared" si="54"/>
        <v>-91.827767999999992</v>
      </c>
      <c r="V193" s="50">
        <f t="shared" ref="V193:AF193" si="55">V191-V192</f>
        <v>1539.21</v>
      </c>
      <c r="W193" s="50">
        <f t="shared" si="55"/>
        <v>117.36</v>
      </c>
      <c r="X193" s="50">
        <f t="shared" si="55"/>
        <v>122.98</v>
      </c>
      <c r="Y193" s="50">
        <f t="shared" si="55"/>
        <v>373.64</v>
      </c>
      <c r="Z193" s="50">
        <f t="shared" si="55"/>
        <v>7.65</v>
      </c>
      <c r="AA193" s="50">
        <f t="shared" si="55"/>
        <v>8</v>
      </c>
      <c r="AB193" s="50">
        <f t="shared" si="55"/>
        <v>4932.25</v>
      </c>
      <c r="AC193" s="50">
        <f t="shared" si="55"/>
        <v>680.35</v>
      </c>
      <c r="AD193" s="50">
        <f t="shared" si="55"/>
        <v>10.01</v>
      </c>
      <c r="AE193" s="50">
        <f t="shared" si="55"/>
        <v>-0.21999999999999992</v>
      </c>
      <c r="AF193" s="50">
        <f t="shared" si="55"/>
        <v>-0.27999999999999992</v>
      </c>
      <c r="AI193" s="50">
        <f>AI191-AI192</f>
        <v>-0.23000000000000043</v>
      </c>
      <c r="CI193" s="51">
        <f>CI191-CI192</f>
        <v>63.34</v>
      </c>
      <c r="CL193" s="51">
        <f>CL191-CL192</f>
        <v>5616.9</v>
      </c>
      <c r="CO193" s="51">
        <f>CO191-CO192</f>
        <v>178.91</v>
      </c>
    </row>
    <row r="194" spans="1:95" ht="16.2" hidden="1" customHeight="1" x14ac:dyDescent="0.3">
      <c r="A194" s="56"/>
      <c r="B194" s="16" t="s">
        <v>104</v>
      </c>
      <c r="C194" s="74"/>
      <c r="D194" s="90">
        <v>13</v>
      </c>
      <c r="E194" s="90"/>
      <c r="F194" s="90">
        <v>33</v>
      </c>
      <c r="G194" s="90"/>
      <c r="H194" s="90">
        <v>54</v>
      </c>
      <c r="I194" s="90"/>
    </row>
    <row r="195" spans="1:95" s="9" customFormat="1" ht="14.4" x14ac:dyDescent="0.25">
      <c r="A195" s="121"/>
      <c r="B195" s="122" t="s">
        <v>199</v>
      </c>
      <c r="C195" s="123"/>
      <c r="D195" s="125"/>
      <c r="E195" s="125"/>
      <c r="F195" s="125"/>
      <c r="G195" s="125"/>
      <c r="H195" s="125"/>
      <c r="I195" s="125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1"/>
      <c r="CD195" s="11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</row>
    <row r="196" spans="1:95" s="9" customFormat="1" ht="13.8" x14ac:dyDescent="0.25">
      <c r="A196" s="121" t="str">
        <f>" 245/1"</f>
        <v xml:space="preserve"> 245/1</v>
      </c>
      <c r="B196" s="126" t="s">
        <v>344</v>
      </c>
      <c r="C196" s="123" t="str">
        <f>"40"</f>
        <v>40</v>
      </c>
      <c r="D196" s="125">
        <v>0.31</v>
      </c>
      <c r="E196" s="125">
        <v>0</v>
      </c>
      <c r="F196" s="125">
        <v>0.33</v>
      </c>
      <c r="G196" s="125">
        <v>0.37</v>
      </c>
      <c r="H196" s="125">
        <v>1.3</v>
      </c>
      <c r="I196" s="125">
        <v>8.6095089999999992</v>
      </c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1"/>
      <c r="CD196" s="11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</row>
    <row r="197" spans="1:95" s="9" customFormat="1" ht="16.8" customHeight="1" x14ac:dyDescent="0.25">
      <c r="A197" s="121" t="s">
        <v>244</v>
      </c>
      <c r="B197" s="126" t="s">
        <v>352</v>
      </c>
      <c r="C197" s="123" t="s">
        <v>225</v>
      </c>
      <c r="D197" s="125">
        <v>3.15</v>
      </c>
      <c r="E197" s="125">
        <v>0</v>
      </c>
      <c r="F197" s="125">
        <v>7.53</v>
      </c>
      <c r="G197" s="125">
        <v>6.14</v>
      </c>
      <c r="H197" s="125">
        <v>13.15</v>
      </c>
      <c r="I197" s="125">
        <v>125.9</v>
      </c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1"/>
      <c r="CD197" s="11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</row>
    <row r="198" spans="1:95" s="9" customFormat="1" ht="13.8" x14ac:dyDescent="0.25">
      <c r="A198" s="152" t="s">
        <v>322</v>
      </c>
      <c r="B198" s="153" t="s">
        <v>323</v>
      </c>
      <c r="C198" s="131" t="s">
        <v>225</v>
      </c>
      <c r="D198" s="155">
        <v>17.899999999999999</v>
      </c>
      <c r="E198" s="155">
        <v>12.44</v>
      </c>
      <c r="F198" s="155">
        <v>19.100000000000001</v>
      </c>
      <c r="G198" s="155">
        <v>2.3199999999999998</v>
      </c>
      <c r="H198" s="155">
        <v>49.4</v>
      </c>
      <c r="I198" s="155">
        <v>418.55</v>
      </c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1"/>
      <c r="CD198" s="11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</row>
    <row r="199" spans="1:95" s="9" customFormat="1" ht="13.8" x14ac:dyDescent="0.25">
      <c r="A199" s="121" t="s">
        <v>229</v>
      </c>
      <c r="B199" s="126" t="s">
        <v>203</v>
      </c>
      <c r="C199" s="123" t="str">
        <f>"200"</f>
        <v>200</v>
      </c>
      <c r="D199" s="125">
        <v>0.72</v>
      </c>
      <c r="E199" s="125">
        <v>0</v>
      </c>
      <c r="F199" s="125">
        <v>0.03</v>
      </c>
      <c r="G199" s="125">
        <v>0.03</v>
      </c>
      <c r="H199" s="125">
        <v>23.24</v>
      </c>
      <c r="I199" s="125">
        <v>88.18959000000001</v>
      </c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1"/>
      <c r="CD199" s="11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</row>
    <row r="200" spans="1:95" s="9" customFormat="1" ht="13.8" x14ac:dyDescent="0.25">
      <c r="A200" s="121" t="str">
        <f>"-"</f>
        <v>-</v>
      </c>
      <c r="B200" s="126" t="s">
        <v>254</v>
      </c>
      <c r="C200" s="123" t="str">
        <f>"35"</f>
        <v>35</v>
      </c>
      <c r="D200" s="125">
        <v>2.31</v>
      </c>
      <c r="E200" s="125">
        <v>0</v>
      </c>
      <c r="F200" s="125">
        <v>0.23</v>
      </c>
      <c r="G200" s="125">
        <v>0.23</v>
      </c>
      <c r="H200" s="125">
        <v>16.420000000000002</v>
      </c>
      <c r="I200" s="125">
        <v>78.365349999999992</v>
      </c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1"/>
      <c r="CD200" s="11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</row>
    <row r="201" spans="1:95" s="9" customFormat="1" ht="13.8" x14ac:dyDescent="0.25">
      <c r="A201" s="121" t="str">
        <f>"-"</f>
        <v>-</v>
      </c>
      <c r="B201" s="126" t="s">
        <v>100</v>
      </c>
      <c r="C201" s="123" t="str">
        <f>"25"</f>
        <v>25</v>
      </c>
      <c r="D201" s="124">
        <v>1.65</v>
      </c>
      <c r="E201" s="124">
        <v>0</v>
      </c>
      <c r="F201" s="124">
        <v>0.3</v>
      </c>
      <c r="G201" s="124">
        <v>0.3</v>
      </c>
      <c r="H201" s="124">
        <v>10.43</v>
      </c>
      <c r="I201" s="125">
        <v>48.344999999999999</v>
      </c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1"/>
      <c r="CD201" s="11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</row>
    <row r="202" spans="1:95" x14ac:dyDescent="0.3">
      <c r="A202" s="121" t="str">
        <f>"-"</f>
        <v>-</v>
      </c>
      <c r="B202" s="126" t="s">
        <v>155</v>
      </c>
      <c r="C202" s="123" t="str">
        <f>"100"</f>
        <v>100</v>
      </c>
      <c r="D202" s="125">
        <v>0.4</v>
      </c>
      <c r="E202" s="125">
        <v>0</v>
      </c>
      <c r="F202" s="125">
        <v>0.4</v>
      </c>
      <c r="G202" s="125">
        <v>0.4</v>
      </c>
      <c r="H202" s="125">
        <v>11.6</v>
      </c>
      <c r="I202" s="125">
        <v>48.68</v>
      </c>
      <c r="J202" s="83">
        <v>0.1</v>
      </c>
      <c r="K202" s="57">
        <v>0</v>
      </c>
      <c r="L202" s="57">
        <v>0</v>
      </c>
      <c r="M202" s="57">
        <v>0</v>
      </c>
      <c r="N202" s="57">
        <v>9</v>
      </c>
      <c r="O202" s="57">
        <v>0.8</v>
      </c>
      <c r="P202" s="57">
        <v>1.8</v>
      </c>
      <c r="Q202" s="57">
        <v>0</v>
      </c>
      <c r="R202" s="57">
        <v>0</v>
      </c>
      <c r="S202" s="57">
        <v>0.8</v>
      </c>
      <c r="T202" s="57">
        <v>0.5</v>
      </c>
      <c r="U202" s="57">
        <v>26</v>
      </c>
      <c r="V202" s="57">
        <v>278</v>
      </c>
      <c r="W202" s="57">
        <v>16</v>
      </c>
      <c r="X202" s="57">
        <v>9</v>
      </c>
      <c r="Y202" s="57">
        <v>11</v>
      </c>
      <c r="Z202" s="57">
        <v>2.2000000000000002</v>
      </c>
      <c r="AA202" s="57">
        <v>0</v>
      </c>
      <c r="AB202" s="57">
        <v>30</v>
      </c>
      <c r="AC202" s="57">
        <v>5</v>
      </c>
      <c r="AD202" s="57">
        <v>0.2</v>
      </c>
      <c r="AE202" s="57">
        <v>0.03</v>
      </c>
      <c r="AF202" s="57">
        <v>0.02</v>
      </c>
      <c r="AG202" s="57">
        <v>0.3</v>
      </c>
      <c r="AH202" s="57">
        <v>0.4</v>
      </c>
      <c r="AI202" s="57">
        <v>10</v>
      </c>
      <c r="AJ202" s="55">
        <v>0</v>
      </c>
      <c r="AK202" s="55">
        <v>12</v>
      </c>
      <c r="AL202" s="55">
        <v>13</v>
      </c>
      <c r="AM202" s="55">
        <v>19</v>
      </c>
      <c r="AN202" s="55">
        <v>18</v>
      </c>
      <c r="AO202" s="55">
        <v>3</v>
      </c>
      <c r="AP202" s="55">
        <v>11</v>
      </c>
      <c r="AQ202" s="55">
        <v>3</v>
      </c>
      <c r="AR202" s="55">
        <v>9</v>
      </c>
      <c r="AS202" s="55">
        <v>17</v>
      </c>
      <c r="AT202" s="55">
        <v>10</v>
      </c>
      <c r="AU202" s="55">
        <v>78</v>
      </c>
      <c r="AV202" s="55">
        <v>7</v>
      </c>
      <c r="AW202" s="55">
        <v>14</v>
      </c>
      <c r="AX202" s="55">
        <v>42</v>
      </c>
      <c r="AY202" s="55">
        <v>0</v>
      </c>
      <c r="AZ202" s="55">
        <v>13</v>
      </c>
      <c r="BA202" s="55">
        <v>16</v>
      </c>
      <c r="BB202" s="55">
        <v>6</v>
      </c>
      <c r="BC202" s="55">
        <v>5</v>
      </c>
      <c r="BD202" s="55">
        <v>0</v>
      </c>
      <c r="BE202" s="55">
        <v>0</v>
      </c>
      <c r="BF202" s="55">
        <v>0</v>
      </c>
      <c r="BG202" s="55">
        <v>0</v>
      </c>
      <c r="BH202" s="55">
        <v>0</v>
      </c>
      <c r="BI202" s="55">
        <v>0</v>
      </c>
      <c r="BJ202" s="55">
        <v>0</v>
      </c>
      <c r="BK202" s="55">
        <v>0</v>
      </c>
      <c r="BL202" s="55">
        <v>0</v>
      </c>
      <c r="BM202" s="55">
        <v>0</v>
      </c>
      <c r="BN202" s="55">
        <v>0</v>
      </c>
      <c r="BO202" s="55">
        <v>0</v>
      </c>
      <c r="BP202" s="55">
        <v>0</v>
      </c>
      <c r="BQ202" s="55">
        <v>0</v>
      </c>
      <c r="BR202" s="55">
        <v>0</v>
      </c>
      <c r="BS202" s="55">
        <v>0</v>
      </c>
      <c r="BT202" s="55">
        <v>0</v>
      </c>
      <c r="BU202" s="55">
        <v>0</v>
      </c>
      <c r="BV202" s="55">
        <v>0</v>
      </c>
      <c r="BW202" s="55">
        <v>0</v>
      </c>
      <c r="BX202" s="55">
        <v>0</v>
      </c>
      <c r="BY202" s="55">
        <v>0</v>
      </c>
      <c r="BZ202" s="55">
        <v>0</v>
      </c>
      <c r="CA202" s="55">
        <v>0</v>
      </c>
      <c r="CB202" s="55">
        <v>86.3</v>
      </c>
      <c r="CC202" s="58"/>
      <c r="CD202" s="58"/>
      <c r="CE202" s="55">
        <v>5</v>
      </c>
      <c r="CF202" s="55"/>
      <c r="CG202" s="55">
        <v>2</v>
      </c>
      <c r="CH202" s="55">
        <v>2</v>
      </c>
      <c r="CI202" s="55">
        <v>2</v>
      </c>
      <c r="CJ202" s="55">
        <v>150</v>
      </c>
      <c r="CK202" s="55">
        <v>150</v>
      </c>
      <c r="CL202" s="55">
        <v>150</v>
      </c>
      <c r="CM202" s="55">
        <v>46.8</v>
      </c>
      <c r="CN202" s="55">
        <v>46.8</v>
      </c>
      <c r="CO202" s="55">
        <v>46.8</v>
      </c>
      <c r="CP202" s="55">
        <v>0</v>
      </c>
      <c r="CQ202" s="55">
        <v>0</v>
      </c>
    </row>
    <row r="203" spans="1:95" s="9" customFormat="1" ht="13.8" x14ac:dyDescent="0.25">
      <c r="A203" s="127"/>
      <c r="B203" s="142" t="s">
        <v>205</v>
      </c>
      <c r="C203" s="128"/>
      <c r="D203" s="130">
        <f t="shared" ref="D203:I203" si="56">SUM(D196:D202)</f>
        <v>26.439999999999994</v>
      </c>
      <c r="E203" s="130">
        <f t="shared" si="56"/>
        <v>12.44</v>
      </c>
      <c r="F203" s="130">
        <f t="shared" si="56"/>
        <v>27.92</v>
      </c>
      <c r="G203" s="130">
        <f t="shared" si="56"/>
        <v>9.7900000000000009</v>
      </c>
      <c r="H203" s="130">
        <f t="shared" si="56"/>
        <v>125.53999999999999</v>
      </c>
      <c r="I203" s="130">
        <f t="shared" si="56"/>
        <v>816.63944900000013</v>
      </c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1"/>
      <c r="CD203" s="11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</row>
    <row r="204" spans="1:95" s="9" customFormat="1" ht="13.8" hidden="1" x14ac:dyDescent="0.25">
      <c r="A204" s="56"/>
      <c r="B204" s="16" t="s">
        <v>102</v>
      </c>
      <c r="C204" s="74"/>
      <c r="D204" s="90">
        <v>26.95</v>
      </c>
      <c r="E204" s="90">
        <v>0</v>
      </c>
      <c r="F204" s="90">
        <v>27.65</v>
      </c>
      <c r="G204" s="90">
        <v>0</v>
      </c>
      <c r="H204" s="90">
        <v>117.24999999999999</v>
      </c>
      <c r="I204" s="90">
        <v>822.5</v>
      </c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1"/>
      <c r="CD204" s="11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</row>
    <row r="205" spans="1:95" s="9" customFormat="1" ht="13.8" hidden="1" x14ac:dyDescent="0.25">
      <c r="A205" s="56"/>
      <c r="B205" s="16" t="s">
        <v>103</v>
      </c>
      <c r="C205" s="74"/>
      <c r="D205" s="90">
        <f t="shared" ref="D205:I205" si="57">D203-D204</f>
        <v>-0.51000000000000512</v>
      </c>
      <c r="E205" s="90">
        <f t="shared" si="57"/>
        <v>12.44</v>
      </c>
      <c r="F205" s="90">
        <f t="shared" si="57"/>
        <v>0.27000000000000313</v>
      </c>
      <c r="G205" s="90">
        <f t="shared" si="57"/>
        <v>9.7900000000000009</v>
      </c>
      <c r="H205" s="90">
        <f t="shared" si="57"/>
        <v>8.2900000000000063</v>
      </c>
      <c r="I205" s="90">
        <f t="shared" si="57"/>
        <v>-5.8605509999998731</v>
      </c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1"/>
      <c r="CD205" s="11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</row>
    <row r="206" spans="1:95" s="9" customFormat="1" ht="13.8" hidden="1" x14ac:dyDescent="0.25">
      <c r="A206" s="56"/>
      <c r="B206" s="16" t="s">
        <v>104</v>
      </c>
      <c r="C206" s="74"/>
      <c r="D206" s="90">
        <v>13</v>
      </c>
      <c r="E206" s="90"/>
      <c r="F206" s="90">
        <v>32</v>
      </c>
      <c r="G206" s="90"/>
      <c r="H206" s="90">
        <v>56</v>
      </c>
      <c r="I206" s="9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1"/>
      <c r="CD206" s="11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</row>
    <row r="207" spans="1:95" s="9" customFormat="1" ht="13.8" x14ac:dyDescent="0.25">
      <c r="A207" s="56"/>
      <c r="B207" s="143" t="s">
        <v>287</v>
      </c>
      <c r="C207" s="74"/>
      <c r="D207" s="68">
        <f t="shared" ref="D207:I207" si="58">D191+D203</f>
        <v>49.389999999999986</v>
      </c>
      <c r="E207" s="68">
        <f t="shared" si="58"/>
        <v>28.200000000000003</v>
      </c>
      <c r="F207" s="68">
        <f t="shared" si="58"/>
        <v>47.46</v>
      </c>
      <c r="G207" s="68">
        <f t="shared" si="58"/>
        <v>25.32</v>
      </c>
      <c r="H207" s="68">
        <f t="shared" si="58"/>
        <v>214.01999999999998</v>
      </c>
      <c r="I207" s="68">
        <f t="shared" si="58"/>
        <v>1404.8116810000001</v>
      </c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1"/>
      <c r="CD207" s="11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</row>
    <row r="208" spans="1:95" ht="5.4" customHeight="1" x14ac:dyDescent="0.3">
      <c r="A208" s="56"/>
      <c r="B208" s="16"/>
      <c r="C208" s="74"/>
      <c r="D208" s="90"/>
      <c r="E208" s="90"/>
      <c r="F208" s="90"/>
      <c r="G208" s="90"/>
      <c r="H208" s="90"/>
      <c r="I208" s="90"/>
    </row>
    <row r="209" spans="1:95" x14ac:dyDescent="0.3">
      <c r="A209" s="56"/>
      <c r="B209" s="23" t="s">
        <v>150</v>
      </c>
      <c r="C209" s="180" t="s">
        <v>156</v>
      </c>
      <c r="D209" s="186" t="s">
        <v>157</v>
      </c>
      <c r="E209" s="186"/>
      <c r="F209" s="288" t="s">
        <v>158</v>
      </c>
      <c r="G209" s="288"/>
      <c r="H209" s="181" t="s">
        <v>159</v>
      </c>
      <c r="I209" s="181" t="s">
        <v>160</v>
      </c>
    </row>
    <row r="210" spans="1:95" x14ac:dyDescent="0.3">
      <c r="A210" s="121"/>
      <c r="B210" s="149" t="s">
        <v>92</v>
      </c>
      <c r="C210" s="131"/>
      <c r="D210" s="168"/>
      <c r="E210" s="168"/>
      <c r="F210" s="287"/>
      <c r="G210" s="287"/>
      <c r="H210" s="167"/>
      <c r="I210" s="167"/>
    </row>
    <row r="211" spans="1:95" x14ac:dyDescent="0.3">
      <c r="A211" s="121" t="s">
        <v>291</v>
      </c>
      <c r="B211" s="126" t="s">
        <v>292</v>
      </c>
      <c r="C211" s="123" t="str">
        <f>"100"</f>
        <v>100</v>
      </c>
      <c r="D211" s="124">
        <v>11.64</v>
      </c>
      <c r="E211" s="124">
        <v>11.32</v>
      </c>
      <c r="F211" s="124">
        <v>14.42</v>
      </c>
      <c r="G211" s="124">
        <v>0.03</v>
      </c>
      <c r="H211" s="124">
        <v>7.44</v>
      </c>
      <c r="I211" s="124">
        <v>172.8</v>
      </c>
      <c r="J211" s="82">
        <v>4.46</v>
      </c>
      <c r="K211" s="60">
        <v>7.0000000000000007E-2</v>
      </c>
      <c r="L211" s="60">
        <v>0</v>
      </c>
      <c r="M211" s="60">
        <v>0</v>
      </c>
      <c r="N211" s="60">
        <v>0.23</v>
      </c>
      <c r="O211" s="60">
        <v>2.04</v>
      </c>
      <c r="P211" s="60">
        <v>0.17</v>
      </c>
      <c r="Q211" s="60">
        <v>0</v>
      </c>
      <c r="R211" s="60">
        <v>0</v>
      </c>
      <c r="S211" s="60">
        <v>0</v>
      </c>
      <c r="T211" s="60">
        <v>1.1299999999999999</v>
      </c>
      <c r="U211" s="60">
        <v>145.47999999999999</v>
      </c>
      <c r="V211" s="60">
        <v>78.08</v>
      </c>
      <c r="W211" s="60">
        <v>11.81</v>
      </c>
      <c r="X211" s="60">
        <v>9.9700000000000006</v>
      </c>
      <c r="Y211" s="60">
        <v>83.21</v>
      </c>
      <c r="Z211" s="60">
        <v>0.94</v>
      </c>
      <c r="AA211" s="60">
        <v>30.15</v>
      </c>
      <c r="AB211" s="60">
        <v>15.9</v>
      </c>
      <c r="AC211" s="60">
        <v>63.18</v>
      </c>
      <c r="AD211" s="60">
        <v>0.42</v>
      </c>
      <c r="AE211" s="60">
        <v>0.03</v>
      </c>
      <c r="AF211" s="60">
        <v>7.0000000000000007E-2</v>
      </c>
      <c r="AG211" s="60">
        <v>4.28</v>
      </c>
      <c r="AH211" s="60">
        <v>8.73</v>
      </c>
      <c r="AI211" s="60">
        <v>0.43</v>
      </c>
      <c r="AJ211" s="61">
        <v>0</v>
      </c>
      <c r="AK211" s="61">
        <v>558.47</v>
      </c>
      <c r="AL211" s="61">
        <v>443.07</v>
      </c>
      <c r="AM211" s="61">
        <v>900.67</v>
      </c>
      <c r="AN211" s="61">
        <v>989.77</v>
      </c>
      <c r="AO211" s="61">
        <v>297.08</v>
      </c>
      <c r="AP211" s="61">
        <v>540.62</v>
      </c>
      <c r="AQ211" s="61">
        <v>185.81</v>
      </c>
      <c r="AR211" s="61">
        <v>476.66</v>
      </c>
      <c r="AS211" s="61">
        <v>726.52</v>
      </c>
      <c r="AT211" s="61">
        <v>772.23</v>
      </c>
      <c r="AU211" s="61">
        <v>1023.57</v>
      </c>
      <c r="AV211" s="61">
        <v>308.14999999999998</v>
      </c>
      <c r="AW211" s="61">
        <v>863.35</v>
      </c>
      <c r="AX211" s="61">
        <v>1689.8</v>
      </c>
      <c r="AY211" s="61">
        <v>93.77</v>
      </c>
      <c r="AZ211" s="61">
        <v>572.1</v>
      </c>
      <c r="BA211" s="61">
        <v>548.4</v>
      </c>
      <c r="BB211" s="61">
        <v>405.95</v>
      </c>
      <c r="BC211" s="61">
        <v>144.77000000000001</v>
      </c>
      <c r="BD211" s="61">
        <v>0.06</v>
      </c>
      <c r="BE211" s="61">
        <v>0.03</v>
      </c>
      <c r="BF211" s="61">
        <v>0.01</v>
      </c>
      <c r="BG211" s="61">
        <v>0.03</v>
      </c>
      <c r="BH211" s="61">
        <v>0.04</v>
      </c>
      <c r="BI211" s="61">
        <v>0.18</v>
      </c>
      <c r="BJ211" s="61">
        <v>0</v>
      </c>
      <c r="BK211" s="61">
        <v>0.5</v>
      </c>
      <c r="BL211" s="61">
        <v>0</v>
      </c>
      <c r="BM211" s="61">
        <v>0.15</v>
      </c>
      <c r="BN211" s="61">
        <v>0</v>
      </c>
      <c r="BO211" s="61">
        <v>0</v>
      </c>
      <c r="BP211" s="61">
        <v>0</v>
      </c>
      <c r="BQ211" s="61">
        <v>0.03</v>
      </c>
      <c r="BR211" s="61">
        <v>0.05</v>
      </c>
      <c r="BS211" s="61">
        <v>0.41</v>
      </c>
      <c r="BT211" s="61">
        <v>0</v>
      </c>
      <c r="BU211" s="61">
        <v>0</v>
      </c>
      <c r="BV211" s="61">
        <v>0.03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101.09</v>
      </c>
      <c r="CC211" s="62"/>
      <c r="CD211" s="62"/>
      <c r="CE211" s="61">
        <v>32.799999999999997</v>
      </c>
      <c r="CF211" s="61"/>
      <c r="CG211" s="61">
        <v>26.29</v>
      </c>
      <c r="CH211" s="61">
        <v>13.1</v>
      </c>
      <c r="CI211" s="61">
        <v>19.7</v>
      </c>
      <c r="CJ211" s="61">
        <v>2430.27</v>
      </c>
      <c r="CK211" s="61">
        <v>1502.53</v>
      </c>
      <c r="CL211" s="61">
        <v>1966.4</v>
      </c>
      <c r="CM211" s="61">
        <v>27.59</v>
      </c>
      <c r="CN211" s="61">
        <v>18.21</v>
      </c>
      <c r="CO211" s="61">
        <v>22.93</v>
      </c>
      <c r="CP211" s="61">
        <v>0</v>
      </c>
      <c r="CQ211" s="61">
        <v>0.5</v>
      </c>
    </row>
    <row r="212" spans="1:95" x14ac:dyDescent="0.3">
      <c r="A212" s="121" t="s">
        <v>345</v>
      </c>
      <c r="B212" s="126" t="s">
        <v>211</v>
      </c>
      <c r="C212" s="123" t="str">
        <f>"180"</f>
        <v>180</v>
      </c>
      <c r="D212" s="124">
        <v>6.01</v>
      </c>
      <c r="E212" s="124">
        <v>2.4</v>
      </c>
      <c r="F212" s="124">
        <v>5.61</v>
      </c>
      <c r="G212" s="124">
        <v>0.72</v>
      </c>
      <c r="H212" s="124">
        <v>35.11</v>
      </c>
      <c r="I212" s="125">
        <v>223.05496454999997</v>
      </c>
      <c r="J212" s="82">
        <v>2.2400000000000002</v>
      </c>
      <c r="K212" s="60">
        <v>0.1</v>
      </c>
      <c r="L212" s="60">
        <v>0</v>
      </c>
      <c r="M212" s="60">
        <v>0</v>
      </c>
      <c r="N212" s="60">
        <v>1.17</v>
      </c>
      <c r="O212" s="60">
        <v>37.700000000000003</v>
      </c>
      <c r="P212" s="60">
        <v>2.06</v>
      </c>
      <c r="Q212" s="60">
        <v>0</v>
      </c>
      <c r="R212" s="60">
        <v>0</v>
      </c>
      <c r="S212" s="60">
        <v>0</v>
      </c>
      <c r="T212" s="60">
        <v>0.82</v>
      </c>
      <c r="U212" s="60">
        <v>176.71</v>
      </c>
      <c r="V212" s="60">
        <v>67.47</v>
      </c>
      <c r="W212" s="60">
        <v>12.64</v>
      </c>
      <c r="X212" s="60">
        <v>8.61</v>
      </c>
      <c r="Y212" s="60">
        <v>47.79</v>
      </c>
      <c r="Z212" s="60">
        <v>0.87</v>
      </c>
      <c r="AA212" s="60">
        <v>10.8</v>
      </c>
      <c r="AB212" s="60">
        <v>10.8</v>
      </c>
      <c r="AC212" s="60">
        <v>20.25</v>
      </c>
      <c r="AD212" s="60">
        <v>0.96</v>
      </c>
      <c r="AE212" s="60">
        <v>0.08</v>
      </c>
      <c r="AF212" s="60">
        <v>0.02</v>
      </c>
      <c r="AG212" s="60">
        <v>0.59</v>
      </c>
      <c r="AH212" s="60">
        <v>1.78</v>
      </c>
      <c r="AI212" s="60">
        <v>0</v>
      </c>
      <c r="AJ212" s="61">
        <v>0</v>
      </c>
      <c r="AK212" s="61">
        <v>275.61</v>
      </c>
      <c r="AL212" s="61">
        <v>251.98</v>
      </c>
      <c r="AM212" s="61">
        <v>472.07</v>
      </c>
      <c r="AN212" s="61">
        <v>147.44999999999999</v>
      </c>
      <c r="AO212" s="61">
        <v>89.89</v>
      </c>
      <c r="AP212" s="61">
        <v>182.63</v>
      </c>
      <c r="AQ212" s="61">
        <v>59.92</v>
      </c>
      <c r="AR212" s="61">
        <v>292.87</v>
      </c>
      <c r="AS212" s="61">
        <v>193.67</v>
      </c>
      <c r="AT212" s="61">
        <v>233.51</v>
      </c>
      <c r="AU212" s="61">
        <v>200.31</v>
      </c>
      <c r="AV212" s="61">
        <v>117.69</v>
      </c>
      <c r="AW212" s="61">
        <v>204.66</v>
      </c>
      <c r="AX212" s="61">
        <v>1797.43</v>
      </c>
      <c r="AY212" s="61">
        <v>0</v>
      </c>
      <c r="AZ212" s="61">
        <v>566.38</v>
      </c>
      <c r="BA212" s="61">
        <v>293.38</v>
      </c>
      <c r="BB212" s="61">
        <v>147.32</v>
      </c>
      <c r="BC212" s="61">
        <v>116.63</v>
      </c>
      <c r="BD212" s="61">
        <v>0.11</v>
      </c>
      <c r="BE212" s="61">
        <v>0.05</v>
      </c>
      <c r="BF212" s="61">
        <v>0.03</v>
      </c>
      <c r="BG212" s="61">
        <v>0.06</v>
      </c>
      <c r="BH212" s="61">
        <v>7.0000000000000007E-2</v>
      </c>
      <c r="BI212" s="61">
        <v>0.31</v>
      </c>
      <c r="BJ212" s="61">
        <v>0</v>
      </c>
      <c r="BK212" s="61">
        <v>0.97</v>
      </c>
      <c r="BL212" s="61">
        <v>0</v>
      </c>
      <c r="BM212" s="61">
        <v>0.28000000000000003</v>
      </c>
      <c r="BN212" s="61">
        <v>0</v>
      </c>
      <c r="BO212" s="61">
        <v>0</v>
      </c>
      <c r="BP212" s="61">
        <v>0</v>
      </c>
      <c r="BQ212" s="61">
        <v>0.06</v>
      </c>
      <c r="BR212" s="61">
        <v>0.1</v>
      </c>
      <c r="BS212" s="61">
        <v>0.72</v>
      </c>
      <c r="BT212" s="61">
        <v>0</v>
      </c>
      <c r="BU212" s="61">
        <v>0</v>
      </c>
      <c r="BV212" s="61">
        <v>0.28999999999999998</v>
      </c>
      <c r="BW212" s="61">
        <v>0.01</v>
      </c>
      <c r="BX212" s="61">
        <v>0</v>
      </c>
      <c r="BY212" s="61">
        <v>0</v>
      </c>
      <c r="BZ212" s="61">
        <v>0</v>
      </c>
      <c r="CA212" s="61">
        <v>0</v>
      </c>
      <c r="CB212" s="61">
        <v>9.08</v>
      </c>
      <c r="CC212" s="62"/>
      <c r="CD212" s="62"/>
      <c r="CE212" s="61">
        <v>12.6</v>
      </c>
      <c r="CF212" s="61"/>
      <c r="CG212" s="61">
        <v>15.92</v>
      </c>
      <c r="CH212" s="61">
        <v>8.3000000000000007</v>
      </c>
      <c r="CI212" s="61">
        <v>12.11</v>
      </c>
      <c r="CJ212" s="61">
        <v>369.83</v>
      </c>
      <c r="CK212" s="61">
        <v>365.4</v>
      </c>
      <c r="CL212" s="61">
        <v>367.62</v>
      </c>
      <c r="CM212" s="61">
        <v>9.36</v>
      </c>
      <c r="CN212" s="61">
        <v>4.76</v>
      </c>
      <c r="CO212" s="61">
        <v>7.06</v>
      </c>
      <c r="CP212" s="61">
        <v>0</v>
      </c>
      <c r="CQ212" s="61">
        <v>0.45</v>
      </c>
    </row>
    <row r="213" spans="1:95" x14ac:dyDescent="0.3">
      <c r="A213" s="121" t="s">
        <v>125</v>
      </c>
      <c r="B213" s="126" t="s">
        <v>126</v>
      </c>
      <c r="C213" s="123" t="str">
        <f>"200"</f>
        <v>200</v>
      </c>
      <c r="D213" s="124">
        <v>0.12</v>
      </c>
      <c r="E213" s="124">
        <v>0</v>
      </c>
      <c r="F213" s="124">
        <v>0.02</v>
      </c>
      <c r="G213" s="124">
        <v>0.02</v>
      </c>
      <c r="H213" s="124">
        <v>9.83</v>
      </c>
      <c r="I213" s="125">
        <v>38.659836097560984</v>
      </c>
      <c r="J213" s="82">
        <v>0</v>
      </c>
      <c r="K213" s="60">
        <v>0</v>
      </c>
      <c r="L213" s="60">
        <v>0</v>
      </c>
      <c r="M213" s="60">
        <v>0</v>
      </c>
      <c r="N213" s="60">
        <v>11.84</v>
      </c>
      <c r="O213" s="60">
        <v>0.02</v>
      </c>
      <c r="P213" s="60">
        <v>0.34</v>
      </c>
      <c r="Q213" s="60">
        <v>0</v>
      </c>
      <c r="R213" s="60">
        <v>0</v>
      </c>
      <c r="S213" s="60">
        <v>0.32</v>
      </c>
      <c r="T213" s="60">
        <v>0.13</v>
      </c>
      <c r="U213" s="60">
        <v>4.0599999999999996</v>
      </c>
      <c r="V213" s="60">
        <v>50.99</v>
      </c>
      <c r="W213" s="60">
        <v>7.47</v>
      </c>
      <c r="X213" s="60">
        <v>4.9400000000000004</v>
      </c>
      <c r="Y213" s="60">
        <v>5.58</v>
      </c>
      <c r="Z213" s="60">
        <v>0.13</v>
      </c>
      <c r="AA213" s="60">
        <v>0</v>
      </c>
      <c r="AB213" s="60">
        <v>18</v>
      </c>
      <c r="AC213" s="60">
        <v>3.4</v>
      </c>
      <c r="AD213" s="60">
        <v>0.06</v>
      </c>
      <c r="AE213" s="60">
        <v>0.01</v>
      </c>
      <c r="AF213" s="60">
        <v>0.01</v>
      </c>
      <c r="AG213" s="60">
        <v>7.0000000000000007E-2</v>
      </c>
      <c r="AH213" s="60">
        <v>0.1</v>
      </c>
      <c r="AI213" s="60">
        <v>1.2</v>
      </c>
      <c r="AJ213" s="61">
        <v>0</v>
      </c>
      <c r="AK213" s="61">
        <v>0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0</v>
      </c>
      <c r="BH213" s="61">
        <v>0</v>
      </c>
      <c r="BI213" s="61">
        <v>0</v>
      </c>
      <c r="BJ213" s="61">
        <v>0</v>
      </c>
      <c r="BK213" s="61">
        <v>0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0</v>
      </c>
      <c r="BS213" s="61">
        <v>0</v>
      </c>
      <c r="BT213" s="61">
        <v>0</v>
      </c>
      <c r="BU213" s="61">
        <v>0</v>
      </c>
      <c r="BV213" s="61">
        <v>0</v>
      </c>
      <c r="BW213" s="61">
        <v>0</v>
      </c>
      <c r="BX213" s="61">
        <v>0</v>
      </c>
      <c r="BY213" s="61">
        <v>0</v>
      </c>
      <c r="BZ213" s="61">
        <v>0</v>
      </c>
      <c r="CA213" s="61">
        <v>0</v>
      </c>
      <c r="CB213" s="61">
        <v>226.89</v>
      </c>
      <c r="CC213" s="62"/>
      <c r="CD213" s="62"/>
      <c r="CE213" s="61">
        <v>3</v>
      </c>
      <c r="CF213" s="61"/>
      <c r="CG213" s="61">
        <v>4.79</v>
      </c>
      <c r="CH213" s="61">
        <v>4.79</v>
      </c>
      <c r="CI213" s="61">
        <v>4.79</v>
      </c>
      <c r="CJ213" s="61">
        <v>545</v>
      </c>
      <c r="CK213" s="61">
        <v>208.6</v>
      </c>
      <c r="CL213" s="61">
        <v>376.8</v>
      </c>
      <c r="CM213" s="61">
        <v>50.96</v>
      </c>
      <c r="CN213" s="61">
        <v>30.26</v>
      </c>
      <c r="CO213" s="61">
        <v>40.61</v>
      </c>
      <c r="CP213" s="61">
        <v>10</v>
      </c>
      <c r="CQ213" s="61">
        <v>0</v>
      </c>
    </row>
    <row r="214" spans="1:95" x14ac:dyDescent="0.3">
      <c r="A214" s="121" t="str">
        <f>""</f>
        <v/>
      </c>
      <c r="B214" s="126" t="s">
        <v>112</v>
      </c>
      <c r="C214" s="123">
        <v>25</v>
      </c>
      <c r="D214" s="124">
        <v>2.25</v>
      </c>
      <c r="E214" s="124">
        <v>0</v>
      </c>
      <c r="F214" s="124">
        <v>0.75</v>
      </c>
      <c r="G214" s="124">
        <v>0</v>
      </c>
      <c r="H214" s="124">
        <v>13.45</v>
      </c>
      <c r="I214" s="125">
        <v>66.900000000000006</v>
      </c>
      <c r="J214" s="82">
        <v>0</v>
      </c>
      <c r="K214" s="60">
        <v>0</v>
      </c>
      <c r="L214" s="60">
        <v>0</v>
      </c>
      <c r="M214" s="60">
        <v>0</v>
      </c>
      <c r="N214" s="60">
        <v>1.08</v>
      </c>
      <c r="O214" s="60">
        <v>12.81</v>
      </c>
      <c r="P214" s="60">
        <v>2.25</v>
      </c>
      <c r="Q214" s="60">
        <v>0</v>
      </c>
      <c r="R214" s="60">
        <v>0</v>
      </c>
      <c r="S214" s="60">
        <v>0.09</v>
      </c>
      <c r="T214" s="60">
        <v>0.54</v>
      </c>
      <c r="U214" s="60">
        <v>102.9</v>
      </c>
      <c r="V214" s="60">
        <v>67.5</v>
      </c>
      <c r="W214" s="60">
        <v>10.199999999999999</v>
      </c>
      <c r="X214" s="60">
        <v>18.899999999999999</v>
      </c>
      <c r="Y214" s="60">
        <v>51.6</v>
      </c>
      <c r="Z214" s="60">
        <v>0.84</v>
      </c>
      <c r="AA214" s="60">
        <v>2.7</v>
      </c>
      <c r="AB214" s="60">
        <v>0</v>
      </c>
      <c r="AC214" s="60">
        <v>2.7</v>
      </c>
      <c r="AD214" s="60">
        <v>0.51</v>
      </c>
      <c r="AE214" s="60">
        <v>0.05</v>
      </c>
      <c r="AF214" s="60">
        <v>0.02</v>
      </c>
      <c r="AG214" s="60">
        <v>1.41</v>
      </c>
      <c r="AH214" s="60">
        <v>1.41</v>
      </c>
      <c r="AI214" s="60">
        <v>0</v>
      </c>
      <c r="AJ214" s="61">
        <v>0</v>
      </c>
      <c r="AK214" s="61">
        <v>0</v>
      </c>
      <c r="AL214" s="61">
        <v>0</v>
      </c>
      <c r="AM214" s="61">
        <v>0</v>
      </c>
      <c r="AN214" s="61">
        <v>0</v>
      </c>
      <c r="AO214" s="61">
        <v>0</v>
      </c>
      <c r="AP214" s="61">
        <v>0</v>
      </c>
      <c r="AQ214" s="61">
        <v>0</v>
      </c>
      <c r="AR214" s="61">
        <v>0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0</v>
      </c>
      <c r="BA214" s="61">
        <v>0</v>
      </c>
      <c r="BB214" s="61">
        <v>0</v>
      </c>
      <c r="BC214" s="61">
        <v>0</v>
      </c>
      <c r="BD214" s="61">
        <v>0</v>
      </c>
      <c r="BE214" s="61">
        <v>0</v>
      </c>
      <c r="BF214" s="61">
        <v>0</v>
      </c>
      <c r="BG214" s="61">
        <v>0</v>
      </c>
      <c r="BH214" s="61">
        <v>0</v>
      </c>
      <c r="BI214" s="61">
        <v>0</v>
      </c>
      <c r="BJ214" s="61">
        <v>0</v>
      </c>
      <c r="BK214" s="61">
        <v>0</v>
      </c>
      <c r="BL214" s="61">
        <v>0</v>
      </c>
      <c r="BM214" s="61">
        <v>0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0</v>
      </c>
      <c r="BT214" s="61">
        <v>0</v>
      </c>
      <c r="BU214" s="61">
        <v>0</v>
      </c>
      <c r="BV214" s="61">
        <v>0</v>
      </c>
      <c r="BW214" s="61">
        <v>0</v>
      </c>
      <c r="BX214" s="61">
        <v>0</v>
      </c>
      <c r="BY214" s="61">
        <v>0</v>
      </c>
      <c r="BZ214" s="61">
        <v>0</v>
      </c>
      <c r="CA214" s="61">
        <v>0</v>
      </c>
      <c r="CB214" s="61">
        <v>9.99</v>
      </c>
      <c r="CC214" s="62"/>
      <c r="CD214" s="62"/>
      <c r="CE214" s="61">
        <v>2.7</v>
      </c>
      <c r="CF214" s="61"/>
      <c r="CG214" s="61">
        <v>0</v>
      </c>
      <c r="CH214" s="61">
        <v>0</v>
      </c>
      <c r="CI214" s="61">
        <v>0</v>
      </c>
      <c r="CJ214" s="61">
        <v>0</v>
      </c>
      <c r="CK214" s="61">
        <v>0</v>
      </c>
      <c r="CL214" s="61">
        <v>0</v>
      </c>
      <c r="CM214" s="61">
        <v>0</v>
      </c>
      <c r="CN214" s="61">
        <v>0</v>
      </c>
      <c r="CO214" s="61">
        <v>0</v>
      </c>
      <c r="CP214" s="61">
        <v>0</v>
      </c>
      <c r="CQ214" s="61">
        <v>0</v>
      </c>
    </row>
    <row r="215" spans="1:95" x14ac:dyDescent="0.3">
      <c r="A215" s="121"/>
      <c r="B215" s="126" t="s">
        <v>100</v>
      </c>
      <c r="C215" s="123" t="str">
        <f>"25"</f>
        <v>25</v>
      </c>
      <c r="D215" s="124">
        <v>1.65</v>
      </c>
      <c r="E215" s="124">
        <v>0</v>
      </c>
      <c r="F215" s="124">
        <v>0.3</v>
      </c>
      <c r="G215" s="124">
        <v>0.3</v>
      </c>
      <c r="H215" s="124">
        <v>10.43</v>
      </c>
      <c r="I215" s="125">
        <v>48.344999999999999</v>
      </c>
      <c r="J215" s="82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61"/>
      <c r="BO215" s="61"/>
      <c r="BP215" s="61"/>
      <c r="BQ215" s="61"/>
      <c r="BR215" s="61"/>
      <c r="BS215" s="61"/>
      <c r="BT215" s="61"/>
      <c r="BU215" s="61"/>
      <c r="BV215" s="61"/>
      <c r="BW215" s="61"/>
      <c r="BX215" s="61"/>
      <c r="BY215" s="61"/>
      <c r="BZ215" s="61"/>
      <c r="CA215" s="61"/>
      <c r="CB215" s="61"/>
      <c r="CC215" s="62"/>
      <c r="CD215" s="62"/>
      <c r="CE215" s="61"/>
      <c r="CF215" s="61"/>
      <c r="CG215" s="61"/>
      <c r="CH215" s="61"/>
      <c r="CI215" s="61"/>
      <c r="CJ215" s="61"/>
      <c r="CK215" s="61"/>
      <c r="CL215" s="61"/>
      <c r="CM215" s="61"/>
      <c r="CN215" s="61"/>
      <c r="CO215" s="61"/>
      <c r="CP215" s="61"/>
      <c r="CQ215" s="61"/>
    </row>
    <row r="216" spans="1:95" ht="15.6" customHeight="1" x14ac:dyDescent="0.3">
      <c r="A216" s="121" t="str">
        <f>"-"</f>
        <v>-</v>
      </c>
      <c r="B216" s="126" t="s">
        <v>155</v>
      </c>
      <c r="C216" s="123" t="str">
        <f>"100"</f>
        <v>100</v>
      </c>
      <c r="D216" s="124">
        <v>0.4</v>
      </c>
      <c r="E216" s="124">
        <v>0</v>
      </c>
      <c r="F216" s="124">
        <v>0.4</v>
      </c>
      <c r="G216" s="124">
        <v>0.4</v>
      </c>
      <c r="H216" s="124">
        <v>11.6</v>
      </c>
      <c r="I216" s="124">
        <v>48.68</v>
      </c>
      <c r="J216" s="82">
        <v>2.14</v>
      </c>
      <c r="K216" s="60">
        <v>2.06</v>
      </c>
      <c r="L216" s="60">
        <v>0</v>
      </c>
      <c r="M216" s="60">
        <v>0</v>
      </c>
      <c r="N216" s="60">
        <v>3.71</v>
      </c>
      <c r="O216" s="60">
        <v>19.899999999999999</v>
      </c>
      <c r="P216" s="60">
        <v>1.03</v>
      </c>
      <c r="Q216" s="60">
        <v>0</v>
      </c>
      <c r="R216" s="60">
        <v>0</v>
      </c>
      <c r="S216" s="60">
        <v>0.13</v>
      </c>
      <c r="T216" s="60">
        <v>0.68</v>
      </c>
      <c r="U216" s="60">
        <v>146.07</v>
      </c>
      <c r="V216" s="60">
        <v>68.25</v>
      </c>
      <c r="W216" s="60">
        <v>28.34</v>
      </c>
      <c r="X216" s="60">
        <v>7.38</v>
      </c>
      <c r="Y216" s="60">
        <v>47.04</v>
      </c>
      <c r="Z216" s="60">
        <v>0.48</v>
      </c>
      <c r="AA216" s="60">
        <v>16.16</v>
      </c>
      <c r="AB216" s="60">
        <v>7.37</v>
      </c>
      <c r="AC216" s="60">
        <v>28.94</v>
      </c>
      <c r="AD216" s="60">
        <v>1.96</v>
      </c>
      <c r="AE216" s="60">
        <v>0.05</v>
      </c>
      <c r="AF216" s="60">
        <v>0.05</v>
      </c>
      <c r="AG216" s="60">
        <v>0.36</v>
      </c>
      <c r="AH216" s="60">
        <v>1.35</v>
      </c>
      <c r="AI216" s="60">
        <v>7.0000000000000007E-2</v>
      </c>
      <c r="AJ216" s="61">
        <v>0</v>
      </c>
      <c r="AK216" s="61">
        <v>343.03</v>
      </c>
      <c r="AL216" s="61">
        <v>284.83</v>
      </c>
      <c r="AM216" s="61">
        <v>556.9</v>
      </c>
      <c r="AN216" s="61">
        <v>380.25</v>
      </c>
      <c r="AO216" s="61">
        <v>145.99</v>
      </c>
      <c r="AP216" s="61">
        <v>257.25</v>
      </c>
      <c r="AQ216" s="61">
        <v>75.760000000000005</v>
      </c>
      <c r="AR216" s="61">
        <v>308.69</v>
      </c>
      <c r="AS216" s="61">
        <v>301.91000000000003</v>
      </c>
      <c r="AT216" s="61">
        <v>315.33</v>
      </c>
      <c r="AU216" s="61">
        <v>438.64</v>
      </c>
      <c r="AV216" s="61">
        <v>182.53</v>
      </c>
      <c r="AW216" s="61">
        <v>271.56</v>
      </c>
      <c r="AX216" s="61">
        <v>1502.39</v>
      </c>
      <c r="AY216" s="61">
        <v>4.09</v>
      </c>
      <c r="AZ216" s="61">
        <v>439.17</v>
      </c>
      <c r="BA216" s="61">
        <v>320.27</v>
      </c>
      <c r="BB216" s="61">
        <v>213.4</v>
      </c>
      <c r="BC216" s="61">
        <v>118.46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0.22</v>
      </c>
      <c r="BL216" s="61">
        <v>0</v>
      </c>
      <c r="BM216" s="61">
        <v>0.12</v>
      </c>
      <c r="BN216" s="61">
        <v>0.01</v>
      </c>
      <c r="BO216" s="61">
        <v>0.02</v>
      </c>
      <c r="BP216" s="61">
        <v>0</v>
      </c>
      <c r="BQ216" s="61">
        <v>0</v>
      </c>
      <c r="BR216" s="61">
        <v>0</v>
      </c>
      <c r="BS216" s="61">
        <v>0.69</v>
      </c>
      <c r="BT216" s="61">
        <v>0</v>
      </c>
      <c r="BU216" s="61">
        <v>0</v>
      </c>
      <c r="BV216" s="61">
        <v>2.0299999999999998</v>
      </c>
      <c r="BW216" s="61">
        <v>0.02</v>
      </c>
      <c r="BX216" s="61">
        <v>0</v>
      </c>
      <c r="BY216" s="61">
        <v>0</v>
      </c>
      <c r="BZ216" s="61">
        <v>0</v>
      </c>
      <c r="CA216" s="61">
        <v>0</v>
      </c>
      <c r="CB216" s="61">
        <v>27.14</v>
      </c>
      <c r="CC216" s="62"/>
      <c r="CD216" s="62"/>
      <c r="CE216" s="61">
        <v>17.39</v>
      </c>
      <c r="CF216" s="61"/>
      <c r="CG216" s="61">
        <v>20.07</v>
      </c>
      <c r="CH216" s="61">
        <v>11.13</v>
      </c>
      <c r="CI216" s="61">
        <v>15.6</v>
      </c>
      <c r="CJ216" s="61">
        <v>1074.3900000000001</v>
      </c>
      <c r="CK216" s="61">
        <v>432.41</v>
      </c>
      <c r="CL216" s="61">
        <v>753.4</v>
      </c>
      <c r="CM216" s="61">
        <v>6.89</v>
      </c>
      <c r="CN216" s="61">
        <v>3.63</v>
      </c>
      <c r="CO216" s="61">
        <v>5.65</v>
      </c>
      <c r="CP216" s="61">
        <v>2.83</v>
      </c>
      <c r="CQ216" s="61">
        <v>0.33</v>
      </c>
    </row>
    <row r="217" spans="1:95" ht="16.2" customHeight="1" x14ac:dyDescent="0.3">
      <c r="A217" s="127"/>
      <c r="B217" s="142" t="s">
        <v>101</v>
      </c>
      <c r="C217" s="128"/>
      <c r="D217" s="129">
        <f t="shared" ref="D217:I217" si="59">SUM(D211:D216)</f>
        <v>22.069999999999997</v>
      </c>
      <c r="E217" s="129">
        <f t="shared" si="59"/>
        <v>13.72</v>
      </c>
      <c r="F217" s="129">
        <f t="shared" si="59"/>
        <v>21.5</v>
      </c>
      <c r="G217" s="129">
        <f t="shared" si="59"/>
        <v>1.4700000000000002</v>
      </c>
      <c r="H217" s="130">
        <f t="shared" si="59"/>
        <v>87.859999999999985</v>
      </c>
      <c r="I217" s="130">
        <f t="shared" si="59"/>
        <v>598.4398006475609</v>
      </c>
      <c r="J217" s="63">
        <v>12.02</v>
      </c>
      <c r="K217" s="63">
        <v>2.33</v>
      </c>
      <c r="L217" s="63">
        <v>0</v>
      </c>
      <c r="M217" s="63">
        <v>0</v>
      </c>
      <c r="N217" s="63">
        <v>23.86</v>
      </c>
      <c r="O217" s="63">
        <v>97.42</v>
      </c>
      <c r="P217" s="63">
        <v>10.130000000000001</v>
      </c>
      <c r="Q217" s="63">
        <v>0</v>
      </c>
      <c r="R217" s="63">
        <v>0</v>
      </c>
      <c r="S217" s="63">
        <v>1.02</v>
      </c>
      <c r="T217" s="63">
        <v>6.04</v>
      </c>
      <c r="U217" s="63">
        <v>999.45</v>
      </c>
      <c r="V217" s="63">
        <v>702.95</v>
      </c>
      <c r="W217" s="63">
        <v>148.02000000000001</v>
      </c>
      <c r="X217" s="63">
        <v>85.09</v>
      </c>
      <c r="Y217" s="63">
        <v>351.47</v>
      </c>
      <c r="Z217" s="63">
        <v>4.9400000000000004</v>
      </c>
      <c r="AA217" s="63">
        <v>87.31</v>
      </c>
      <c r="AB217" s="63">
        <v>1738.35</v>
      </c>
      <c r="AC217" s="63">
        <v>458.25</v>
      </c>
      <c r="AD217" s="63">
        <v>4.55</v>
      </c>
      <c r="AE217" s="63">
        <v>0.33</v>
      </c>
      <c r="AF217" s="63">
        <v>0.27</v>
      </c>
      <c r="AG217" s="63">
        <v>7.57</v>
      </c>
      <c r="AH217" s="63">
        <v>15.33</v>
      </c>
      <c r="AI217" s="63">
        <v>8.6</v>
      </c>
      <c r="AJ217" s="1">
        <v>0</v>
      </c>
      <c r="AK217" s="1">
        <v>1472.17</v>
      </c>
      <c r="AL217" s="1">
        <v>1254.6500000000001</v>
      </c>
      <c r="AM217" s="1">
        <v>2376.86</v>
      </c>
      <c r="AN217" s="1">
        <v>1777.61</v>
      </c>
      <c r="AO217" s="1">
        <v>629.92999999999995</v>
      </c>
      <c r="AP217" s="1">
        <v>1191.5999999999999</v>
      </c>
      <c r="AQ217" s="1">
        <v>396.77</v>
      </c>
      <c r="AR217" s="1">
        <v>1388.71</v>
      </c>
      <c r="AS217" s="1">
        <v>1426.83</v>
      </c>
      <c r="AT217" s="1">
        <v>1604.31</v>
      </c>
      <c r="AU217" s="1">
        <v>2003.06</v>
      </c>
      <c r="AV217" s="1">
        <v>706.14</v>
      </c>
      <c r="AW217" s="1">
        <v>1543.71</v>
      </c>
      <c r="AX217" s="1">
        <v>6246.35</v>
      </c>
      <c r="AY217" s="1">
        <v>97.86</v>
      </c>
      <c r="AZ217" s="1">
        <v>1973.77</v>
      </c>
      <c r="BA217" s="1">
        <v>1382.05</v>
      </c>
      <c r="BB217" s="1">
        <v>976.32</v>
      </c>
      <c r="BC217" s="1">
        <v>483.82</v>
      </c>
      <c r="BD217" s="1">
        <v>0.3</v>
      </c>
      <c r="BE217" s="1">
        <v>0.14000000000000001</v>
      </c>
      <c r="BF217" s="1">
        <v>7.0000000000000007E-2</v>
      </c>
      <c r="BG217" s="1">
        <v>0.17</v>
      </c>
      <c r="BH217" s="1">
        <v>0.19</v>
      </c>
      <c r="BI217" s="1">
        <v>0.88</v>
      </c>
      <c r="BJ217" s="1">
        <v>0</v>
      </c>
      <c r="BK217" s="1">
        <v>2.85</v>
      </c>
      <c r="BL217" s="1">
        <v>0</v>
      </c>
      <c r="BM217" s="1">
        <v>0.89</v>
      </c>
      <c r="BN217" s="1">
        <v>0.01</v>
      </c>
      <c r="BO217" s="1">
        <v>0.02</v>
      </c>
      <c r="BP217" s="1">
        <v>0</v>
      </c>
      <c r="BQ217" s="1">
        <v>0.17</v>
      </c>
      <c r="BR217" s="1">
        <v>0.27</v>
      </c>
      <c r="BS217" s="1">
        <v>2.79</v>
      </c>
      <c r="BT217" s="1">
        <v>0</v>
      </c>
      <c r="BU217" s="1">
        <v>0</v>
      </c>
      <c r="BV217" s="1">
        <v>2.65</v>
      </c>
      <c r="BW217" s="1">
        <v>0.06</v>
      </c>
      <c r="BX217" s="1">
        <v>0</v>
      </c>
      <c r="BY217" s="1">
        <v>0</v>
      </c>
      <c r="BZ217" s="1">
        <v>0</v>
      </c>
      <c r="CA217" s="1">
        <v>0</v>
      </c>
      <c r="CB217" s="1">
        <v>680.57</v>
      </c>
      <c r="CC217" s="64"/>
      <c r="CD217" s="64"/>
      <c r="CE217" s="1">
        <v>377.04</v>
      </c>
      <c r="CF217" s="1"/>
      <c r="CG217" s="1">
        <v>95.35</v>
      </c>
      <c r="CH217" s="1">
        <v>53.7</v>
      </c>
      <c r="CI217" s="1">
        <v>74.53</v>
      </c>
      <c r="CJ217" s="1">
        <v>6373.12</v>
      </c>
      <c r="CK217" s="1">
        <v>3242.11</v>
      </c>
      <c r="CL217" s="1">
        <v>4807.6099999999997</v>
      </c>
      <c r="CM217" s="1">
        <v>148.55000000000001</v>
      </c>
      <c r="CN217" s="1">
        <v>89.64</v>
      </c>
      <c r="CO217" s="1">
        <v>119.55</v>
      </c>
      <c r="CP217" s="1">
        <v>12.83</v>
      </c>
      <c r="CQ217" s="1">
        <v>1.78</v>
      </c>
    </row>
    <row r="218" spans="1:95" ht="13.2" hidden="1" customHeight="1" x14ac:dyDescent="0.3">
      <c r="A218" s="56"/>
      <c r="B218" s="16" t="s">
        <v>247</v>
      </c>
      <c r="C218" s="74"/>
      <c r="D218" s="90">
        <v>22.5</v>
      </c>
      <c r="E218" s="90">
        <v>0</v>
      </c>
      <c r="F218" s="90">
        <v>23</v>
      </c>
      <c r="G218" s="90">
        <v>0</v>
      </c>
      <c r="H218" s="90">
        <v>95.75</v>
      </c>
      <c r="I218" s="90">
        <v>680</v>
      </c>
      <c r="V218" s="50">
        <v>0</v>
      </c>
      <c r="W218" s="50">
        <v>0</v>
      </c>
      <c r="X218" s="50">
        <v>0</v>
      </c>
      <c r="Y218" s="50">
        <v>0</v>
      </c>
      <c r="Z218" s="50">
        <v>0</v>
      </c>
      <c r="AA218" s="50">
        <v>0</v>
      </c>
      <c r="AB218" s="50">
        <v>0</v>
      </c>
      <c r="AC218" s="50">
        <v>315</v>
      </c>
      <c r="AD218" s="50">
        <v>0</v>
      </c>
      <c r="AE218" s="50">
        <v>0.48999999999999994</v>
      </c>
      <c r="AF218" s="50">
        <v>0.55999999999999994</v>
      </c>
      <c r="AI218" s="50">
        <v>24.5</v>
      </c>
      <c r="CI218" s="51">
        <v>0</v>
      </c>
      <c r="CL218" s="51">
        <v>0</v>
      </c>
      <c r="CO218" s="51">
        <v>0</v>
      </c>
    </row>
    <row r="219" spans="1:95" ht="13.8" hidden="1" customHeight="1" x14ac:dyDescent="0.3">
      <c r="A219" s="56"/>
      <c r="B219" s="16" t="s">
        <v>103</v>
      </c>
      <c r="C219" s="74"/>
      <c r="D219" s="90">
        <f t="shared" ref="D219:I219" si="60">D217-D218</f>
        <v>-0.43000000000000327</v>
      </c>
      <c r="E219" s="90">
        <f t="shared" si="60"/>
        <v>13.72</v>
      </c>
      <c r="F219" s="90">
        <f t="shared" si="60"/>
        <v>-1.5</v>
      </c>
      <c r="G219" s="90">
        <f t="shared" si="60"/>
        <v>1.4700000000000002</v>
      </c>
      <c r="H219" s="90">
        <f t="shared" si="60"/>
        <v>-7.8900000000000148</v>
      </c>
      <c r="I219" s="90">
        <f t="shared" si="60"/>
        <v>-81.560199352439099</v>
      </c>
      <c r="V219" s="50">
        <f t="shared" ref="V219:AF219" si="61">V217-V218</f>
        <v>702.95</v>
      </c>
      <c r="W219" s="50">
        <f t="shared" si="61"/>
        <v>148.02000000000001</v>
      </c>
      <c r="X219" s="50">
        <f t="shared" si="61"/>
        <v>85.09</v>
      </c>
      <c r="Y219" s="50">
        <f t="shared" si="61"/>
        <v>351.47</v>
      </c>
      <c r="Z219" s="50">
        <f t="shared" si="61"/>
        <v>4.9400000000000004</v>
      </c>
      <c r="AA219" s="50">
        <f t="shared" si="61"/>
        <v>87.31</v>
      </c>
      <c r="AB219" s="50">
        <f t="shared" si="61"/>
        <v>1738.35</v>
      </c>
      <c r="AC219" s="50">
        <f t="shared" si="61"/>
        <v>143.25</v>
      </c>
      <c r="AD219" s="50">
        <f t="shared" si="61"/>
        <v>4.55</v>
      </c>
      <c r="AE219" s="50">
        <f t="shared" si="61"/>
        <v>-0.15999999999999992</v>
      </c>
      <c r="AF219" s="50">
        <f t="shared" si="61"/>
        <v>-0.28999999999999992</v>
      </c>
      <c r="AI219" s="50">
        <f>AI217-AI218</f>
        <v>-15.9</v>
      </c>
      <c r="CI219" s="51">
        <f>CI217-CI218</f>
        <v>74.53</v>
      </c>
      <c r="CL219" s="51">
        <f>CL217-CL218</f>
        <v>4807.6099999999997</v>
      </c>
      <c r="CO219" s="51">
        <f>CO217-CO218</f>
        <v>119.55</v>
      </c>
    </row>
    <row r="220" spans="1:95" hidden="1" x14ac:dyDescent="0.3">
      <c r="A220" s="56"/>
      <c r="B220" s="16" t="s">
        <v>104</v>
      </c>
      <c r="C220" s="74"/>
      <c r="D220" s="90">
        <v>15</v>
      </c>
      <c r="E220" s="90"/>
      <c r="F220" s="90">
        <v>28</v>
      </c>
      <c r="G220" s="90"/>
      <c r="H220" s="90">
        <v>57</v>
      </c>
      <c r="I220" s="90"/>
    </row>
    <row r="221" spans="1:95" s="9" customFormat="1" ht="14.4" x14ac:dyDescent="0.25">
      <c r="A221" s="121"/>
      <c r="B221" s="122" t="s">
        <v>199</v>
      </c>
      <c r="C221" s="123"/>
      <c r="D221" s="125"/>
      <c r="E221" s="125"/>
      <c r="F221" s="125"/>
      <c r="G221" s="125"/>
      <c r="H221" s="125"/>
      <c r="I221" s="125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1"/>
      <c r="CD221" s="11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</row>
    <row r="222" spans="1:95" ht="13.8" customHeight="1" x14ac:dyDescent="0.3">
      <c r="A222" s="121" t="s">
        <v>227</v>
      </c>
      <c r="B222" s="126" t="s">
        <v>344</v>
      </c>
      <c r="C222" s="123">
        <v>30</v>
      </c>
      <c r="D222" s="124">
        <v>0.31</v>
      </c>
      <c r="E222" s="124">
        <v>0</v>
      </c>
      <c r="F222" s="124">
        <v>0.27</v>
      </c>
      <c r="G222" s="124">
        <v>0.41</v>
      </c>
      <c r="H222" s="124">
        <v>1.44</v>
      </c>
      <c r="I222" s="125">
        <v>9.24</v>
      </c>
      <c r="J222" s="82">
        <v>7.11</v>
      </c>
      <c r="K222" s="60">
        <v>6.5</v>
      </c>
      <c r="L222" s="60">
        <v>0</v>
      </c>
      <c r="M222" s="60">
        <v>0</v>
      </c>
      <c r="N222" s="60">
        <v>3.32</v>
      </c>
      <c r="O222" s="60">
        <v>39.869999999999997</v>
      </c>
      <c r="P222" s="60">
        <v>2.7</v>
      </c>
      <c r="Q222" s="60">
        <v>0</v>
      </c>
      <c r="R222" s="60">
        <v>0</v>
      </c>
      <c r="S222" s="60">
        <v>0.12</v>
      </c>
      <c r="T222" s="60">
        <v>2.09</v>
      </c>
      <c r="U222" s="60">
        <v>259.64999999999998</v>
      </c>
      <c r="V222" s="60">
        <v>358.24</v>
      </c>
      <c r="W222" s="60">
        <v>23.4</v>
      </c>
      <c r="X222" s="60">
        <v>53.25</v>
      </c>
      <c r="Y222" s="60">
        <v>231.57</v>
      </c>
      <c r="Z222" s="60">
        <v>2.7</v>
      </c>
      <c r="AA222" s="60">
        <v>0</v>
      </c>
      <c r="AB222" s="60">
        <v>2880</v>
      </c>
      <c r="AC222" s="60">
        <v>600</v>
      </c>
      <c r="AD222" s="60">
        <v>5.1100000000000003</v>
      </c>
      <c r="AE222" s="60">
        <v>0.09</v>
      </c>
      <c r="AF222" s="60">
        <v>0.13</v>
      </c>
      <c r="AG222" s="60">
        <v>4.04</v>
      </c>
      <c r="AH222" s="60">
        <v>8.9499999999999993</v>
      </c>
      <c r="AI222" s="60">
        <v>1.2</v>
      </c>
      <c r="AJ222" s="61">
        <v>0</v>
      </c>
      <c r="AK222" s="61">
        <v>1027.33</v>
      </c>
      <c r="AL222" s="61">
        <v>784.06</v>
      </c>
      <c r="AM222" s="61">
        <v>1473.55</v>
      </c>
      <c r="AN222" s="61">
        <v>2104.29</v>
      </c>
      <c r="AO222" s="61">
        <v>427.42</v>
      </c>
      <c r="AP222" s="61">
        <v>748.24</v>
      </c>
      <c r="AQ222" s="61">
        <v>216.58</v>
      </c>
      <c r="AR222" s="61">
        <v>815.27</v>
      </c>
      <c r="AS222" s="61">
        <v>1050.17</v>
      </c>
      <c r="AT222" s="61">
        <v>1083.56</v>
      </c>
      <c r="AU222" s="61">
        <v>1674.43</v>
      </c>
      <c r="AV222" s="61">
        <v>633.77</v>
      </c>
      <c r="AW222" s="61">
        <v>893.29</v>
      </c>
      <c r="AX222" s="61">
        <v>3053.99</v>
      </c>
      <c r="AY222" s="61">
        <v>218.08</v>
      </c>
      <c r="AZ222" s="61">
        <v>709.71</v>
      </c>
      <c r="BA222" s="61">
        <v>781.99</v>
      </c>
      <c r="BB222" s="61">
        <v>663.46</v>
      </c>
      <c r="BC222" s="61">
        <v>275.42</v>
      </c>
      <c r="BD222" s="61">
        <v>0</v>
      </c>
      <c r="BE222" s="61">
        <v>0</v>
      </c>
      <c r="BF222" s="61">
        <v>0</v>
      </c>
      <c r="BG222" s="61">
        <v>0</v>
      </c>
      <c r="BH222" s="61">
        <v>0</v>
      </c>
      <c r="BI222" s="61">
        <v>0.01</v>
      </c>
      <c r="BJ222" s="61">
        <v>0</v>
      </c>
      <c r="BK222" s="61">
        <v>0.64</v>
      </c>
      <c r="BL222" s="61">
        <v>0</v>
      </c>
      <c r="BM222" s="61">
        <v>0.38</v>
      </c>
      <c r="BN222" s="61">
        <v>0.03</v>
      </c>
      <c r="BO222" s="61">
        <v>0.06</v>
      </c>
      <c r="BP222" s="61">
        <v>0</v>
      </c>
      <c r="BQ222" s="61">
        <v>0</v>
      </c>
      <c r="BR222" s="61">
        <v>0</v>
      </c>
      <c r="BS222" s="61">
        <v>2.2599999999999998</v>
      </c>
      <c r="BT222" s="61">
        <v>0</v>
      </c>
      <c r="BU222" s="61">
        <v>0</v>
      </c>
      <c r="BV222" s="61">
        <v>6.02</v>
      </c>
      <c r="BW222" s="61">
        <v>0</v>
      </c>
      <c r="BX222" s="61">
        <v>0</v>
      </c>
      <c r="BY222" s="61">
        <v>0</v>
      </c>
      <c r="BZ222" s="61">
        <v>0</v>
      </c>
      <c r="CA222" s="61">
        <v>0</v>
      </c>
      <c r="CB222" s="61">
        <v>224.31</v>
      </c>
      <c r="CC222" s="62"/>
      <c r="CD222" s="62"/>
      <c r="CE222" s="61">
        <v>480</v>
      </c>
      <c r="CF222" s="61"/>
      <c r="CG222" s="61">
        <v>25.59</v>
      </c>
      <c r="CH222" s="61">
        <v>17.350000000000001</v>
      </c>
      <c r="CI222" s="61">
        <v>21.47</v>
      </c>
      <c r="CJ222" s="61">
        <v>4329.7299999999996</v>
      </c>
      <c r="CK222" s="61">
        <v>2350.69</v>
      </c>
      <c r="CL222" s="61">
        <v>3340.21</v>
      </c>
      <c r="CM222" s="61">
        <v>44.09</v>
      </c>
      <c r="CN222" s="61">
        <v>24.15</v>
      </c>
      <c r="CO222" s="61">
        <v>34.119999999999997</v>
      </c>
      <c r="CP222" s="61">
        <v>0</v>
      </c>
      <c r="CQ222" s="61">
        <v>0.5</v>
      </c>
    </row>
    <row r="223" spans="1:95" s="9" customFormat="1" ht="15" customHeight="1" x14ac:dyDescent="0.25">
      <c r="A223" s="121" t="s">
        <v>246</v>
      </c>
      <c r="B223" s="126" t="s">
        <v>278</v>
      </c>
      <c r="C223" s="123" t="s">
        <v>277</v>
      </c>
      <c r="D223" s="125">
        <v>4.92</v>
      </c>
      <c r="E223" s="125">
        <v>1.1000000000000001</v>
      </c>
      <c r="F223" s="125">
        <v>6.15</v>
      </c>
      <c r="G223" s="125">
        <v>0.24</v>
      </c>
      <c r="H223" s="125">
        <v>24.65</v>
      </c>
      <c r="I223" s="125">
        <v>161.51</v>
      </c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1"/>
      <c r="CD223" s="11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</row>
    <row r="224" spans="1:95" s="9" customFormat="1" ht="15" customHeight="1" x14ac:dyDescent="0.25">
      <c r="A224" s="152" t="s">
        <v>356</v>
      </c>
      <c r="B224" s="153" t="s">
        <v>324</v>
      </c>
      <c r="C224" s="154" t="s">
        <v>136</v>
      </c>
      <c r="D224" s="155">
        <v>13.27</v>
      </c>
      <c r="E224" s="155">
        <v>13.25</v>
      </c>
      <c r="F224" s="155">
        <v>11.41</v>
      </c>
      <c r="G224" s="155">
        <v>5.59</v>
      </c>
      <c r="H224" s="155">
        <v>16.91</v>
      </c>
      <c r="I224" s="155">
        <v>241.46</v>
      </c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1"/>
      <c r="CD224" s="11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</row>
    <row r="225" spans="1:95" s="9" customFormat="1" ht="15" customHeight="1" x14ac:dyDescent="0.25">
      <c r="A225" s="152" t="s">
        <v>238</v>
      </c>
      <c r="B225" s="153" t="s">
        <v>214</v>
      </c>
      <c r="C225" s="160" t="str">
        <f>"180"</f>
        <v>180</v>
      </c>
      <c r="D225" s="155">
        <v>4.17</v>
      </c>
      <c r="E225" s="155">
        <v>0.04</v>
      </c>
      <c r="F225" s="155">
        <v>8.16</v>
      </c>
      <c r="G225" s="155">
        <v>0.62</v>
      </c>
      <c r="H225" s="155">
        <v>36.9</v>
      </c>
      <c r="I225" s="155">
        <v>218.21</v>
      </c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1"/>
      <c r="CD225" s="11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</row>
    <row r="226" spans="1:95" s="9" customFormat="1" ht="15" customHeight="1" x14ac:dyDescent="0.25">
      <c r="A226" s="121" t="s">
        <v>232</v>
      </c>
      <c r="B226" s="126" t="s">
        <v>231</v>
      </c>
      <c r="C226" s="123" t="str">
        <f>"200"</f>
        <v>200</v>
      </c>
      <c r="D226" s="125">
        <v>0.16</v>
      </c>
      <c r="E226" s="125">
        <v>0</v>
      </c>
      <c r="F226" s="125">
        <v>0.04</v>
      </c>
      <c r="G226" s="125">
        <v>0.04</v>
      </c>
      <c r="H226" s="125">
        <v>12.2</v>
      </c>
      <c r="I226" s="125">
        <v>47.687819999999995</v>
      </c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1"/>
      <c r="CD226" s="11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</row>
    <row r="227" spans="1:95" s="9" customFormat="1" ht="15" customHeight="1" x14ac:dyDescent="0.25">
      <c r="A227" s="121" t="str">
        <f>""</f>
        <v/>
      </c>
      <c r="B227" s="126" t="s">
        <v>112</v>
      </c>
      <c r="C227" s="123" t="str">
        <f>"30"</f>
        <v>30</v>
      </c>
      <c r="D227" s="125">
        <v>2.7</v>
      </c>
      <c r="E227" s="125">
        <v>0</v>
      </c>
      <c r="F227" s="125">
        <v>0.9</v>
      </c>
      <c r="G227" s="125">
        <v>0</v>
      </c>
      <c r="H227" s="125">
        <v>16.14</v>
      </c>
      <c r="I227" s="125">
        <v>80.295000000000002</v>
      </c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1"/>
      <c r="CD227" s="11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</row>
    <row r="228" spans="1:95" x14ac:dyDescent="0.3">
      <c r="A228" s="121"/>
      <c r="B228" s="126" t="s">
        <v>100</v>
      </c>
      <c r="C228" s="123" t="str">
        <f>"30"</f>
        <v>30</v>
      </c>
      <c r="D228" s="125">
        <v>1.98</v>
      </c>
      <c r="E228" s="125">
        <v>0</v>
      </c>
      <c r="F228" s="125">
        <v>0.36</v>
      </c>
      <c r="G228" s="125">
        <v>0.36</v>
      </c>
      <c r="H228" s="125">
        <v>12.51</v>
      </c>
      <c r="I228" s="125">
        <v>58.013999999999996</v>
      </c>
      <c r="J228" s="82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  <c r="BN228" s="61"/>
      <c r="BO228" s="61"/>
      <c r="BP228" s="61"/>
      <c r="BQ228" s="61"/>
      <c r="BR228" s="61"/>
      <c r="BS228" s="61"/>
      <c r="BT228" s="61"/>
      <c r="BU228" s="61"/>
      <c r="BV228" s="61"/>
      <c r="BW228" s="61"/>
      <c r="BX228" s="61"/>
      <c r="BY228" s="61"/>
      <c r="BZ228" s="61"/>
      <c r="CA228" s="61"/>
      <c r="CB228" s="61"/>
      <c r="CC228" s="62"/>
      <c r="CD228" s="62"/>
      <c r="CE228" s="61"/>
      <c r="CF228" s="61"/>
      <c r="CG228" s="61"/>
      <c r="CH228" s="61"/>
      <c r="CI228" s="61"/>
      <c r="CJ228" s="61"/>
      <c r="CK228" s="61"/>
      <c r="CL228" s="61"/>
      <c r="CM228" s="61"/>
      <c r="CN228" s="61"/>
      <c r="CO228" s="61"/>
      <c r="CP228" s="61"/>
      <c r="CQ228" s="61"/>
    </row>
    <row r="229" spans="1:95" s="9" customFormat="1" ht="15" customHeight="1" x14ac:dyDescent="0.25">
      <c r="A229" s="127"/>
      <c r="B229" s="142" t="s">
        <v>205</v>
      </c>
      <c r="C229" s="128"/>
      <c r="D229" s="130">
        <f t="shared" ref="D229:I229" si="62">SUM(D222:D228)</f>
        <v>27.51</v>
      </c>
      <c r="E229" s="130">
        <f t="shared" si="62"/>
        <v>14.389999999999999</v>
      </c>
      <c r="F229" s="130">
        <f t="shared" si="62"/>
        <v>27.289999999999996</v>
      </c>
      <c r="G229" s="130">
        <f t="shared" si="62"/>
        <v>7.2600000000000007</v>
      </c>
      <c r="H229" s="130">
        <f t="shared" si="62"/>
        <v>120.75000000000001</v>
      </c>
      <c r="I229" s="130">
        <f t="shared" si="62"/>
        <v>816.41682000000003</v>
      </c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1"/>
      <c r="CD229" s="11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</row>
    <row r="230" spans="1:95" s="9" customFormat="1" ht="15" hidden="1" customHeight="1" x14ac:dyDescent="0.25">
      <c r="A230" s="56"/>
      <c r="B230" s="16" t="s">
        <v>102</v>
      </c>
      <c r="C230" s="74"/>
      <c r="D230" s="90">
        <v>26.95</v>
      </c>
      <c r="E230" s="90">
        <v>0</v>
      </c>
      <c r="F230" s="90">
        <v>27.65</v>
      </c>
      <c r="G230" s="90">
        <v>0</v>
      </c>
      <c r="H230" s="90">
        <v>117.24999999999999</v>
      </c>
      <c r="I230" s="90">
        <v>822.5</v>
      </c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1"/>
      <c r="CD230" s="11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</row>
    <row r="231" spans="1:95" s="9" customFormat="1" ht="15" hidden="1" customHeight="1" x14ac:dyDescent="0.25">
      <c r="A231" s="56"/>
      <c r="B231" s="16" t="s">
        <v>103</v>
      </c>
      <c r="C231" s="74"/>
      <c r="D231" s="90">
        <f t="shared" ref="D231:I231" si="63">D229-D230</f>
        <v>0.56000000000000227</v>
      </c>
      <c r="E231" s="90">
        <f t="shared" si="63"/>
        <v>14.389999999999999</v>
      </c>
      <c r="F231" s="90">
        <f t="shared" si="63"/>
        <v>-0.36000000000000298</v>
      </c>
      <c r="G231" s="90">
        <f t="shared" si="63"/>
        <v>7.2600000000000007</v>
      </c>
      <c r="H231" s="90">
        <f t="shared" si="63"/>
        <v>3.5000000000000284</v>
      </c>
      <c r="I231" s="90">
        <f t="shared" si="63"/>
        <v>-6.0831799999999703</v>
      </c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1"/>
      <c r="CD231" s="11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</row>
    <row r="232" spans="1:95" s="9" customFormat="1" ht="15" hidden="1" customHeight="1" x14ac:dyDescent="0.25">
      <c r="A232" s="56"/>
      <c r="B232" s="16" t="s">
        <v>104</v>
      </c>
      <c r="C232" s="74"/>
      <c r="D232" s="90">
        <v>15</v>
      </c>
      <c r="E232" s="90"/>
      <c r="F232" s="90">
        <v>31</v>
      </c>
      <c r="G232" s="90"/>
      <c r="H232" s="90">
        <v>54</v>
      </c>
      <c r="I232" s="9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1"/>
      <c r="CD232" s="11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</row>
    <row r="233" spans="1:95" s="9" customFormat="1" ht="15" customHeight="1" x14ac:dyDescent="0.25">
      <c r="A233" s="56"/>
      <c r="B233" s="143" t="s">
        <v>287</v>
      </c>
      <c r="C233" s="74"/>
      <c r="D233" s="68">
        <f t="shared" ref="D233:I233" si="64">D217+D229</f>
        <v>49.58</v>
      </c>
      <c r="E233" s="68">
        <f t="shared" si="64"/>
        <v>28.11</v>
      </c>
      <c r="F233" s="68">
        <f t="shared" si="64"/>
        <v>48.789999999999992</v>
      </c>
      <c r="G233" s="68">
        <f t="shared" si="64"/>
        <v>8.73</v>
      </c>
      <c r="H233" s="68">
        <f t="shared" si="64"/>
        <v>208.61</v>
      </c>
      <c r="I233" s="68">
        <f t="shared" si="64"/>
        <v>1414.8566206475609</v>
      </c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1"/>
      <c r="CD233" s="11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</row>
    <row r="234" spans="1:95" ht="4.8" customHeight="1" x14ac:dyDescent="0.3">
      <c r="A234" s="56"/>
      <c r="B234" s="16"/>
      <c r="C234" s="74"/>
      <c r="D234" s="90"/>
      <c r="E234" s="90"/>
      <c r="F234" s="90"/>
      <c r="G234" s="90"/>
      <c r="H234" s="90"/>
      <c r="I234" s="90"/>
    </row>
    <row r="235" spans="1:95" ht="13.8" customHeight="1" x14ac:dyDescent="0.3">
      <c r="A235" s="56"/>
      <c r="B235" s="23" t="s">
        <v>151</v>
      </c>
      <c r="C235" s="180" t="s">
        <v>156</v>
      </c>
      <c r="D235" s="186" t="s">
        <v>157</v>
      </c>
      <c r="E235" s="186"/>
      <c r="F235" s="288" t="s">
        <v>158</v>
      </c>
      <c r="G235" s="288"/>
      <c r="H235" s="181" t="s">
        <v>159</v>
      </c>
      <c r="I235" s="181" t="s">
        <v>160</v>
      </c>
    </row>
    <row r="236" spans="1:95" x14ac:dyDescent="0.3">
      <c r="A236" s="121"/>
      <c r="B236" s="149" t="s">
        <v>92</v>
      </c>
      <c r="C236" s="131"/>
      <c r="D236" s="168"/>
      <c r="E236" s="168"/>
      <c r="F236" s="287"/>
      <c r="G236" s="287"/>
      <c r="H236" s="167"/>
      <c r="I236" s="167"/>
    </row>
    <row r="237" spans="1:95" ht="13.2" customHeight="1" x14ac:dyDescent="0.3">
      <c r="A237" s="121" t="str">
        <f>" 245/1"</f>
        <v xml:space="preserve"> 245/1</v>
      </c>
      <c r="B237" s="126" t="s">
        <v>344</v>
      </c>
      <c r="C237" s="123">
        <v>20</v>
      </c>
      <c r="D237" s="125">
        <v>0.12</v>
      </c>
      <c r="E237" s="125">
        <v>0</v>
      </c>
      <c r="F237" s="125">
        <v>0.16</v>
      </c>
      <c r="G237" s="125">
        <v>0.37</v>
      </c>
      <c r="H237" s="125">
        <v>1.35</v>
      </c>
      <c r="I237" s="125">
        <v>4.3</v>
      </c>
      <c r="J237" s="82">
        <v>0.04</v>
      </c>
      <c r="K237" s="60">
        <v>0.22</v>
      </c>
      <c r="L237" s="60">
        <v>0</v>
      </c>
      <c r="M237" s="60">
        <v>0</v>
      </c>
      <c r="N237" s="60">
        <v>0.89</v>
      </c>
      <c r="O237" s="60">
        <v>0.04</v>
      </c>
      <c r="P237" s="60">
        <v>0.37</v>
      </c>
      <c r="Q237" s="60">
        <v>0</v>
      </c>
      <c r="R237" s="60">
        <v>0</v>
      </c>
      <c r="S237" s="60">
        <v>0.04</v>
      </c>
      <c r="T237" s="60">
        <v>0.41</v>
      </c>
      <c r="U237" s="60">
        <v>80.760000000000005</v>
      </c>
      <c r="V237" s="60">
        <v>50.63</v>
      </c>
      <c r="W237" s="60">
        <v>9.4</v>
      </c>
      <c r="X237" s="60">
        <v>5.1100000000000003</v>
      </c>
      <c r="Y237" s="60">
        <v>15.02</v>
      </c>
      <c r="Z237" s="60">
        <v>0.22</v>
      </c>
      <c r="AA237" s="60">
        <v>0</v>
      </c>
      <c r="AB237" s="60">
        <v>31.2</v>
      </c>
      <c r="AC237" s="60">
        <v>6.5</v>
      </c>
      <c r="AD237" s="60">
        <v>0.19</v>
      </c>
      <c r="AE237" s="60">
        <v>0.01</v>
      </c>
      <c r="AF237" s="60">
        <v>0.01</v>
      </c>
      <c r="AG237" s="60">
        <v>7.0000000000000007E-2</v>
      </c>
      <c r="AH237" s="60">
        <v>0.12</v>
      </c>
      <c r="AI237" s="60">
        <v>1.73</v>
      </c>
      <c r="AJ237" s="61">
        <v>0</v>
      </c>
      <c r="AK237" s="61">
        <v>10.15</v>
      </c>
      <c r="AL237" s="61">
        <v>7.9</v>
      </c>
      <c r="AM237" s="61">
        <v>11.28</v>
      </c>
      <c r="AN237" s="61">
        <v>9.7799999999999994</v>
      </c>
      <c r="AO237" s="61">
        <v>2.2599999999999998</v>
      </c>
      <c r="AP237" s="61">
        <v>7.9</v>
      </c>
      <c r="AQ237" s="61">
        <v>1.88</v>
      </c>
      <c r="AR237" s="61">
        <v>6.39</v>
      </c>
      <c r="AS237" s="61">
        <v>9.7799999999999994</v>
      </c>
      <c r="AT237" s="61">
        <v>16.920000000000002</v>
      </c>
      <c r="AU237" s="61">
        <v>19.93</v>
      </c>
      <c r="AV237" s="61">
        <v>3.76</v>
      </c>
      <c r="AW237" s="61">
        <v>10.53</v>
      </c>
      <c r="AX237" s="61">
        <v>52.65</v>
      </c>
      <c r="AY237" s="61">
        <v>0</v>
      </c>
      <c r="AZ237" s="61">
        <v>6.39</v>
      </c>
      <c r="BA237" s="61">
        <v>10.15</v>
      </c>
      <c r="BB237" s="61">
        <v>7.9</v>
      </c>
      <c r="BC237" s="61">
        <v>2.63</v>
      </c>
      <c r="BD237" s="61">
        <v>0</v>
      </c>
      <c r="BE237" s="61">
        <v>0</v>
      </c>
      <c r="BF237" s="61">
        <v>0</v>
      </c>
      <c r="BG237" s="61">
        <v>0</v>
      </c>
      <c r="BH237" s="61">
        <v>0</v>
      </c>
      <c r="BI237" s="61">
        <v>0</v>
      </c>
      <c r="BJ237" s="61">
        <v>0</v>
      </c>
      <c r="BK237" s="61">
        <v>0.02</v>
      </c>
      <c r="BL237" s="61">
        <v>0</v>
      </c>
      <c r="BM237" s="61">
        <v>0.01</v>
      </c>
      <c r="BN237" s="61">
        <v>0</v>
      </c>
      <c r="BO237" s="61">
        <v>0</v>
      </c>
      <c r="BP237" s="61">
        <v>0</v>
      </c>
      <c r="BQ237" s="61">
        <v>0</v>
      </c>
      <c r="BR237" s="61">
        <v>0</v>
      </c>
      <c r="BS237" s="61">
        <v>0.1</v>
      </c>
      <c r="BT237" s="61">
        <v>0</v>
      </c>
      <c r="BU237" s="61">
        <v>0</v>
      </c>
      <c r="BV237" s="61">
        <v>0.2</v>
      </c>
      <c r="BW237" s="61">
        <v>0</v>
      </c>
      <c r="BX237" s="61">
        <v>0</v>
      </c>
      <c r="BY237" s="61">
        <v>0</v>
      </c>
      <c r="BZ237" s="61">
        <v>0</v>
      </c>
      <c r="CA237" s="61">
        <v>0</v>
      </c>
      <c r="CB237" s="61">
        <v>38.29</v>
      </c>
      <c r="CC237" s="62"/>
      <c r="CD237" s="62"/>
      <c r="CE237" s="61">
        <v>5.2</v>
      </c>
      <c r="CF237" s="61"/>
      <c r="CG237" s="61">
        <v>5.76</v>
      </c>
      <c r="CH237" s="61">
        <v>3.26</v>
      </c>
      <c r="CI237" s="61">
        <v>4.51</v>
      </c>
      <c r="CJ237" s="61">
        <v>212.92</v>
      </c>
      <c r="CK237" s="61">
        <v>50.42</v>
      </c>
      <c r="CL237" s="61">
        <v>131.66999999999999</v>
      </c>
      <c r="CM237" s="61">
        <v>7.0000000000000007E-2</v>
      </c>
      <c r="CN237" s="61">
        <v>0.06</v>
      </c>
      <c r="CO237" s="61">
        <v>7.0000000000000007E-2</v>
      </c>
      <c r="CP237" s="61">
        <v>0</v>
      </c>
      <c r="CQ237" s="61">
        <v>0.2</v>
      </c>
    </row>
    <row r="238" spans="1:95" ht="15" customHeight="1" x14ac:dyDescent="0.3">
      <c r="A238" s="121" t="s">
        <v>127</v>
      </c>
      <c r="B238" s="126" t="s">
        <v>128</v>
      </c>
      <c r="C238" s="123" t="str">
        <f>"100"</f>
        <v>100</v>
      </c>
      <c r="D238" s="125">
        <v>14.89</v>
      </c>
      <c r="E238" s="125">
        <v>14.17</v>
      </c>
      <c r="F238" s="125">
        <v>15.69</v>
      </c>
      <c r="G238" s="125">
        <v>0.09</v>
      </c>
      <c r="H238" s="125">
        <v>12.12</v>
      </c>
      <c r="I238" s="125">
        <v>221.16700000000003</v>
      </c>
      <c r="J238" s="82">
        <v>8.0500000000000007</v>
      </c>
      <c r="K238" s="60">
        <v>0.11</v>
      </c>
      <c r="L238" s="60">
        <v>0</v>
      </c>
      <c r="M238" s="60">
        <v>0</v>
      </c>
      <c r="N238" s="60">
        <v>1.33</v>
      </c>
      <c r="O238" s="60">
        <v>3.41</v>
      </c>
      <c r="P238" s="60">
        <v>0.63</v>
      </c>
      <c r="Q238" s="60">
        <v>0</v>
      </c>
      <c r="R238" s="60">
        <v>0</v>
      </c>
      <c r="S238" s="60">
        <v>0.03</v>
      </c>
      <c r="T238" s="60">
        <v>1.46</v>
      </c>
      <c r="U238" s="60">
        <v>234.7</v>
      </c>
      <c r="V238" s="60">
        <v>279.95999999999998</v>
      </c>
      <c r="W238" s="60">
        <v>15</v>
      </c>
      <c r="X238" s="60">
        <v>19.579999999999998</v>
      </c>
      <c r="Y238" s="60">
        <v>157.01</v>
      </c>
      <c r="Z238" s="60">
        <v>2.25</v>
      </c>
      <c r="AA238" s="60">
        <v>17</v>
      </c>
      <c r="AB238" s="60">
        <v>12.75</v>
      </c>
      <c r="AC238" s="60">
        <v>22.5</v>
      </c>
      <c r="AD238" s="60">
        <v>0.48</v>
      </c>
      <c r="AE238" s="60">
        <v>0.05</v>
      </c>
      <c r="AF238" s="60">
        <v>0.1</v>
      </c>
      <c r="AG238" s="60">
        <v>3.28</v>
      </c>
      <c r="AH238" s="60">
        <v>6.8</v>
      </c>
      <c r="AI238" s="60">
        <v>0.45</v>
      </c>
      <c r="AJ238" s="61">
        <v>0</v>
      </c>
      <c r="AK238" s="61">
        <v>810.97</v>
      </c>
      <c r="AL238" s="61">
        <v>616.70000000000005</v>
      </c>
      <c r="AM238" s="61">
        <v>1165.18</v>
      </c>
      <c r="AN238" s="61">
        <v>1981.66</v>
      </c>
      <c r="AO238" s="61">
        <v>346.28</v>
      </c>
      <c r="AP238" s="61">
        <v>627.29</v>
      </c>
      <c r="AQ238" s="61">
        <v>166.39</v>
      </c>
      <c r="AR238" s="61">
        <v>629.95000000000005</v>
      </c>
      <c r="AS238" s="61">
        <v>842.75</v>
      </c>
      <c r="AT238" s="61">
        <v>812.94</v>
      </c>
      <c r="AU238" s="61">
        <v>1364.83</v>
      </c>
      <c r="AV238" s="61">
        <v>550.79</v>
      </c>
      <c r="AW238" s="61">
        <v>729.89</v>
      </c>
      <c r="AX238" s="61">
        <v>2488.5500000000002</v>
      </c>
      <c r="AY238" s="61">
        <v>220.4</v>
      </c>
      <c r="AZ238" s="61">
        <v>568.96</v>
      </c>
      <c r="BA238" s="61">
        <v>619.12</v>
      </c>
      <c r="BB238" s="61">
        <v>513.95000000000005</v>
      </c>
      <c r="BC238" s="61">
        <v>206.82</v>
      </c>
      <c r="BD238" s="61">
        <v>0.13</v>
      </c>
      <c r="BE238" s="61">
        <v>0.06</v>
      </c>
      <c r="BF238" s="61">
        <v>0.03</v>
      </c>
      <c r="BG238" s="61">
        <v>7.0000000000000007E-2</v>
      </c>
      <c r="BH238" s="61">
        <v>0.08</v>
      </c>
      <c r="BI238" s="61">
        <v>0.38</v>
      </c>
      <c r="BJ238" s="61">
        <v>0</v>
      </c>
      <c r="BK238" s="61">
        <v>1.06</v>
      </c>
      <c r="BL238" s="61">
        <v>0</v>
      </c>
      <c r="BM238" s="61">
        <v>0.32</v>
      </c>
      <c r="BN238" s="61">
        <v>0</v>
      </c>
      <c r="BO238" s="61">
        <v>0</v>
      </c>
      <c r="BP238" s="61">
        <v>0</v>
      </c>
      <c r="BQ238" s="61">
        <v>7.0000000000000007E-2</v>
      </c>
      <c r="BR238" s="61">
        <v>0.11</v>
      </c>
      <c r="BS238" s="61">
        <v>0.86</v>
      </c>
      <c r="BT238" s="61">
        <v>0</v>
      </c>
      <c r="BU238" s="61">
        <v>0</v>
      </c>
      <c r="BV238" s="61">
        <v>7.0000000000000007E-2</v>
      </c>
      <c r="BW238" s="61">
        <v>0.01</v>
      </c>
      <c r="BX238" s="61">
        <v>0</v>
      </c>
      <c r="BY238" s="61">
        <v>0</v>
      </c>
      <c r="BZ238" s="61">
        <v>0</v>
      </c>
      <c r="CA238" s="61">
        <v>0</v>
      </c>
      <c r="CB238" s="61">
        <v>126.45</v>
      </c>
      <c r="CC238" s="62"/>
      <c r="CD238" s="62"/>
      <c r="CE238" s="61">
        <v>19.13</v>
      </c>
      <c r="CF238" s="61"/>
      <c r="CG238" s="61">
        <v>27.69</v>
      </c>
      <c r="CH238" s="61">
        <v>17.54</v>
      </c>
      <c r="CI238" s="61">
        <v>22.61</v>
      </c>
      <c r="CJ238" s="61">
        <v>2951.17</v>
      </c>
      <c r="CK238" s="61">
        <v>1775.97</v>
      </c>
      <c r="CL238" s="61">
        <v>2363.5700000000002</v>
      </c>
      <c r="CM238" s="61">
        <v>34.479999999999997</v>
      </c>
      <c r="CN238" s="61">
        <v>19.96</v>
      </c>
      <c r="CO238" s="61">
        <v>27.27</v>
      </c>
      <c r="CP238" s="61">
        <v>0</v>
      </c>
      <c r="CQ238" s="61">
        <v>0.5</v>
      </c>
    </row>
    <row r="239" spans="1:95" ht="14.4" customHeight="1" x14ac:dyDescent="0.3">
      <c r="A239" s="121" t="s">
        <v>137</v>
      </c>
      <c r="B239" s="126" t="s">
        <v>138</v>
      </c>
      <c r="C239" s="123" t="str">
        <f>"180"</f>
        <v>180</v>
      </c>
      <c r="D239" s="125">
        <v>3.73</v>
      </c>
      <c r="E239" s="125">
        <v>0.65</v>
      </c>
      <c r="F239" s="125">
        <v>4.4000000000000004</v>
      </c>
      <c r="G239" s="125">
        <v>0.62</v>
      </c>
      <c r="H239" s="125">
        <v>26.49</v>
      </c>
      <c r="I239" s="125">
        <v>159.10285500000001</v>
      </c>
      <c r="J239" s="82">
        <v>2.73</v>
      </c>
      <c r="K239" s="60">
        <v>0.1</v>
      </c>
      <c r="L239" s="60">
        <v>0</v>
      </c>
      <c r="M239" s="60">
        <v>0</v>
      </c>
      <c r="N239" s="60">
        <v>2.58</v>
      </c>
      <c r="O239" s="60">
        <v>21.87</v>
      </c>
      <c r="P239" s="60">
        <v>2.04</v>
      </c>
      <c r="Q239" s="60">
        <v>0</v>
      </c>
      <c r="R239" s="60">
        <v>0</v>
      </c>
      <c r="S239" s="60">
        <v>0.35</v>
      </c>
      <c r="T239" s="60">
        <v>2.27</v>
      </c>
      <c r="U239" s="60">
        <v>93.41</v>
      </c>
      <c r="V239" s="60">
        <v>763.51</v>
      </c>
      <c r="W239" s="60">
        <v>40.75</v>
      </c>
      <c r="X239" s="60">
        <v>36.42</v>
      </c>
      <c r="Y239" s="60">
        <v>104.19</v>
      </c>
      <c r="Z239" s="60">
        <v>1.35</v>
      </c>
      <c r="AA239" s="60">
        <v>22.5</v>
      </c>
      <c r="AB239" s="60">
        <v>40.93</v>
      </c>
      <c r="AC239" s="60">
        <v>30.06</v>
      </c>
      <c r="AD239" s="60">
        <v>0.21</v>
      </c>
      <c r="AE239" s="60">
        <v>0.14000000000000001</v>
      </c>
      <c r="AF239" s="60">
        <v>0.12</v>
      </c>
      <c r="AG239" s="60">
        <v>1.6</v>
      </c>
      <c r="AH239" s="60">
        <v>3.11</v>
      </c>
      <c r="AI239" s="60">
        <v>6.54</v>
      </c>
      <c r="AJ239" s="61">
        <v>0</v>
      </c>
      <c r="AK239" s="61">
        <v>75.11</v>
      </c>
      <c r="AL239" s="61">
        <v>97.73</v>
      </c>
      <c r="AM239" s="61">
        <v>139.19</v>
      </c>
      <c r="AN239" s="61">
        <v>141.72</v>
      </c>
      <c r="AO239" s="61">
        <v>31.93</v>
      </c>
      <c r="AP239" s="61">
        <v>91.36</v>
      </c>
      <c r="AQ239" s="61">
        <v>41.81</v>
      </c>
      <c r="AR239" s="61">
        <v>96.1</v>
      </c>
      <c r="AS239" s="61">
        <v>90.8</v>
      </c>
      <c r="AT239" s="61">
        <v>247.35</v>
      </c>
      <c r="AU239" s="61">
        <v>110.17</v>
      </c>
      <c r="AV239" s="61">
        <v>23.04</v>
      </c>
      <c r="AW239" s="61">
        <v>64.13</v>
      </c>
      <c r="AX239" s="61">
        <v>344.65</v>
      </c>
      <c r="AY239" s="61">
        <v>0</v>
      </c>
      <c r="AZ239" s="61">
        <v>48.22</v>
      </c>
      <c r="BA239" s="61">
        <v>43.86</v>
      </c>
      <c r="BB239" s="61">
        <v>87.3</v>
      </c>
      <c r="BC239" s="61">
        <v>25.99</v>
      </c>
      <c r="BD239" s="61">
        <v>0.11</v>
      </c>
      <c r="BE239" s="61">
        <v>0.05</v>
      </c>
      <c r="BF239" s="61">
        <v>0.03</v>
      </c>
      <c r="BG239" s="61">
        <v>0.06</v>
      </c>
      <c r="BH239" s="61">
        <v>7.0000000000000007E-2</v>
      </c>
      <c r="BI239" s="61">
        <v>0.34</v>
      </c>
      <c r="BJ239" s="61">
        <v>0</v>
      </c>
      <c r="BK239" s="61">
        <v>1.05</v>
      </c>
      <c r="BL239" s="61">
        <v>0</v>
      </c>
      <c r="BM239" s="61">
        <v>0.31</v>
      </c>
      <c r="BN239" s="61">
        <v>0</v>
      </c>
      <c r="BO239" s="61">
        <v>0</v>
      </c>
      <c r="BP239" s="61">
        <v>0</v>
      </c>
      <c r="BQ239" s="61">
        <v>7.0000000000000007E-2</v>
      </c>
      <c r="BR239" s="61">
        <v>0.11</v>
      </c>
      <c r="BS239" s="61">
        <v>1.02</v>
      </c>
      <c r="BT239" s="61">
        <v>0</v>
      </c>
      <c r="BU239" s="61">
        <v>0</v>
      </c>
      <c r="BV239" s="61">
        <v>0.17</v>
      </c>
      <c r="BW239" s="61">
        <v>0</v>
      </c>
      <c r="BX239" s="61">
        <v>0</v>
      </c>
      <c r="BY239" s="61">
        <v>0</v>
      </c>
      <c r="BZ239" s="61">
        <v>0</v>
      </c>
      <c r="CA239" s="61">
        <v>0</v>
      </c>
      <c r="CB239" s="61">
        <v>148.35</v>
      </c>
      <c r="CC239" s="62"/>
      <c r="CD239" s="62"/>
      <c r="CE239" s="61">
        <v>29.32</v>
      </c>
      <c r="CF239" s="61"/>
      <c r="CG239" s="61">
        <v>17.59</v>
      </c>
      <c r="CH239" s="61">
        <v>11.66</v>
      </c>
      <c r="CI239" s="61">
        <v>14.63</v>
      </c>
      <c r="CJ239" s="61">
        <v>602.05999999999995</v>
      </c>
      <c r="CK239" s="61">
        <v>529.20000000000005</v>
      </c>
      <c r="CL239" s="61">
        <v>565.63</v>
      </c>
      <c r="CM239" s="61">
        <v>24.41</v>
      </c>
      <c r="CN239" s="61">
        <v>3.59</v>
      </c>
      <c r="CO239" s="61">
        <v>14</v>
      </c>
      <c r="CP239" s="61">
        <v>0</v>
      </c>
      <c r="CQ239" s="61">
        <v>0.27</v>
      </c>
    </row>
    <row r="240" spans="1:95" ht="14.4" x14ac:dyDescent="0.3">
      <c r="A240" s="121" t="s">
        <v>115</v>
      </c>
      <c r="B240" s="126" t="s">
        <v>116</v>
      </c>
      <c r="C240" s="123" t="str">
        <f>"200"</f>
        <v>200</v>
      </c>
      <c r="D240" s="125">
        <v>0.08</v>
      </c>
      <c r="E240" s="125">
        <v>0</v>
      </c>
      <c r="F240" s="125">
        <v>0.02</v>
      </c>
      <c r="G240" s="125">
        <v>0.02</v>
      </c>
      <c r="H240" s="125">
        <v>9.84</v>
      </c>
      <c r="I240" s="125">
        <v>37.802231999999989</v>
      </c>
      <c r="J240" s="134">
        <v>0</v>
      </c>
      <c r="K240" s="13">
        <v>0</v>
      </c>
      <c r="L240" s="13">
        <v>0</v>
      </c>
      <c r="M240" s="13">
        <v>0</v>
      </c>
      <c r="N240" s="13">
        <v>9.8000000000000007</v>
      </c>
      <c r="O240" s="13">
        <v>0</v>
      </c>
      <c r="P240" s="13">
        <v>0.04</v>
      </c>
      <c r="Q240" s="13">
        <v>0</v>
      </c>
      <c r="R240" s="13">
        <v>0</v>
      </c>
      <c r="S240" s="13">
        <v>0</v>
      </c>
      <c r="T240" s="13">
        <v>0.03</v>
      </c>
      <c r="U240" s="13">
        <v>0.1</v>
      </c>
      <c r="V240" s="13">
        <v>0.3</v>
      </c>
      <c r="W240" s="13">
        <v>0.28999999999999998</v>
      </c>
      <c r="X240" s="13">
        <v>0</v>
      </c>
      <c r="Y240" s="13">
        <v>0</v>
      </c>
      <c r="Z240" s="13">
        <v>0.03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14">
        <v>0</v>
      </c>
      <c r="BG240" s="14">
        <v>0</v>
      </c>
      <c r="BH240" s="14">
        <v>0</v>
      </c>
      <c r="BI240" s="14">
        <v>0</v>
      </c>
      <c r="BJ240" s="14">
        <v>0</v>
      </c>
      <c r="BK240" s="14">
        <v>0</v>
      </c>
      <c r="BL240" s="14">
        <v>0</v>
      </c>
      <c r="BM240" s="14">
        <v>0</v>
      </c>
      <c r="BN240" s="14">
        <v>0</v>
      </c>
      <c r="BO240" s="14">
        <v>0</v>
      </c>
      <c r="BP240" s="14">
        <v>0</v>
      </c>
      <c r="BQ240" s="14">
        <v>0</v>
      </c>
      <c r="BR240" s="14">
        <v>0</v>
      </c>
      <c r="BS240" s="14">
        <v>0</v>
      </c>
      <c r="BT240" s="14">
        <v>0</v>
      </c>
      <c r="BU240" s="14">
        <v>0</v>
      </c>
      <c r="BV240" s="14">
        <v>0</v>
      </c>
      <c r="BW240" s="14">
        <v>0</v>
      </c>
      <c r="BX240" s="14">
        <v>0</v>
      </c>
      <c r="BY240" s="14">
        <v>0</v>
      </c>
      <c r="BZ240" s="14">
        <v>0</v>
      </c>
      <c r="CA240" s="14">
        <v>0</v>
      </c>
      <c r="CB240" s="14">
        <v>200.04</v>
      </c>
      <c r="CC240" s="15"/>
      <c r="CD240" s="15"/>
      <c r="CE240" s="14">
        <v>0</v>
      </c>
      <c r="CF240" s="14"/>
      <c r="CG240" s="14">
        <v>4.21</v>
      </c>
      <c r="CH240" s="14">
        <v>4.21</v>
      </c>
      <c r="CI240" s="14">
        <v>4.21</v>
      </c>
      <c r="CJ240" s="14">
        <v>497.96</v>
      </c>
      <c r="CK240" s="14">
        <v>192.28</v>
      </c>
      <c r="CL240" s="14">
        <v>345.12</v>
      </c>
      <c r="CM240" s="14">
        <v>44.51</v>
      </c>
      <c r="CN240" s="14">
        <v>26.48</v>
      </c>
      <c r="CO240" s="14">
        <v>35.49</v>
      </c>
      <c r="CP240" s="14">
        <v>10</v>
      </c>
      <c r="CQ240" s="14">
        <v>0</v>
      </c>
    </row>
    <row r="241" spans="1:95" x14ac:dyDescent="0.3">
      <c r="A241" s="121" t="str">
        <f>"-"</f>
        <v>-</v>
      </c>
      <c r="B241" s="126" t="s">
        <v>254</v>
      </c>
      <c r="C241" s="123" t="str">
        <f>"35"</f>
        <v>35</v>
      </c>
      <c r="D241" s="125">
        <v>2.31</v>
      </c>
      <c r="E241" s="125">
        <v>0</v>
      </c>
      <c r="F241" s="125">
        <v>0.23</v>
      </c>
      <c r="G241" s="125">
        <v>0.23</v>
      </c>
      <c r="H241" s="125">
        <v>16.420000000000002</v>
      </c>
      <c r="I241" s="125">
        <v>78.365349999999992</v>
      </c>
      <c r="J241" s="82">
        <v>0</v>
      </c>
      <c r="K241" s="60">
        <v>0</v>
      </c>
      <c r="L241" s="60">
        <v>0</v>
      </c>
      <c r="M241" s="60">
        <v>0</v>
      </c>
      <c r="N241" s="60">
        <v>0.39</v>
      </c>
      <c r="O241" s="60">
        <v>15.96</v>
      </c>
      <c r="P241" s="60">
        <v>7.0000000000000007E-2</v>
      </c>
      <c r="Q241" s="60">
        <v>0</v>
      </c>
      <c r="R241" s="60">
        <v>0</v>
      </c>
      <c r="S241" s="60">
        <v>0</v>
      </c>
      <c r="T241" s="60">
        <v>0.63</v>
      </c>
      <c r="U241" s="60">
        <v>0</v>
      </c>
      <c r="V241" s="60">
        <v>0</v>
      </c>
      <c r="W241" s="60">
        <v>0</v>
      </c>
      <c r="X241" s="60">
        <v>0</v>
      </c>
      <c r="Y241" s="60">
        <v>0</v>
      </c>
      <c r="Z241" s="60">
        <v>0</v>
      </c>
      <c r="AA241" s="60">
        <v>0</v>
      </c>
      <c r="AB241" s="60">
        <v>0</v>
      </c>
      <c r="AC241" s="60">
        <v>0</v>
      </c>
      <c r="AD241" s="60">
        <v>0</v>
      </c>
      <c r="AE241" s="60">
        <v>0</v>
      </c>
      <c r="AF241" s="60">
        <v>0</v>
      </c>
      <c r="AG241" s="60">
        <v>0</v>
      </c>
      <c r="AH241" s="60">
        <v>0</v>
      </c>
      <c r="AI241" s="60">
        <v>0</v>
      </c>
      <c r="AJ241" s="61">
        <v>0</v>
      </c>
      <c r="AK241" s="61">
        <v>111.75</v>
      </c>
      <c r="AL241" s="61">
        <v>116.32</v>
      </c>
      <c r="AM241" s="61">
        <v>178.13</v>
      </c>
      <c r="AN241" s="61">
        <v>59.07</v>
      </c>
      <c r="AO241" s="61">
        <v>35.020000000000003</v>
      </c>
      <c r="AP241" s="61">
        <v>70.040000000000006</v>
      </c>
      <c r="AQ241" s="61">
        <v>26.49</v>
      </c>
      <c r="AR241" s="61">
        <v>126.67</v>
      </c>
      <c r="AS241" s="61">
        <v>78.56</v>
      </c>
      <c r="AT241" s="61">
        <v>109.62</v>
      </c>
      <c r="AU241" s="61">
        <v>90.44</v>
      </c>
      <c r="AV241" s="61">
        <v>47.5</v>
      </c>
      <c r="AW241" s="61">
        <v>84.04</v>
      </c>
      <c r="AX241" s="61">
        <v>702.79</v>
      </c>
      <c r="AY241" s="61">
        <v>0</v>
      </c>
      <c r="AZ241" s="61">
        <v>228.98</v>
      </c>
      <c r="BA241" s="61">
        <v>99.57</v>
      </c>
      <c r="BB241" s="61">
        <v>66.08</v>
      </c>
      <c r="BC241" s="61">
        <v>52.37</v>
      </c>
      <c r="BD241" s="61">
        <v>0</v>
      </c>
      <c r="BE241" s="61">
        <v>0</v>
      </c>
      <c r="BF241" s="61">
        <v>0</v>
      </c>
      <c r="BG241" s="61">
        <v>0</v>
      </c>
      <c r="BH241" s="61">
        <v>0</v>
      </c>
      <c r="BI241" s="61">
        <v>0</v>
      </c>
      <c r="BJ241" s="61">
        <v>0</v>
      </c>
      <c r="BK241" s="61">
        <v>0.03</v>
      </c>
      <c r="BL241" s="61">
        <v>0</v>
      </c>
      <c r="BM241" s="61">
        <v>0</v>
      </c>
      <c r="BN241" s="61">
        <v>0</v>
      </c>
      <c r="BO241" s="61">
        <v>0</v>
      </c>
      <c r="BP241" s="61">
        <v>0</v>
      </c>
      <c r="BQ241" s="61">
        <v>0</v>
      </c>
      <c r="BR241" s="61">
        <v>0</v>
      </c>
      <c r="BS241" s="61">
        <v>0.02</v>
      </c>
      <c r="BT241" s="61">
        <v>0</v>
      </c>
      <c r="BU241" s="61">
        <v>0</v>
      </c>
      <c r="BV241" s="61">
        <v>0.1</v>
      </c>
      <c r="BW241" s="61">
        <v>0.01</v>
      </c>
      <c r="BX241" s="61">
        <v>0</v>
      </c>
      <c r="BY241" s="61">
        <v>0</v>
      </c>
      <c r="BZ241" s="61">
        <v>0</v>
      </c>
      <c r="CA241" s="61">
        <v>0</v>
      </c>
      <c r="CB241" s="61">
        <v>13.69</v>
      </c>
      <c r="CC241" s="62"/>
      <c r="CD241" s="62"/>
      <c r="CE241" s="61">
        <v>0</v>
      </c>
      <c r="CF241" s="61"/>
      <c r="CG241" s="61">
        <v>0</v>
      </c>
      <c r="CH241" s="61">
        <v>0</v>
      </c>
      <c r="CI241" s="61">
        <v>0</v>
      </c>
      <c r="CJ241" s="61">
        <v>570</v>
      </c>
      <c r="CK241" s="61">
        <v>219.6</v>
      </c>
      <c r="CL241" s="61">
        <v>394.8</v>
      </c>
      <c r="CM241" s="61">
        <v>4.5599999999999996</v>
      </c>
      <c r="CN241" s="61">
        <v>4.5599999999999996</v>
      </c>
      <c r="CO241" s="61">
        <v>4.5599999999999996</v>
      </c>
      <c r="CP241" s="61">
        <v>0</v>
      </c>
      <c r="CQ241" s="61">
        <v>0</v>
      </c>
    </row>
    <row r="242" spans="1:95" x14ac:dyDescent="0.3">
      <c r="A242" s="121" t="str">
        <f>"-"</f>
        <v>-</v>
      </c>
      <c r="B242" s="126" t="s">
        <v>100</v>
      </c>
      <c r="C242" s="123" t="str">
        <f>"25"</f>
        <v>25</v>
      </c>
      <c r="D242" s="125">
        <v>1.65</v>
      </c>
      <c r="E242" s="125">
        <v>0</v>
      </c>
      <c r="F242" s="125">
        <v>0.3</v>
      </c>
      <c r="G242" s="125">
        <v>0.3</v>
      </c>
      <c r="H242" s="125">
        <v>10.43</v>
      </c>
      <c r="I242" s="125">
        <v>48.344999999999999</v>
      </c>
      <c r="J242" s="82">
        <v>0.05</v>
      </c>
      <c r="K242" s="60">
        <v>0</v>
      </c>
      <c r="L242" s="60">
        <v>0</v>
      </c>
      <c r="M242" s="60">
        <v>0</v>
      </c>
      <c r="N242" s="60">
        <v>0.3</v>
      </c>
      <c r="O242" s="60">
        <v>8.0500000000000007</v>
      </c>
      <c r="P242" s="60">
        <v>2.08</v>
      </c>
      <c r="Q242" s="60">
        <v>0</v>
      </c>
      <c r="R242" s="60">
        <v>0</v>
      </c>
      <c r="S242" s="60">
        <v>0.25</v>
      </c>
      <c r="T242" s="60">
        <v>0.63</v>
      </c>
      <c r="U242" s="60">
        <v>152.5</v>
      </c>
      <c r="V242" s="60">
        <v>61.25</v>
      </c>
      <c r="W242" s="60">
        <v>8.75</v>
      </c>
      <c r="X242" s="60">
        <v>11.75</v>
      </c>
      <c r="Y242" s="60">
        <v>39.5</v>
      </c>
      <c r="Z242" s="60">
        <v>0.98</v>
      </c>
      <c r="AA242" s="60">
        <v>0</v>
      </c>
      <c r="AB242" s="60">
        <v>1.25</v>
      </c>
      <c r="AC242" s="60">
        <v>0.25</v>
      </c>
      <c r="AD242" s="60">
        <v>0.35</v>
      </c>
      <c r="AE242" s="60">
        <v>0.05</v>
      </c>
      <c r="AF242" s="60">
        <v>0.02</v>
      </c>
      <c r="AG242" s="60">
        <v>0.18</v>
      </c>
      <c r="AH242" s="60">
        <v>0.5</v>
      </c>
      <c r="AI242" s="60">
        <v>0</v>
      </c>
      <c r="AJ242" s="61">
        <v>0</v>
      </c>
      <c r="AK242" s="61">
        <v>80.5</v>
      </c>
      <c r="AL242" s="61">
        <v>62</v>
      </c>
      <c r="AM242" s="61">
        <v>106.75</v>
      </c>
      <c r="AN242" s="61">
        <v>55.75</v>
      </c>
      <c r="AO242" s="61">
        <v>23.25</v>
      </c>
      <c r="AP242" s="61">
        <v>49.5</v>
      </c>
      <c r="AQ242" s="61">
        <v>20</v>
      </c>
      <c r="AR242" s="61">
        <v>92.75</v>
      </c>
      <c r="AS242" s="61">
        <v>74.25</v>
      </c>
      <c r="AT242" s="61">
        <v>72.75</v>
      </c>
      <c r="AU242" s="61">
        <v>116</v>
      </c>
      <c r="AV242" s="61">
        <v>31</v>
      </c>
      <c r="AW242" s="61">
        <v>77.5</v>
      </c>
      <c r="AX242" s="61">
        <v>389.75</v>
      </c>
      <c r="AY242" s="61">
        <v>0</v>
      </c>
      <c r="AZ242" s="61">
        <v>131.5</v>
      </c>
      <c r="BA242" s="61">
        <v>72.75</v>
      </c>
      <c r="BB242" s="61">
        <v>45</v>
      </c>
      <c r="BC242" s="61">
        <v>32.5</v>
      </c>
      <c r="BD242" s="61">
        <v>0</v>
      </c>
      <c r="BE242" s="61">
        <v>0</v>
      </c>
      <c r="BF242" s="61">
        <v>0</v>
      </c>
      <c r="BG242" s="61">
        <v>0</v>
      </c>
      <c r="BH242" s="61">
        <v>0</v>
      </c>
      <c r="BI242" s="61">
        <v>0</v>
      </c>
      <c r="BJ242" s="61">
        <v>0</v>
      </c>
      <c r="BK242" s="61">
        <v>0.04</v>
      </c>
      <c r="BL242" s="61">
        <v>0</v>
      </c>
      <c r="BM242" s="61">
        <v>0</v>
      </c>
      <c r="BN242" s="61">
        <v>0.01</v>
      </c>
      <c r="BO242" s="61">
        <v>0</v>
      </c>
      <c r="BP242" s="61">
        <v>0</v>
      </c>
      <c r="BQ242" s="61">
        <v>0</v>
      </c>
      <c r="BR242" s="61">
        <v>0</v>
      </c>
      <c r="BS242" s="61">
        <v>0.03</v>
      </c>
      <c r="BT242" s="61">
        <v>0</v>
      </c>
      <c r="BU242" s="61">
        <v>0</v>
      </c>
      <c r="BV242" s="61">
        <v>0.12</v>
      </c>
      <c r="BW242" s="61">
        <v>0.02</v>
      </c>
      <c r="BX242" s="61">
        <v>0</v>
      </c>
      <c r="BY242" s="61">
        <v>0</v>
      </c>
      <c r="BZ242" s="61">
        <v>0</v>
      </c>
      <c r="CA242" s="61">
        <v>0</v>
      </c>
      <c r="CB242" s="61">
        <v>11.75</v>
      </c>
      <c r="CC242" s="62"/>
      <c r="CD242" s="62"/>
      <c r="CE242" s="61">
        <v>0.21</v>
      </c>
      <c r="CF242" s="61"/>
      <c r="CG242" s="61">
        <v>3</v>
      </c>
      <c r="CH242" s="61">
        <v>3</v>
      </c>
      <c r="CI242" s="61">
        <v>3</v>
      </c>
      <c r="CJ242" s="61">
        <v>570</v>
      </c>
      <c r="CK242" s="61">
        <v>219.6</v>
      </c>
      <c r="CL242" s="61">
        <v>394.8</v>
      </c>
      <c r="CM242" s="61">
        <v>5.7</v>
      </c>
      <c r="CN242" s="61">
        <v>4.74</v>
      </c>
      <c r="CO242" s="61">
        <v>5.22</v>
      </c>
      <c r="CP242" s="61">
        <v>0</v>
      </c>
      <c r="CQ242" s="61">
        <v>0</v>
      </c>
    </row>
    <row r="243" spans="1:95" ht="12" customHeight="1" x14ac:dyDescent="0.3">
      <c r="A243" s="127"/>
      <c r="B243" s="142" t="s">
        <v>101</v>
      </c>
      <c r="C243" s="128"/>
      <c r="D243" s="130">
        <f t="shared" ref="D243:I243" si="65">SUM(D237:D242)</f>
        <v>22.779999999999994</v>
      </c>
      <c r="E243" s="130">
        <f t="shared" si="65"/>
        <v>14.82</v>
      </c>
      <c r="F243" s="130">
        <f t="shared" si="65"/>
        <v>20.8</v>
      </c>
      <c r="G243" s="130">
        <f t="shared" si="65"/>
        <v>1.6300000000000001</v>
      </c>
      <c r="H243" s="130">
        <f t="shared" si="65"/>
        <v>76.650000000000006</v>
      </c>
      <c r="I243" s="130">
        <f t="shared" si="65"/>
        <v>549.08243700000003</v>
      </c>
      <c r="J243" s="63">
        <v>12.88</v>
      </c>
      <c r="K243" s="63">
        <v>0.49</v>
      </c>
      <c r="L243" s="63">
        <v>0</v>
      </c>
      <c r="M243" s="63">
        <v>0</v>
      </c>
      <c r="N243" s="63">
        <v>27.26</v>
      </c>
      <c r="O243" s="63">
        <v>72.53</v>
      </c>
      <c r="P243" s="63">
        <v>12.21</v>
      </c>
      <c r="Q243" s="63">
        <v>0</v>
      </c>
      <c r="R243" s="63">
        <v>0</v>
      </c>
      <c r="S243" s="63">
        <v>1.1000000000000001</v>
      </c>
      <c r="T243" s="63">
        <v>7.88</v>
      </c>
      <c r="U243" s="63">
        <v>916.17</v>
      </c>
      <c r="V243" s="63">
        <v>1539.32</v>
      </c>
      <c r="W243" s="63">
        <v>110.32</v>
      </c>
      <c r="X243" s="63">
        <v>123.8</v>
      </c>
      <c r="Y243" s="63">
        <v>509.55</v>
      </c>
      <c r="Z243" s="63">
        <v>7.47</v>
      </c>
      <c r="AA243" s="63">
        <v>180.58</v>
      </c>
      <c r="AB243" s="63">
        <v>105.88</v>
      </c>
      <c r="AC243" s="63">
        <v>92.46</v>
      </c>
      <c r="AD243" s="63">
        <v>5.44</v>
      </c>
      <c r="AE243" s="63">
        <v>0.69</v>
      </c>
      <c r="AF243" s="63">
        <v>0.67</v>
      </c>
      <c r="AG243" s="63">
        <v>12.1</v>
      </c>
      <c r="AH243" s="63">
        <v>18.05</v>
      </c>
      <c r="AI243" s="63">
        <v>17.91</v>
      </c>
      <c r="AJ243" s="1">
        <v>0</v>
      </c>
      <c r="AK243" s="1">
        <v>1563.52</v>
      </c>
      <c r="AL243" s="1">
        <v>1242.4000000000001</v>
      </c>
      <c r="AM243" s="1">
        <v>2246.23</v>
      </c>
      <c r="AN243" s="1">
        <v>3084.61</v>
      </c>
      <c r="AO243" s="1">
        <v>654.15</v>
      </c>
      <c r="AP243" s="1">
        <v>1298.8699999999999</v>
      </c>
      <c r="AQ243" s="1">
        <v>346.07</v>
      </c>
      <c r="AR243" s="1">
        <v>925.41</v>
      </c>
      <c r="AS243" s="1">
        <v>1115.53</v>
      </c>
      <c r="AT243" s="1">
        <v>1300.76</v>
      </c>
      <c r="AU243" s="1">
        <v>1750.02</v>
      </c>
      <c r="AV243" s="1">
        <v>1001.12</v>
      </c>
      <c r="AW243" s="1">
        <v>969.25</v>
      </c>
      <c r="AX243" s="1">
        <v>3693.31</v>
      </c>
      <c r="AY243" s="1">
        <v>220.4</v>
      </c>
      <c r="AZ243" s="1">
        <v>871.05</v>
      </c>
      <c r="BA243" s="1">
        <v>825.42</v>
      </c>
      <c r="BB243" s="1">
        <v>715.6</v>
      </c>
      <c r="BC243" s="1">
        <v>302.89</v>
      </c>
      <c r="BD243" s="1">
        <v>0.32</v>
      </c>
      <c r="BE243" s="1">
        <v>0.14000000000000001</v>
      </c>
      <c r="BF243" s="1">
        <v>0.08</v>
      </c>
      <c r="BG243" s="1">
        <v>0.18</v>
      </c>
      <c r="BH243" s="1">
        <v>0.2</v>
      </c>
      <c r="BI243" s="1">
        <v>0.94</v>
      </c>
      <c r="BJ243" s="1">
        <v>0</v>
      </c>
      <c r="BK243" s="1">
        <v>2.83</v>
      </c>
      <c r="BL243" s="1">
        <v>0</v>
      </c>
      <c r="BM243" s="1">
        <v>0.85</v>
      </c>
      <c r="BN243" s="1">
        <v>0.01</v>
      </c>
      <c r="BO243" s="1">
        <v>0</v>
      </c>
      <c r="BP243" s="1">
        <v>0</v>
      </c>
      <c r="BQ243" s="1">
        <v>0.18</v>
      </c>
      <c r="BR243" s="1">
        <v>0.28999999999999998</v>
      </c>
      <c r="BS243" s="1">
        <v>2.61</v>
      </c>
      <c r="BT243" s="1">
        <v>0</v>
      </c>
      <c r="BU243" s="1">
        <v>0</v>
      </c>
      <c r="BV243" s="1">
        <v>0.72</v>
      </c>
      <c r="BW243" s="1">
        <v>0.04</v>
      </c>
      <c r="BX243" s="1">
        <v>0</v>
      </c>
      <c r="BY243" s="1">
        <v>0</v>
      </c>
      <c r="BZ243" s="1">
        <v>0</v>
      </c>
      <c r="CA243" s="1">
        <v>0</v>
      </c>
      <c r="CB243" s="1">
        <v>847.49</v>
      </c>
      <c r="CC243" s="64"/>
      <c r="CD243" s="64"/>
      <c r="CE243" s="1">
        <v>198.22</v>
      </c>
      <c r="CF243" s="1"/>
      <c r="CG243" s="1">
        <v>129.52000000000001</v>
      </c>
      <c r="CH243" s="1">
        <v>56.08</v>
      </c>
      <c r="CI243" s="1">
        <v>92.8</v>
      </c>
      <c r="CJ243" s="1">
        <v>5535.08</v>
      </c>
      <c r="CK243" s="1">
        <v>3118.95</v>
      </c>
      <c r="CL243" s="1">
        <v>4327.01</v>
      </c>
      <c r="CM243" s="1">
        <v>117.83</v>
      </c>
      <c r="CN243" s="1">
        <v>56.05</v>
      </c>
      <c r="CO243" s="1">
        <v>86.99</v>
      </c>
      <c r="CP243" s="1">
        <v>0</v>
      </c>
      <c r="CQ243" s="1">
        <v>1.47</v>
      </c>
    </row>
    <row r="244" spans="1:95" ht="13.2" hidden="1" customHeight="1" x14ac:dyDescent="0.3">
      <c r="A244" s="56"/>
      <c r="B244" s="16" t="s">
        <v>247</v>
      </c>
      <c r="C244" s="74"/>
      <c r="D244" s="90">
        <v>22.5</v>
      </c>
      <c r="E244" s="90">
        <v>0</v>
      </c>
      <c r="F244" s="90">
        <v>23</v>
      </c>
      <c r="G244" s="90">
        <v>0</v>
      </c>
      <c r="H244" s="90">
        <v>95.75</v>
      </c>
      <c r="I244" s="90">
        <v>680</v>
      </c>
      <c r="V244" s="50">
        <v>0</v>
      </c>
      <c r="W244" s="50">
        <v>0</v>
      </c>
      <c r="X244" s="50">
        <v>0</v>
      </c>
      <c r="Y244" s="50">
        <v>0</v>
      </c>
      <c r="Z244" s="50">
        <v>0</v>
      </c>
      <c r="AA244" s="50">
        <v>0</v>
      </c>
      <c r="AB244" s="50">
        <v>0</v>
      </c>
      <c r="AC244" s="50">
        <v>315</v>
      </c>
      <c r="AD244" s="50">
        <v>0</v>
      </c>
      <c r="AE244" s="50">
        <v>0.48999999999999994</v>
      </c>
      <c r="AF244" s="50">
        <v>0.55999999999999994</v>
      </c>
      <c r="AI244" s="50">
        <v>24.5</v>
      </c>
      <c r="CI244" s="51">
        <v>0</v>
      </c>
      <c r="CL244" s="51">
        <v>0</v>
      </c>
      <c r="CO244" s="51">
        <v>0</v>
      </c>
    </row>
    <row r="245" spans="1:95" ht="13.8" hidden="1" customHeight="1" x14ac:dyDescent="0.3">
      <c r="A245" s="56"/>
      <c r="B245" s="16" t="s">
        <v>103</v>
      </c>
      <c r="C245" s="74"/>
      <c r="D245" s="90">
        <f t="shared" ref="D245:I245" si="66">D243-D244</f>
        <v>0.27999999999999403</v>
      </c>
      <c r="E245" s="90">
        <f t="shared" si="66"/>
        <v>14.82</v>
      </c>
      <c r="F245" s="90">
        <f t="shared" si="66"/>
        <v>-2.1999999999999993</v>
      </c>
      <c r="G245" s="90">
        <f t="shared" si="66"/>
        <v>1.6300000000000001</v>
      </c>
      <c r="H245" s="90">
        <f t="shared" si="66"/>
        <v>-19.099999999999994</v>
      </c>
      <c r="I245" s="90">
        <f t="shared" si="66"/>
        <v>-130.91756299999997</v>
      </c>
      <c r="V245" s="50">
        <f t="shared" ref="V245:AF245" si="67">V243-V244</f>
        <v>1539.32</v>
      </c>
      <c r="W245" s="50">
        <f t="shared" si="67"/>
        <v>110.32</v>
      </c>
      <c r="X245" s="50">
        <f t="shared" si="67"/>
        <v>123.8</v>
      </c>
      <c r="Y245" s="50">
        <f t="shared" si="67"/>
        <v>509.55</v>
      </c>
      <c r="Z245" s="50">
        <f t="shared" si="67"/>
        <v>7.47</v>
      </c>
      <c r="AA245" s="50">
        <f t="shared" si="67"/>
        <v>180.58</v>
      </c>
      <c r="AB245" s="50">
        <f t="shared" si="67"/>
        <v>105.88</v>
      </c>
      <c r="AC245" s="50">
        <f t="shared" si="67"/>
        <v>-222.54000000000002</v>
      </c>
      <c r="AD245" s="50">
        <f t="shared" si="67"/>
        <v>5.44</v>
      </c>
      <c r="AE245" s="50">
        <f t="shared" si="67"/>
        <v>0.2</v>
      </c>
      <c r="AF245" s="50">
        <f t="shared" si="67"/>
        <v>0.1100000000000001</v>
      </c>
      <c r="AI245" s="50">
        <f>AI243-AI244</f>
        <v>-6.59</v>
      </c>
      <c r="CI245" s="51">
        <f>CI243-CI244</f>
        <v>92.8</v>
      </c>
      <c r="CL245" s="51">
        <f>CL243-CL244</f>
        <v>4327.01</v>
      </c>
      <c r="CO245" s="51">
        <f>CO243-CO244</f>
        <v>86.99</v>
      </c>
    </row>
    <row r="246" spans="1:95" ht="13.8" hidden="1" customHeight="1" x14ac:dyDescent="0.3">
      <c r="A246" s="56"/>
      <c r="B246" s="16" t="s">
        <v>104</v>
      </c>
      <c r="C246" s="74"/>
      <c r="D246" s="90">
        <v>18</v>
      </c>
      <c r="E246" s="90"/>
      <c r="F246" s="90">
        <v>31</v>
      </c>
      <c r="G246" s="90"/>
      <c r="H246" s="90">
        <v>51</v>
      </c>
      <c r="I246" s="90"/>
    </row>
    <row r="247" spans="1:95" s="9" customFormat="1" ht="13.2" customHeight="1" x14ac:dyDescent="0.25">
      <c r="A247" s="121"/>
      <c r="B247" s="122" t="s">
        <v>199</v>
      </c>
      <c r="C247" s="123"/>
      <c r="D247" s="125"/>
      <c r="E247" s="125"/>
      <c r="F247" s="125"/>
      <c r="G247" s="125"/>
      <c r="H247" s="125"/>
      <c r="I247" s="125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1"/>
      <c r="CD247" s="11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</row>
    <row r="248" spans="1:95" s="9" customFormat="1" ht="13.8" x14ac:dyDescent="0.25">
      <c r="A248" s="121" t="s">
        <v>340</v>
      </c>
      <c r="B248" s="126" t="s">
        <v>341</v>
      </c>
      <c r="C248" s="123" t="s">
        <v>343</v>
      </c>
      <c r="D248" s="125">
        <v>8.59</v>
      </c>
      <c r="E248" s="125">
        <v>8.32</v>
      </c>
      <c r="F248" s="125">
        <v>6.86</v>
      </c>
      <c r="G248" s="125">
        <v>0.27</v>
      </c>
      <c r="H248" s="125">
        <v>35.94</v>
      </c>
      <c r="I248" s="125">
        <v>237.13</v>
      </c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1"/>
      <c r="CD248" s="11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</row>
    <row r="249" spans="1:95" s="9" customFormat="1" ht="13.8" x14ac:dyDescent="0.25">
      <c r="A249" s="121" t="str">
        <f>"25/8"</f>
        <v>25/8</v>
      </c>
      <c r="B249" s="126" t="s">
        <v>325</v>
      </c>
      <c r="C249" s="123" t="str">
        <f>"100"</f>
        <v>100</v>
      </c>
      <c r="D249" s="125">
        <v>9.06</v>
      </c>
      <c r="E249" s="125">
        <v>11.95</v>
      </c>
      <c r="F249" s="125">
        <v>13.09</v>
      </c>
      <c r="G249" s="125">
        <v>1.76</v>
      </c>
      <c r="H249" s="125">
        <v>12.9</v>
      </c>
      <c r="I249" s="125">
        <v>259.71620000000001</v>
      </c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1"/>
      <c r="CD249" s="11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</row>
    <row r="250" spans="1:95" s="9" customFormat="1" ht="13.8" x14ac:dyDescent="0.25">
      <c r="A250" s="152" t="s">
        <v>288</v>
      </c>
      <c r="B250" s="153" t="s">
        <v>289</v>
      </c>
      <c r="C250" s="154" t="s">
        <v>290</v>
      </c>
      <c r="D250" s="167">
        <v>3.78</v>
      </c>
      <c r="E250" s="167">
        <v>0</v>
      </c>
      <c r="F250" s="167">
        <v>6.67</v>
      </c>
      <c r="G250" s="167">
        <v>3.24</v>
      </c>
      <c r="H250" s="167">
        <v>36.67</v>
      </c>
      <c r="I250" s="167">
        <v>234.14</v>
      </c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1"/>
      <c r="CD250" s="11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</row>
    <row r="251" spans="1:95" s="9" customFormat="1" ht="13.8" x14ac:dyDescent="0.25">
      <c r="A251" s="121" t="s">
        <v>242</v>
      </c>
      <c r="B251" s="126" t="s">
        <v>218</v>
      </c>
      <c r="C251" s="123" t="str">
        <f>"200"</f>
        <v>200</v>
      </c>
      <c r="D251" s="125">
        <v>0</v>
      </c>
      <c r="E251" s="125">
        <v>0</v>
      </c>
      <c r="F251" s="125">
        <v>0</v>
      </c>
      <c r="G251" s="125">
        <v>0</v>
      </c>
      <c r="H251" s="125">
        <v>18.95</v>
      </c>
      <c r="I251" s="125">
        <v>70.710400000000007</v>
      </c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1"/>
      <c r="CD251" s="11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</row>
    <row r="252" spans="1:95" s="9" customFormat="1" ht="13.8" x14ac:dyDescent="0.25">
      <c r="A252" s="121" t="str">
        <f>""</f>
        <v/>
      </c>
      <c r="B252" s="126" t="s">
        <v>112</v>
      </c>
      <c r="C252" s="123" t="str">
        <f>"30"</f>
        <v>30</v>
      </c>
      <c r="D252" s="125">
        <v>2.7</v>
      </c>
      <c r="E252" s="125">
        <v>0</v>
      </c>
      <c r="F252" s="125">
        <v>0.9</v>
      </c>
      <c r="G252" s="125">
        <v>0</v>
      </c>
      <c r="H252" s="125">
        <v>16.14</v>
      </c>
      <c r="I252" s="125">
        <v>80.295000000000002</v>
      </c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1"/>
      <c r="CD252" s="11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</row>
    <row r="253" spans="1:95" s="9" customFormat="1" ht="13.8" x14ac:dyDescent="0.25">
      <c r="A253" s="121" t="str">
        <f>"-"</f>
        <v>-</v>
      </c>
      <c r="B253" s="126" t="s">
        <v>100</v>
      </c>
      <c r="C253" s="123" t="str">
        <f>"30"</f>
        <v>30</v>
      </c>
      <c r="D253" s="125">
        <v>1.98</v>
      </c>
      <c r="E253" s="125">
        <v>0</v>
      </c>
      <c r="F253" s="125">
        <v>0.36</v>
      </c>
      <c r="G253" s="125">
        <v>0.36</v>
      </c>
      <c r="H253" s="125">
        <v>12.51</v>
      </c>
      <c r="I253" s="125">
        <v>58.013999999999996</v>
      </c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1"/>
      <c r="CD253" s="11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</row>
    <row r="254" spans="1:95" s="9" customFormat="1" ht="13.8" x14ac:dyDescent="0.25">
      <c r="A254" s="127"/>
      <c r="B254" s="142" t="s">
        <v>205</v>
      </c>
      <c r="C254" s="128"/>
      <c r="D254" s="130">
        <f t="shared" ref="D254:I254" si="68">SUM(D248:D253)</f>
        <v>26.11</v>
      </c>
      <c r="E254" s="130">
        <f t="shared" si="68"/>
        <v>20.27</v>
      </c>
      <c r="F254" s="130">
        <f t="shared" si="68"/>
        <v>27.879999999999995</v>
      </c>
      <c r="G254" s="130">
        <f t="shared" si="68"/>
        <v>5.6300000000000008</v>
      </c>
      <c r="H254" s="130">
        <f t="shared" si="68"/>
        <v>133.10999999999999</v>
      </c>
      <c r="I254" s="130">
        <f t="shared" si="68"/>
        <v>940.00560000000007</v>
      </c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1"/>
      <c r="CD254" s="11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</row>
    <row r="255" spans="1:95" s="9" customFormat="1" ht="13.8" hidden="1" x14ac:dyDescent="0.25">
      <c r="A255" s="56"/>
      <c r="B255" s="16" t="s">
        <v>102</v>
      </c>
      <c r="C255" s="74"/>
      <c r="D255" s="90">
        <v>26.95</v>
      </c>
      <c r="E255" s="90">
        <v>0</v>
      </c>
      <c r="F255" s="90">
        <v>27.65</v>
      </c>
      <c r="G255" s="90">
        <v>0</v>
      </c>
      <c r="H255" s="90">
        <v>117.24999999999999</v>
      </c>
      <c r="I255" s="90">
        <v>822.5</v>
      </c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1"/>
      <c r="CD255" s="11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</row>
    <row r="256" spans="1:95" s="9" customFormat="1" ht="13.8" hidden="1" x14ac:dyDescent="0.25">
      <c r="A256" s="56"/>
      <c r="B256" s="16" t="s">
        <v>103</v>
      </c>
      <c r="C256" s="74"/>
      <c r="D256" s="90">
        <f t="shared" ref="D256:I256" si="69">D254-D255</f>
        <v>-0.83999999999999986</v>
      </c>
      <c r="E256" s="90">
        <f t="shared" si="69"/>
        <v>20.27</v>
      </c>
      <c r="F256" s="90">
        <f t="shared" si="69"/>
        <v>0.22999999999999687</v>
      </c>
      <c r="G256" s="90">
        <f t="shared" si="69"/>
        <v>5.6300000000000008</v>
      </c>
      <c r="H256" s="90">
        <f t="shared" si="69"/>
        <v>15.86</v>
      </c>
      <c r="I256" s="90">
        <f t="shared" si="69"/>
        <v>117.50560000000007</v>
      </c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1"/>
      <c r="CD256" s="11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</row>
    <row r="257" spans="1:95" s="9" customFormat="1" ht="13.8" hidden="1" x14ac:dyDescent="0.25">
      <c r="A257" s="56"/>
      <c r="B257" s="16" t="s">
        <v>104</v>
      </c>
      <c r="C257" s="74"/>
      <c r="D257" s="90">
        <v>19</v>
      </c>
      <c r="E257" s="90"/>
      <c r="F257" s="90">
        <v>34</v>
      </c>
      <c r="G257" s="90"/>
      <c r="H257" s="90">
        <v>48</v>
      </c>
      <c r="I257" s="9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1"/>
      <c r="CD257" s="11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</row>
    <row r="258" spans="1:95" s="9" customFormat="1" ht="13.8" x14ac:dyDescent="0.25">
      <c r="A258" s="56"/>
      <c r="B258" s="143" t="s">
        <v>287</v>
      </c>
      <c r="C258" s="74"/>
      <c r="D258" s="68">
        <f t="shared" ref="D258:I258" si="70">D243+D254</f>
        <v>48.889999999999993</v>
      </c>
      <c r="E258" s="68">
        <f t="shared" si="70"/>
        <v>35.090000000000003</v>
      </c>
      <c r="F258" s="68">
        <f t="shared" si="70"/>
        <v>48.679999999999993</v>
      </c>
      <c r="G258" s="68">
        <f t="shared" si="70"/>
        <v>7.2600000000000007</v>
      </c>
      <c r="H258" s="68">
        <f t="shared" si="70"/>
        <v>209.76</v>
      </c>
      <c r="I258" s="68">
        <f t="shared" si="70"/>
        <v>1489.088037</v>
      </c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1"/>
      <c r="CD258" s="11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</row>
    <row r="259" spans="1:95" x14ac:dyDescent="0.3">
      <c r="A259" s="72"/>
      <c r="B259" s="66" t="s">
        <v>286</v>
      </c>
      <c r="C259" s="75"/>
      <c r="D259" s="68">
        <f t="shared" ref="D259:I259" si="71">D258+D233+D207+D182+D157+D132+D107+D83+D58+D32</f>
        <v>496.90999999999997</v>
      </c>
      <c r="E259" s="68">
        <f t="shared" si="71"/>
        <v>305.10999999999996</v>
      </c>
      <c r="F259" s="68">
        <f t="shared" si="71"/>
        <v>493.33</v>
      </c>
      <c r="G259" s="68">
        <f t="shared" si="71"/>
        <v>127.35000000000002</v>
      </c>
      <c r="H259" s="68">
        <f t="shared" si="71"/>
        <v>2084.44</v>
      </c>
      <c r="I259" s="68">
        <f t="shared" si="71"/>
        <v>14515.866796159044</v>
      </c>
      <c r="J259" s="63">
        <f>$J$16+$J$42+$J$67+$J$92+$J$117+$J$141+$J$166+$J$191+$J$217+$J$243</f>
        <v>113.29999999999998</v>
      </c>
      <c r="K259" s="63">
        <f>$K$16+$K$42+$K$67+$K$92+$K$117+$K$141+$K$166+$K$191+$K$217+$K$243</f>
        <v>40.480000000000004</v>
      </c>
      <c r="L259" s="63">
        <f>$L$16+$L$42+$L$67+$L$92+$L$117+$L$141+$L$166+$L$191+$L$217+$L$243</f>
        <v>0</v>
      </c>
      <c r="M259" s="63">
        <f>$M$16+$M$42+$M$67+$M$92+$M$117+$M$141+$M$166+$M$191+$M$217+$M$243</f>
        <v>0</v>
      </c>
      <c r="N259" s="63">
        <f>$N$16+$N$42+$N$67+$N$92+$N$117+$N$141+$N$166+$N$191+$N$217+$N$243</f>
        <v>275.11</v>
      </c>
      <c r="O259" s="63">
        <f>$O$16+$O$42+$O$67+$O$92+$O$117+$O$141+$O$166+$O$191+$O$217+$O$243</f>
        <v>703.8</v>
      </c>
      <c r="P259" s="63">
        <f>$P$16+$P$42+$P$67+$P$92+$P$117+$P$141+$P$166+$P$191+$P$217+$P$243</f>
        <v>113.28999999999999</v>
      </c>
      <c r="Q259" s="63">
        <f>$Q$16+$Q$42+$Q$67+$Q$92+$Q$117+$Q$141+$Q$166+$Q$191+$Q$217+$Q$243</f>
        <v>0</v>
      </c>
      <c r="R259" s="63">
        <f>$R$16+$R$42+$R$67+$R$92+$R$117+$R$141+$R$166+$R$191+$R$217+$R$243</f>
        <v>0</v>
      </c>
      <c r="S259" s="63">
        <f>$S$16+$S$42+$S$67+$S$92+$S$117+$S$141+$S$166+$S$191+$S$217+$S$243</f>
        <v>12.799999999999999</v>
      </c>
      <c r="T259" s="63">
        <f>$T$16+$T$42+$T$67+$T$92+$T$117+$T$141+$T$166+$T$191+$T$217+$T$243</f>
        <v>64.84</v>
      </c>
      <c r="U259" s="63">
        <f>$U$16+$U$42+$U$67+$U$92+$U$117+$U$141+$U$166+$U$191+$U$217+$U$243</f>
        <v>9171.08</v>
      </c>
      <c r="V259" s="63">
        <f>$V$16+$V$42+$V$67+$V$92+$V$117+$V$141+$V$166+$V$191+$V$217+$V$243</f>
        <v>11013.240000000002</v>
      </c>
      <c r="W259" s="63">
        <f>$W$16+$W$42+$W$67+$W$92+$W$117+$W$141+$W$166+$W$191+$W$217+$W$243</f>
        <v>1110.18</v>
      </c>
      <c r="X259" s="63">
        <f>$X$16+$X$42+$X$67+$X$92+$X$117+$X$141+$X$166+$X$191+$X$217+$X$243</f>
        <v>1192.55</v>
      </c>
      <c r="Y259" s="63">
        <f>$Y$16+$Y$42+$Y$67+$Y$92+$Y$117+$Y$141+$Y$166+$Y$191+$Y$217+$Y$243</f>
        <v>3816.25</v>
      </c>
      <c r="Z259" s="63">
        <f>$Z$16+$Z$42+$Z$67+$Z$92+$Z$117+$Z$141+$Z$166+$Z$191+$Z$217+$Z$243</f>
        <v>62.85</v>
      </c>
      <c r="AA259" s="63">
        <f>$AA$16+$AA$42+$AA$67+$AA$92+$AA$117+$AA$141+$AA$166+$AA$191+$AA$217+$AA$243</f>
        <v>621.72</v>
      </c>
      <c r="AB259" s="63">
        <f>$AB$16+$AB$42+$AB$67+$AB$92+$AB$117+$AB$141+$AB$166+$AB$191+$AB$217+$AB$243</f>
        <v>17050.23</v>
      </c>
      <c r="AC259" s="63">
        <f>$AC$16+$AC$42+$AC$67+$AC$92+$AC$117+$AC$141+$AC$166+$AC$191+$AC$217+$AC$243</f>
        <v>3997.2599999999998</v>
      </c>
      <c r="AD259" s="63">
        <f>$AD$16+$AD$42+$AD$67+$AD$92+$AD$117+$AD$141+$AD$166+$AD$191+$AD$217+$AD$243</f>
        <v>55.879999999999995</v>
      </c>
      <c r="AE259" s="63">
        <f>$AE$16+$AE$42+$AE$67+$AE$92+$AE$117+$AE$141+$AE$166+$AE$191+$AE$217+$AE$243</f>
        <v>5.17</v>
      </c>
      <c r="AF259" s="63">
        <f>$AF$16+$AF$42+$AF$67+$AF$92+$AF$117+$AF$141+$AF$166+$AF$191+$AF$217+$AF$243</f>
        <v>3.2399999999999998</v>
      </c>
      <c r="AG259" s="63">
        <f>$AG$16+$AG$42+$AG$67+$AG$92+$AG$117+$AG$141+$AG$166+$AG$191+$AG$217+$AG$243</f>
        <v>63.710000000000008</v>
      </c>
      <c r="AH259" s="63">
        <f>$AH$16+$AH$42+$AH$67+$AH$92+$AH$117+$AH$141+$AH$166+$AH$191+$AH$217+$AH$243</f>
        <v>114.29</v>
      </c>
      <c r="AI259" s="63">
        <f>$AI$16+$AI$42+$AI$67+$AI$92+$AI$117+$AI$141+$AI$166+$AI$191+$AI$217+$AI$243</f>
        <v>171.91</v>
      </c>
      <c r="AJ259" s="1">
        <f>$AJ$16+$AJ$42+$AJ$67+$AJ$92+$AJ$117+$AJ$141+$AJ$166+$AJ$191+$AJ$217+$AJ$243</f>
        <v>0</v>
      </c>
      <c r="AK259" s="1">
        <f>$AK$16+$AK$42+$AK$67+$AK$92+$AK$117+$AK$141+$AK$166+$AK$191+$AK$217+$AK$243</f>
        <v>11771.45</v>
      </c>
      <c r="AL259" s="1">
        <f>$AL$16+$AL$42+$AL$67+$AL$92+$AL$117+$AL$141+$AL$166+$AL$191+$AL$217+$AL$243</f>
        <v>9855.0999999999985</v>
      </c>
      <c r="AM259" s="1">
        <f>$AM$16+$AM$42+$AM$67+$AM$92+$AM$117+$AM$141+$AM$166+$AM$191+$AM$217+$AM$243</f>
        <v>17117.990000000002</v>
      </c>
      <c r="AN259" s="1">
        <f>$AN$16+$AN$42+$AN$67+$AN$92+$AN$117+$AN$141+$AN$166+$AN$191+$AN$217+$AN$243</f>
        <v>16244.48</v>
      </c>
      <c r="AO259" s="1">
        <f>$AO$16+$AO$42+$AO$67+$AO$92+$AO$117+$AO$141+$AO$166+$AO$191+$AO$217+$AO$243</f>
        <v>4693.66</v>
      </c>
      <c r="AP259" s="1">
        <f>$AP$16+$AP$42+$AP$67+$AP$92+$AP$117+$AP$141+$AP$166+$AP$191+$AP$217+$AP$243</f>
        <v>9092.9399999999987</v>
      </c>
      <c r="AQ259" s="1">
        <f>$AQ$16+$AQ$42+$AQ$67+$AQ$92+$AQ$117+$AQ$141+$AQ$166+$AQ$191+$AQ$217+$AQ$243</f>
        <v>2806.59</v>
      </c>
      <c r="AR259" s="1">
        <f>$AR$16+$AR$42+$AR$67+$AR$92+$AR$117+$AR$141+$AR$166+$AR$191+$AR$217+$AR$243</f>
        <v>9335.2799999999988</v>
      </c>
      <c r="AS259" s="1">
        <f>$AS$16+$AS$42+$AS$67+$AS$92+$AS$117+$AS$141+$AS$166+$AS$191+$AS$217+$AS$243</f>
        <v>9861.94</v>
      </c>
      <c r="AT259" s="1">
        <f>$AT$16+$AT$42+$AT$67+$AT$92+$AT$117+$AT$141+$AT$166+$AT$191+$AT$217+$AT$243</f>
        <v>11769.19</v>
      </c>
      <c r="AU259" s="1">
        <f>$AU$16+$AU$42+$AU$67+$AU$92+$AU$117+$AU$141+$AU$166+$AU$191+$AU$217+$AU$243</f>
        <v>15924.19</v>
      </c>
      <c r="AV259" s="1">
        <f>$AV$16+$AV$42+$AV$67+$AV$92+$AV$117+$AV$141+$AV$166+$AV$191+$AV$217+$AV$243</f>
        <v>6648.44</v>
      </c>
      <c r="AW259" s="1">
        <f>$AW$16+$AW$42+$AW$67+$AW$92+$AW$117+$AW$141+$AW$166+$AW$191+$AW$217+$AW$243</f>
        <v>9245.9399999999987</v>
      </c>
      <c r="AX259" s="1">
        <f>$AX$16+$AX$42+$AX$67+$AX$92+$AX$117+$AX$141+$AX$166+$AX$191+$AX$217+$AX$243</f>
        <v>38704.71</v>
      </c>
      <c r="AY259" s="1">
        <f>$AY$16+$AY$42+$AY$67+$AY$92+$AY$117+$AY$141+$AY$166+$AY$191+$AY$217+$AY$243</f>
        <v>1179.6400000000001</v>
      </c>
      <c r="AZ259" s="1">
        <f>$AZ$16+$AZ$42+$AZ$67+$AZ$92+$AZ$117+$AZ$141+$AZ$166+$AZ$191+$AZ$217+$AZ$243</f>
        <v>10797.26</v>
      </c>
      <c r="BA259" s="1">
        <f>$BA$16+$BA$42+$BA$67+$BA$92+$BA$117+$BA$141+$BA$166+$BA$191+$BA$217+$BA$243</f>
        <v>8631.64</v>
      </c>
      <c r="BB259" s="1">
        <f>$BB$16+$BB$42+$BB$67+$BB$92+$BB$117+$BB$141+$BB$166+$BB$191+$BB$217+$BB$243</f>
        <v>6808.05</v>
      </c>
      <c r="BC259" s="1">
        <f>$BC$16+$BC$42+$BC$67+$BC$92+$BC$117+$BC$141+$BC$166+$BC$191+$BC$217+$BC$243</f>
        <v>3179.3700000000003</v>
      </c>
      <c r="BD259" s="1">
        <f>$BD$16+$BD$42+$BD$67+$BD$92+$BD$117+$BD$141+$BD$166+$BD$191+$BD$217+$BD$243</f>
        <v>1.85</v>
      </c>
      <c r="BE259" s="1">
        <f>$BE$16+$BE$42+$BE$67+$BE$92+$BE$117+$BE$141+$BE$166+$BE$191+$BE$217+$BE$243</f>
        <v>0.63</v>
      </c>
      <c r="BF259" s="1">
        <f>$BF$16+$BF$42+$BF$67+$BF$92+$BF$117+$BF$141+$BF$166+$BF$191+$BF$217+$BF$243</f>
        <v>0.44000000000000006</v>
      </c>
      <c r="BG259" s="1">
        <f>$BG$16+$BG$42+$BG$67+$BG$92+$BG$117+$BG$141+$BG$166+$BG$191+$BG$217+$BG$243</f>
        <v>1.06</v>
      </c>
      <c r="BH259" s="1">
        <f>$BH$16+$BH$42+$BH$67+$BH$92+$BH$117+$BH$141+$BH$166+$BH$191+$BH$217+$BH$243</f>
        <v>1.28</v>
      </c>
      <c r="BI259" s="1">
        <f>$BI$16+$BI$42+$BI$67+$BI$92+$BI$117+$BI$141+$BI$166+$BI$191+$BI$217+$BI$243</f>
        <v>4.92</v>
      </c>
      <c r="BJ259" s="1">
        <f>$BJ$16+$BJ$42+$BJ$67+$BJ$92+$BJ$117+$BJ$141+$BJ$166+$BJ$191+$BJ$217+$BJ$243</f>
        <v>0.03</v>
      </c>
      <c r="BK259" s="1">
        <f>$BK$16+$BK$42+$BK$67+$BK$92+$BK$117+$BK$141+$BK$166+$BK$191+$BK$217+$BK$243</f>
        <v>19.270000000000003</v>
      </c>
      <c r="BL259" s="1">
        <f>$BL$16+$BL$42+$BL$67+$BL$92+$BL$117+$BL$141+$BL$166+$BL$191+$BL$217+$BL$243</f>
        <v>0.01</v>
      </c>
      <c r="BM259" s="1">
        <f>$BM$16+$BM$42+$BM$67+$BM$92+$BM$117+$BM$141+$BM$166+$BM$191+$BM$217+$BM$243</f>
        <v>6.6800000000000006</v>
      </c>
      <c r="BN259" s="1">
        <f>$BN$16+$BN$42+$BN$67+$BN$92+$BN$117+$BN$141+$BN$166+$BN$191+$BN$217+$BN$243</f>
        <v>0.22000000000000003</v>
      </c>
      <c r="BO259" s="1">
        <f>$BO$16+$BO$42+$BO$67+$BO$92+$BO$117+$BO$141+$BO$166+$BO$191+$BO$217+$BO$243</f>
        <v>0.35000000000000003</v>
      </c>
      <c r="BP259" s="1">
        <f>$BP$16+$BP$42+$BP$67+$BP$92+$BP$117+$BP$141+$BP$166+$BP$191+$BP$217+$BP$243</f>
        <v>0</v>
      </c>
      <c r="BQ259" s="1">
        <f>$BQ$16+$BQ$42+$BQ$67+$BQ$92+$BQ$117+$BQ$141+$BQ$166+$BQ$191+$BQ$217+$BQ$243</f>
        <v>0.77</v>
      </c>
      <c r="BR259" s="1">
        <f>$BR$16+$BR$42+$BR$67+$BR$92+$BR$117+$BR$141+$BR$166+$BR$191+$BR$217+$BR$243</f>
        <v>1.6500000000000001</v>
      </c>
      <c r="BS259" s="1">
        <f>$BS$16+$BS$42+$BS$67+$BS$92+$BS$117+$BS$141+$BS$166+$BS$191+$BS$217+$BS$243</f>
        <v>27.33</v>
      </c>
      <c r="BT259" s="1">
        <f>$BT$16+$BT$42+$BT$67+$BT$92+$BT$117+$BT$141+$BT$166+$BT$191+$BT$217+$BT$243</f>
        <v>0.01</v>
      </c>
      <c r="BU259" s="1">
        <f>$BU$16+$BU$42+$BU$67+$BU$92+$BU$117+$BU$141+$BU$166+$BU$191+$BU$217+$BU$243</f>
        <v>0</v>
      </c>
      <c r="BV259" s="1">
        <f>$BV$16+$BV$42+$BV$67+$BV$92+$BV$117+$BV$141+$BV$166+$BV$191+$BV$217+$BV$243</f>
        <v>39.589999999999996</v>
      </c>
      <c r="BW259" s="1">
        <f>$BW$16+$BW$42+$BW$67+$BW$92+$BW$117+$BW$141+$BW$166+$BW$191+$BW$217+$BW$243</f>
        <v>0.40999999999999992</v>
      </c>
      <c r="BX259" s="1">
        <f>$BX$16+$BX$42+$BX$67+$BX$92+$BX$117+$BX$141+$BX$166+$BX$191+$BX$217+$BX$243</f>
        <v>0</v>
      </c>
      <c r="BY259" s="1">
        <f>$BY$16+$BY$42+$BY$67+$BY$92+$BY$117+$BY$141+$BY$166+$BY$191+$BY$217+$BY$243</f>
        <v>0</v>
      </c>
      <c r="BZ259" s="1">
        <f>$BZ$16+$BZ$42+$BZ$67+$BZ$92+$BZ$117+$BZ$141+$BZ$166+$BZ$191+$BZ$217+$BZ$243</f>
        <v>0</v>
      </c>
      <c r="CA259" s="1">
        <f>$CA$16+$CA$42+$CA$67+$CA$92+$CA$117+$CA$141+$CA$166+$CA$191+$CA$217+$CA$243</f>
        <v>0</v>
      </c>
      <c r="CB259" s="1">
        <f>$CB$16+$CB$42+$CB$67+$CB$92+$CB$117+$CB$141+$CB$166+$CB$191+$CB$217+$CB$243</f>
        <v>7242.9199999999992</v>
      </c>
      <c r="CC259" s="64"/>
      <c r="CD259" s="64"/>
      <c r="CE259" s="1">
        <f>$CE$16+$CE$42+$CE$67+$CE$92+$CE$117+$CE$141+$CE$166+$CE$191+$CE$217+$CE$243</f>
        <v>3463.4199999999996</v>
      </c>
      <c r="CF259" s="1"/>
      <c r="CG259" s="1">
        <f>$CG$16+$CG$42+$CG$67+$CG$92+$CG$117+$CG$141+$CG$166+$CG$191+$CG$217+$CG$243</f>
        <v>917.87</v>
      </c>
      <c r="CH259" s="1">
        <f>$CH$16+$CH$42+$CH$67+$CH$92+$CH$117+$CH$141+$CH$166+$CH$191+$CH$217+$CH$243</f>
        <v>493.53999999999996</v>
      </c>
      <c r="CI259" s="1">
        <f>$CI$16+$CI$42+$CI$67+$CI$92+$CI$117+$CI$141+$CI$166+$CI$191+$CI$217+$CI$243</f>
        <v>703.56999999999994</v>
      </c>
      <c r="CJ259" s="1">
        <f>$CJ$16+$CJ$42+$CJ$67+$CJ$92+$CJ$117+$CJ$141+$CJ$166+$CJ$191+$CJ$217+$CJ$243</f>
        <v>55794.560000000005</v>
      </c>
      <c r="CK259" s="1">
        <f>$CK$16+$CK$42+$CK$67+$CK$92+$CK$117+$CK$141+$CK$166+$CK$191+$CK$217+$CK$243</f>
        <v>28541.27</v>
      </c>
      <c r="CL259" s="1">
        <f>$CL$16+$CL$42+$CL$67+$CL$92+$CL$117+$CL$141+$CL$166+$CL$191+$CL$217+$CL$243</f>
        <v>42166.96</v>
      </c>
      <c r="CM259" s="1">
        <f>$CM$16+$CM$42+$CM$67+$CM$92+$CM$117+$CM$141+$CM$166+$CM$191+$CM$217+$CM$243</f>
        <v>1305.57</v>
      </c>
      <c r="CN259" s="1">
        <f>$CN$16+$CN$42+$CN$67+$CN$92+$CN$117+$CN$141+$CN$166+$CN$191+$CN$217+$CN$243</f>
        <v>833.30999999999983</v>
      </c>
      <c r="CO259" s="1">
        <f>$CO$16+$CO$42+$CO$67+$CO$92+$CO$117+$CO$141+$CO$166+$CO$191+$CO$217+$CO$243</f>
        <v>1063.1099999999999</v>
      </c>
      <c r="CP259" s="1">
        <f>$CP$16+$CP$42+$CP$67+$CP$92+$CP$117+$CP$141+$CP$166+$CP$191+$CP$217+$CP$243</f>
        <v>97.71</v>
      </c>
      <c r="CQ259" s="1">
        <f>$CQ$16+$CQ$42+$CQ$67+$CQ$92+$CQ$117+$CQ$141+$CQ$166+$CQ$191+$CQ$217+$CQ$243</f>
        <v>15.189999999999998</v>
      </c>
    </row>
    <row r="260" spans="1:95" ht="14.4" x14ac:dyDescent="0.3">
      <c r="A260" s="56"/>
      <c r="B260" s="66" t="s">
        <v>285</v>
      </c>
      <c r="C260" s="75"/>
      <c r="D260" s="68">
        <f>D259/10</f>
        <v>49.690999999999995</v>
      </c>
      <c r="E260" s="68">
        <f t="shared" ref="E260:BP260" si="72">E259/10</f>
        <v>30.510999999999996</v>
      </c>
      <c r="F260" s="68">
        <f t="shared" si="72"/>
        <v>49.332999999999998</v>
      </c>
      <c r="G260" s="68">
        <f t="shared" si="72"/>
        <v>12.735000000000003</v>
      </c>
      <c r="H260" s="68">
        <f t="shared" si="72"/>
        <v>208.44400000000002</v>
      </c>
      <c r="I260" s="68">
        <f t="shared" si="72"/>
        <v>1451.5866796159044</v>
      </c>
      <c r="J260" s="136">
        <f t="shared" si="72"/>
        <v>11.329999999999998</v>
      </c>
      <c r="K260" s="67">
        <f t="shared" si="72"/>
        <v>4.048</v>
      </c>
      <c r="L260" s="67">
        <f t="shared" si="72"/>
        <v>0</v>
      </c>
      <c r="M260" s="67">
        <f t="shared" si="72"/>
        <v>0</v>
      </c>
      <c r="N260" s="67">
        <f t="shared" si="72"/>
        <v>27.511000000000003</v>
      </c>
      <c r="O260" s="67">
        <f t="shared" si="72"/>
        <v>70.38</v>
      </c>
      <c r="P260" s="67">
        <f t="shared" si="72"/>
        <v>11.328999999999999</v>
      </c>
      <c r="Q260" s="67">
        <f t="shared" si="72"/>
        <v>0</v>
      </c>
      <c r="R260" s="67">
        <f t="shared" si="72"/>
        <v>0</v>
      </c>
      <c r="S260" s="67">
        <f t="shared" si="72"/>
        <v>1.2799999999999998</v>
      </c>
      <c r="T260" s="67">
        <f t="shared" si="72"/>
        <v>6.484</v>
      </c>
      <c r="U260" s="67">
        <f t="shared" si="72"/>
        <v>917.10799999999995</v>
      </c>
      <c r="V260" s="67">
        <f t="shared" si="72"/>
        <v>1101.3240000000001</v>
      </c>
      <c r="W260" s="67">
        <f t="shared" si="72"/>
        <v>111.018</v>
      </c>
      <c r="X260" s="67">
        <f t="shared" si="72"/>
        <v>119.255</v>
      </c>
      <c r="Y260" s="67">
        <f t="shared" si="72"/>
        <v>381.625</v>
      </c>
      <c r="Z260" s="67">
        <f t="shared" si="72"/>
        <v>6.2850000000000001</v>
      </c>
      <c r="AA260" s="67">
        <f t="shared" si="72"/>
        <v>62.172000000000004</v>
      </c>
      <c r="AB260" s="67">
        <f t="shared" si="72"/>
        <v>1705.0229999999999</v>
      </c>
      <c r="AC260" s="67">
        <f t="shared" si="72"/>
        <v>399.726</v>
      </c>
      <c r="AD260" s="67">
        <f t="shared" si="72"/>
        <v>5.5879999999999992</v>
      </c>
      <c r="AE260" s="67">
        <f t="shared" si="72"/>
        <v>0.51700000000000002</v>
      </c>
      <c r="AF260" s="67">
        <f t="shared" si="72"/>
        <v>0.32399999999999995</v>
      </c>
      <c r="AG260" s="67">
        <f t="shared" si="72"/>
        <v>6.3710000000000004</v>
      </c>
      <c r="AH260" s="67">
        <f t="shared" si="72"/>
        <v>11.429</v>
      </c>
      <c r="AI260" s="67">
        <f t="shared" si="72"/>
        <v>17.190999999999999</v>
      </c>
      <c r="AJ260" s="67">
        <f t="shared" si="72"/>
        <v>0</v>
      </c>
      <c r="AK260" s="67">
        <f t="shared" si="72"/>
        <v>1177.145</v>
      </c>
      <c r="AL260" s="67">
        <f t="shared" si="72"/>
        <v>985.50999999999988</v>
      </c>
      <c r="AM260" s="67">
        <f t="shared" si="72"/>
        <v>1711.7990000000002</v>
      </c>
      <c r="AN260" s="67">
        <f t="shared" si="72"/>
        <v>1624.4479999999999</v>
      </c>
      <c r="AO260" s="67">
        <f t="shared" si="72"/>
        <v>469.36599999999999</v>
      </c>
      <c r="AP260" s="67">
        <f t="shared" si="72"/>
        <v>909.29399999999987</v>
      </c>
      <c r="AQ260" s="67">
        <f t="shared" si="72"/>
        <v>280.65899999999999</v>
      </c>
      <c r="AR260" s="67">
        <f t="shared" si="72"/>
        <v>933.52799999999991</v>
      </c>
      <c r="AS260" s="67">
        <f t="shared" si="72"/>
        <v>986.19400000000007</v>
      </c>
      <c r="AT260" s="67">
        <f t="shared" si="72"/>
        <v>1176.9190000000001</v>
      </c>
      <c r="AU260" s="67">
        <f t="shared" si="72"/>
        <v>1592.4190000000001</v>
      </c>
      <c r="AV260" s="67">
        <f t="shared" si="72"/>
        <v>664.84399999999994</v>
      </c>
      <c r="AW260" s="67">
        <f t="shared" si="72"/>
        <v>924.59399999999982</v>
      </c>
      <c r="AX260" s="67">
        <f t="shared" si="72"/>
        <v>3870.471</v>
      </c>
      <c r="AY260" s="67">
        <f t="shared" si="72"/>
        <v>117.96400000000001</v>
      </c>
      <c r="AZ260" s="67">
        <f t="shared" si="72"/>
        <v>1079.7260000000001</v>
      </c>
      <c r="BA260" s="67">
        <f t="shared" si="72"/>
        <v>863.16399999999999</v>
      </c>
      <c r="BB260" s="67">
        <f t="shared" si="72"/>
        <v>680.80500000000006</v>
      </c>
      <c r="BC260" s="67">
        <f t="shared" si="72"/>
        <v>317.93700000000001</v>
      </c>
      <c r="BD260" s="67">
        <f t="shared" si="72"/>
        <v>0.185</v>
      </c>
      <c r="BE260" s="67">
        <f t="shared" si="72"/>
        <v>6.3E-2</v>
      </c>
      <c r="BF260" s="67">
        <f t="shared" si="72"/>
        <v>4.4000000000000004E-2</v>
      </c>
      <c r="BG260" s="67">
        <f t="shared" si="72"/>
        <v>0.10600000000000001</v>
      </c>
      <c r="BH260" s="67">
        <f t="shared" si="72"/>
        <v>0.128</v>
      </c>
      <c r="BI260" s="67">
        <f t="shared" si="72"/>
        <v>0.49199999999999999</v>
      </c>
      <c r="BJ260" s="67">
        <f t="shared" si="72"/>
        <v>3.0000000000000001E-3</v>
      </c>
      <c r="BK260" s="67">
        <f t="shared" si="72"/>
        <v>1.9270000000000003</v>
      </c>
      <c r="BL260" s="67">
        <f t="shared" si="72"/>
        <v>1E-3</v>
      </c>
      <c r="BM260" s="67">
        <f t="shared" si="72"/>
        <v>0.66800000000000004</v>
      </c>
      <c r="BN260" s="67">
        <f t="shared" si="72"/>
        <v>2.2000000000000002E-2</v>
      </c>
      <c r="BO260" s="67">
        <f t="shared" si="72"/>
        <v>3.5000000000000003E-2</v>
      </c>
      <c r="BP260" s="67">
        <f t="shared" si="72"/>
        <v>0</v>
      </c>
      <c r="BQ260" s="67">
        <f t="shared" ref="BQ260:CQ260" si="73">BQ259/10</f>
        <v>7.6999999999999999E-2</v>
      </c>
      <c r="BR260" s="67">
        <f t="shared" si="73"/>
        <v>0.16500000000000001</v>
      </c>
      <c r="BS260" s="67">
        <f t="shared" si="73"/>
        <v>2.7329999999999997</v>
      </c>
      <c r="BT260" s="67">
        <f t="shared" si="73"/>
        <v>1E-3</v>
      </c>
      <c r="BU260" s="67">
        <f t="shared" si="73"/>
        <v>0</v>
      </c>
      <c r="BV260" s="67">
        <f t="shared" si="73"/>
        <v>3.9589999999999996</v>
      </c>
      <c r="BW260" s="67">
        <f t="shared" si="73"/>
        <v>4.0999999999999995E-2</v>
      </c>
      <c r="BX260" s="67">
        <f t="shared" si="73"/>
        <v>0</v>
      </c>
      <c r="BY260" s="67">
        <f t="shared" si="73"/>
        <v>0</v>
      </c>
      <c r="BZ260" s="67">
        <f t="shared" si="73"/>
        <v>0</v>
      </c>
      <c r="CA260" s="67">
        <f t="shared" si="73"/>
        <v>0</v>
      </c>
      <c r="CB260" s="67">
        <f t="shared" si="73"/>
        <v>724.29199999999992</v>
      </c>
      <c r="CC260" s="67">
        <f t="shared" si="73"/>
        <v>0</v>
      </c>
      <c r="CD260" s="67">
        <f t="shared" si="73"/>
        <v>0</v>
      </c>
      <c r="CE260" s="67">
        <f t="shared" si="73"/>
        <v>346.34199999999998</v>
      </c>
      <c r="CF260" s="67">
        <f t="shared" si="73"/>
        <v>0</v>
      </c>
      <c r="CG260" s="67">
        <f t="shared" si="73"/>
        <v>91.787000000000006</v>
      </c>
      <c r="CH260" s="67">
        <f t="shared" si="73"/>
        <v>49.353999999999999</v>
      </c>
      <c r="CI260" s="67">
        <f t="shared" si="73"/>
        <v>70.356999999999999</v>
      </c>
      <c r="CJ260" s="67">
        <f t="shared" si="73"/>
        <v>5579.4560000000001</v>
      </c>
      <c r="CK260" s="67">
        <f t="shared" si="73"/>
        <v>2854.127</v>
      </c>
      <c r="CL260" s="67">
        <f t="shared" si="73"/>
        <v>4216.6959999999999</v>
      </c>
      <c r="CM260" s="67">
        <f t="shared" si="73"/>
        <v>130.55699999999999</v>
      </c>
      <c r="CN260" s="67">
        <f t="shared" si="73"/>
        <v>83.330999999999989</v>
      </c>
      <c r="CO260" s="67">
        <f t="shared" si="73"/>
        <v>106.31099999999999</v>
      </c>
      <c r="CP260" s="67">
        <f t="shared" si="73"/>
        <v>9.770999999999999</v>
      </c>
      <c r="CQ260" s="67">
        <f t="shared" si="73"/>
        <v>1.5189999999999997</v>
      </c>
    </row>
  </sheetData>
  <mergeCells count="46">
    <mergeCell ref="F209:G209"/>
    <mergeCell ref="F235:G235"/>
    <mergeCell ref="F185:G185"/>
    <mergeCell ref="F210:G210"/>
    <mergeCell ref="F236:G236"/>
    <mergeCell ref="F135:G135"/>
    <mergeCell ref="F160:G160"/>
    <mergeCell ref="F159:G159"/>
    <mergeCell ref="I5:I6"/>
    <mergeCell ref="F184:G184"/>
    <mergeCell ref="F134:G134"/>
    <mergeCell ref="F35:G35"/>
    <mergeCell ref="F61:G61"/>
    <mergeCell ref="F86:G86"/>
    <mergeCell ref="F110:G110"/>
    <mergeCell ref="F34:G34"/>
    <mergeCell ref="F60:G60"/>
    <mergeCell ref="F85:G85"/>
    <mergeCell ref="F109:G109"/>
    <mergeCell ref="CQ5:CQ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W5:Z5"/>
    <mergeCell ref="AI5:AI6"/>
    <mergeCell ref="CC5:CC6"/>
    <mergeCell ref="CD5:CD6"/>
    <mergeCell ref="CE5:CE6"/>
    <mergeCell ref="C1:I1"/>
    <mergeCell ref="A2:B2"/>
    <mergeCell ref="C2:I2"/>
    <mergeCell ref="A5:A6"/>
    <mergeCell ref="B5:B6"/>
    <mergeCell ref="C5:C6"/>
    <mergeCell ref="D5:E5"/>
    <mergeCell ref="F5:G5"/>
    <mergeCell ref="H5:H6"/>
    <mergeCell ref="A4:V4"/>
  </mergeCells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T205"/>
  <sheetViews>
    <sheetView workbookViewId="0">
      <selection activeCell="A11" sqref="A11:I11"/>
    </sheetView>
  </sheetViews>
  <sheetFormatPr defaultRowHeight="15.6" x14ac:dyDescent="0.3"/>
  <cols>
    <col min="1" max="1" width="7" style="65" customWidth="1"/>
    <col min="2" max="2" width="49.77734375" style="20" customWidth="1"/>
    <col min="3" max="3" width="6.33203125" style="76" customWidth="1"/>
    <col min="4" max="4" width="7.5546875" style="9" customWidth="1"/>
    <col min="5" max="5" width="6.6640625" style="9" hidden="1" customWidth="1"/>
    <col min="6" max="6" width="7" style="9" customWidth="1"/>
    <col min="7" max="7" width="6.6640625" style="9" hidden="1" customWidth="1"/>
    <col min="8" max="8" width="7.44140625" style="9" customWidth="1"/>
    <col min="9" max="9" width="8.33203125" style="91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7.77734375" style="52" hidden="1" customWidth="1"/>
    <col min="83" max="94" width="9.109375" style="51" hidden="1" customWidth="1"/>
    <col min="95" max="95" width="8.44140625" style="51" hidden="1" customWidth="1"/>
  </cols>
  <sheetData>
    <row r="1" spans="1:98" s="78" customFormat="1" x14ac:dyDescent="0.3">
      <c r="A1" s="80" t="s">
        <v>139</v>
      </c>
      <c r="B1" s="84"/>
      <c r="C1" s="270" t="s">
        <v>250</v>
      </c>
      <c r="D1" s="270"/>
      <c r="E1" s="270"/>
      <c r="F1" s="270"/>
      <c r="G1" s="270"/>
      <c r="H1" s="270"/>
      <c r="I1" s="27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</row>
    <row r="2" spans="1:98" s="78" customFormat="1" x14ac:dyDescent="0.3">
      <c r="A2" s="271" t="s">
        <v>141</v>
      </c>
      <c r="B2" s="271"/>
      <c r="C2" s="282"/>
      <c r="D2" s="282"/>
      <c r="E2" s="282"/>
      <c r="F2" s="282"/>
      <c r="G2" s="282"/>
      <c r="H2" s="282"/>
      <c r="I2" s="28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8" s="78" customFormat="1" ht="12.6" customHeight="1" x14ac:dyDescent="0.3">
      <c r="A3" s="79"/>
      <c r="B3" s="5"/>
      <c r="C3" s="86"/>
      <c r="D3" s="85"/>
      <c r="E3" s="85"/>
      <c r="F3" s="85"/>
      <c r="G3" s="85"/>
      <c r="H3" s="85"/>
      <c r="I3" s="8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8" s="78" customFormat="1" ht="33" customHeight="1" x14ac:dyDescent="0.3">
      <c r="A4" s="279" t="s">
        <v>361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81"/>
      <c r="CT4" s="81"/>
    </row>
    <row r="5" spans="1:98" s="78" customFormat="1" ht="4.8" customHeight="1" x14ac:dyDescent="0.3">
      <c r="A5" s="120"/>
      <c r="B5" s="120"/>
      <c r="C5" s="120"/>
      <c r="D5" s="120"/>
      <c r="E5" s="120"/>
      <c r="F5" s="120"/>
      <c r="G5" s="120"/>
      <c r="H5" s="120"/>
      <c r="I5" s="89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81"/>
      <c r="CT5" s="81"/>
    </row>
    <row r="6" spans="1:98" x14ac:dyDescent="0.3">
      <c r="A6" s="275" t="s">
        <v>0</v>
      </c>
      <c r="B6" s="267" t="s">
        <v>1</v>
      </c>
      <c r="C6" s="267" t="s">
        <v>196</v>
      </c>
      <c r="D6" s="267" t="s">
        <v>2</v>
      </c>
      <c r="E6" s="267"/>
      <c r="F6" s="267" t="s">
        <v>3</v>
      </c>
      <c r="G6" s="267"/>
      <c r="H6" s="267" t="s">
        <v>4</v>
      </c>
      <c r="I6" s="268" t="s">
        <v>5</v>
      </c>
      <c r="J6" s="53" t="s">
        <v>6</v>
      </c>
      <c r="K6" s="53" t="s">
        <v>7</v>
      </c>
      <c r="L6" s="53" t="s">
        <v>8</v>
      </c>
      <c r="M6" s="53" t="s">
        <v>9</v>
      </c>
      <c r="N6" s="53" t="s">
        <v>10</v>
      </c>
      <c r="O6" s="53" t="s">
        <v>11</v>
      </c>
      <c r="P6" s="53" t="s">
        <v>12</v>
      </c>
      <c r="Q6" s="53" t="s">
        <v>13</v>
      </c>
      <c r="R6" s="53" t="s">
        <v>14</v>
      </c>
      <c r="S6" s="53" t="s">
        <v>15</v>
      </c>
      <c r="T6" s="53" t="s">
        <v>16</v>
      </c>
      <c r="U6" s="53" t="s">
        <v>17</v>
      </c>
      <c r="V6" s="53" t="s">
        <v>18</v>
      </c>
      <c r="W6" s="274" t="s">
        <v>19</v>
      </c>
      <c r="X6" s="274"/>
      <c r="Y6" s="274"/>
      <c r="Z6" s="274"/>
      <c r="AA6" s="54" t="s">
        <v>20</v>
      </c>
      <c r="AB6" s="54"/>
      <c r="AC6" s="54"/>
      <c r="AD6" s="54"/>
      <c r="AE6" s="54"/>
      <c r="AF6" s="54"/>
      <c r="AG6" s="54"/>
      <c r="AH6" s="54"/>
      <c r="AI6" s="274" t="s">
        <v>21</v>
      </c>
      <c r="AJ6" s="55" t="s">
        <v>22</v>
      </c>
      <c r="AK6" s="55" t="s">
        <v>23</v>
      </c>
      <c r="AL6" s="55" t="s">
        <v>24</v>
      </c>
      <c r="AM6" s="55" t="s">
        <v>25</v>
      </c>
      <c r="AN6" s="55" t="s">
        <v>26</v>
      </c>
      <c r="AO6" s="55" t="s">
        <v>27</v>
      </c>
      <c r="AP6" s="55" t="s">
        <v>28</v>
      </c>
      <c r="AQ6" s="55" t="s">
        <v>29</v>
      </c>
      <c r="AR6" s="55" t="s">
        <v>30</v>
      </c>
      <c r="AS6" s="55" t="s">
        <v>31</v>
      </c>
      <c r="AT6" s="55" t="s">
        <v>32</v>
      </c>
      <c r="AU6" s="55" t="s">
        <v>33</v>
      </c>
      <c r="AV6" s="55" t="s">
        <v>34</v>
      </c>
      <c r="AW6" s="55" t="s">
        <v>35</v>
      </c>
      <c r="AX6" s="55" t="s">
        <v>36</v>
      </c>
      <c r="AY6" s="55" t="s">
        <v>37</v>
      </c>
      <c r="AZ6" s="55" t="s">
        <v>38</v>
      </c>
      <c r="BA6" s="55" t="s">
        <v>39</v>
      </c>
      <c r="BB6" s="55" t="s">
        <v>40</v>
      </c>
      <c r="BC6" s="55" t="s">
        <v>41</v>
      </c>
      <c r="BD6" s="55" t="s">
        <v>42</v>
      </c>
      <c r="BE6" s="55" t="s">
        <v>43</v>
      </c>
      <c r="BF6" s="55" t="s">
        <v>44</v>
      </c>
      <c r="BG6" s="55" t="s">
        <v>45</v>
      </c>
      <c r="BH6" s="55" t="s">
        <v>46</v>
      </c>
      <c r="BI6" s="55" t="s">
        <v>47</v>
      </c>
      <c r="BJ6" s="55" t="s">
        <v>48</v>
      </c>
      <c r="BK6" s="55" t="s">
        <v>49</v>
      </c>
      <c r="BL6" s="55" t="s">
        <v>50</v>
      </c>
      <c r="BM6" s="55" t="s">
        <v>51</v>
      </c>
      <c r="BN6" s="55" t="s">
        <v>52</v>
      </c>
      <c r="BO6" s="55" t="s">
        <v>53</v>
      </c>
      <c r="BP6" s="55" t="s">
        <v>54</v>
      </c>
      <c r="BQ6" s="55" t="s">
        <v>55</v>
      </c>
      <c r="BR6" s="55" t="s">
        <v>56</v>
      </c>
      <c r="BS6" s="55" t="s">
        <v>57</v>
      </c>
      <c r="BT6" s="55" t="s">
        <v>58</v>
      </c>
      <c r="BU6" s="55" t="s">
        <v>59</v>
      </c>
      <c r="BV6" s="55" t="s">
        <v>60</v>
      </c>
      <c r="BW6" s="55" t="s">
        <v>61</v>
      </c>
      <c r="BX6" s="55" t="s">
        <v>62</v>
      </c>
      <c r="BY6" s="55" t="s">
        <v>63</v>
      </c>
      <c r="BZ6" s="55" t="s">
        <v>64</v>
      </c>
      <c r="CA6" s="55" t="s">
        <v>65</v>
      </c>
      <c r="CB6" s="55"/>
      <c r="CC6" s="274" t="s">
        <v>66</v>
      </c>
      <c r="CD6" s="274" t="s">
        <v>67</v>
      </c>
      <c r="CE6" s="274"/>
      <c r="CF6" s="274"/>
      <c r="CG6" s="274" t="s">
        <v>68</v>
      </c>
      <c r="CH6" s="274" t="s">
        <v>69</v>
      </c>
      <c r="CI6" s="274" t="s">
        <v>70</v>
      </c>
      <c r="CJ6" s="274" t="s">
        <v>71</v>
      </c>
      <c r="CK6" s="274" t="s">
        <v>72</v>
      </c>
      <c r="CL6" s="274" t="s">
        <v>73</v>
      </c>
      <c r="CM6" s="274" t="s">
        <v>74</v>
      </c>
      <c r="CN6" s="274" t="s">
        <v>75</v>
      </c>
      <c r="CO6" s="274" t="s">
        <v>76</v>
      </c>
      <c r="CP6" s="274" t="s">
        <v>77</v>
      </c>
      <c r="CQ6" s="274" t="s">
        <v>78</v>
      </c>
    </row>
    <row r="7" spans="1:98" ht="27.6" x14ac:dyDescent="0.3">
      <c r="A7" s="276"/>
      <c r="B7" s="267"/>
      <c r="C7" s="267"/>
      <c r="D7" s="117" t="s">
        <v>79</v>
      </c>
      <c r="E7" s="117" t="s">
        <v>80</v>
      </c>
      <c r="F7" s="117" t="s">
        <v>79</v>
      </c>
      <c r="G7" s="117" t="s">
        <v>81</v>
      </c>
      <c r="H7" s="267"/>
      <c r="I7" s="268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 t="s">
        <v>82</v>
      </c>
      <c r="X7" s="53" t="s">
        <v>83</v>
      </c>
      <c r="Y7" s="53" t="s">
        <v>84</v>
      </c>
      <c r="Z7" s="53" t="s">
        <v>85</v>
      </c>
      <c r="AA7" s="53" t="s">
        <v>86</v>
      </c>
      <c r="AB7" s="53" t="s">
        <v>87</v>
      </c>
      <c r="AC7" s="53" t="s">
        <v>88</v>
      </c>
      <c r="AD7" s="53" t="s">
        <v>89</v>
      </c>
      <c r="AE7" s="53" t="s">
        <v>197</v>
      </c>
      <c r="AF7" s="53" t="s">
        <v>198</v>
      </c>
      <c r="AG7" s="53" t="s">
        <v>90</v>
      </c>
      <c r="AH7" s="53" t="s">
        <v>91</v>
      </c>
      <c r="AI7" s="274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</row>
    <row r="8" spans="1:98" x14ac:dyDescent="0.3">
      <c r="A8" s="56"/>
      <c r="B8" s="23" t="s">
        <v>251</v>
      </c>
      <c r="C8" s="74"/>
      <c r="D8" s="17"/>
      <c r="E8" s="17"/>
      <c r="F8" s="17"/>
      <c r="G8" s="17"/>
      <c r="H8" s="17"/>
      <c r="I8" s="90"/>
      <c r="CD8" s="64"/>
    </row>
    <row r="9" spans="1:98" x14ac:dyDescent="0.3">
      <c r="A9" s="121"/>
      <c r="B9" s="122" t="s">
        <v>199</v>
      </c>
      <c r="C9" s="123"/>
      <c r="D9" s="124"/>
      <c r="E9" s="124"/>
      <c r="F9" s="124"/>
      <c r="G9" s="124"/>
      <c r="H9" s="124"/>
      <c r="I9" s="125"/>
    </row>
    <row r="10" spans="1:98" ht="15.6" customHeight="1" x14ac:dyDescent="0.3">
      <c r="A10" s="121" t="s">
        <v>226</v>
      </c>
      <c r="B10" s="126" t="s">
        <v>276</v>
      </c>
      <c r="C10" s="123" t="s">
        <v>277</v>
      </c>
      <c r="D10" s="124">
        <v>7.25</v>
      </c>
      <c r="E10" s="124">
        <v>0</v>
      </c>
      <c r="F10" s="124">
        <v>5.75</v>
      </c>
      <c r="G10" s="124">
        <v>5.56</v>
      </c>
      <c r="H10" s="124">
        <v>40.299999999999997</v>
      </c>
      <c r="I10" s="125">
        <v>254.76</v>
      </c>
      <c r="J10" s="82">
        <v>0.73</v>
      </c>
      <c r="K10" s="60">
        <v>3.25</v>
      </c>
      <c r="L10" s="60">
        <v>0</v>
      </c>
      <c r="M10" s="60">
        <v>0</v>
      </c>
      <c r="N10" s="60">
        <v>3.31</v>
      </c>
      <c r="O10" s="60">
        <v>17.47</v>
      </c>
      <c r="P10" s="60">
        <v>3.53</v>
      </c>
      <c r="Q10" s="60">
        <v>0</v>
      </c>
      <c r="R10" s="60">
        <v>0</v>
      </c>
      <c r="S10" s="60">
        <v>0.18</v>
      </c>
      <c r="T10" s="60">
        <v>1.97</v>
      </c>
      <c r="U10" s="60">
        <v>204.24</v>
      </c>
      <c r="V10" s="60">
        <v>566.41999999999996</v>
      </c>
      <c r="W10" s="60">
        <v>36.44</v>
      </c>
      <c r="X10" s="60">
        <v>39.93</v>
      </c>
      <c r="Y10" s="60">
        <v>107.14</v>
      </c>
      <c r="Z10" s="60">
        <v>2.04</v>
      </c>
      <c r="AA10" s="60">
        <v>0</v>
      </c>
      <c r="AB10" s="60">
        <v>1363.05</v>
      </c>
      <c r="AC10" s="60">
        <v>252.28</v>
      </c>
      <c r="AD10" s="60">
        <v>2.4700000000000002</v>
      </c>
      <c r="AE10" s="60">
        <v>0.21</v>
      </c>
      <c r="AF10" s="60">
        <v>0.08</v>
      </c>
      <c r="AG10" s="60">
        <v>1.19</v>
      </c>
      <c r="AH10" s="60">
        <v>2.61</v>
      </c>
      <c r="AI10" s="60">
        <v>5.65</v>
      </c>
      <c r="AJ10" s="61">
        <v>0</v>
      </c>
      <c r="AK10" s="61">
        <v>218.54</v>
      </c>
      <c r="AL10" s="61">
        <v>242.43</v>
      </c>
      <c r="AM10" s="61">
        <v>359.42</v>
      </c>
      <c r="AN10" s="61">
        <v>345.21</v>
      </c>
      <c r="AO10" s="61">
        <v>47.41</v>
      </c>
      <c r="AP10" s="61">
        <v>193.06</v>
      </c>
      <c r="AQ10" s="61">
        <v>64.19</v>
      </c>
      <c r="AR10" s="61">
        <v>226.87</v>
      </c>
      <c r="AS10" s="61">
        <v>219.77</v>
      </c>
      <c r="AT10" s="61">
        <v>419.77</v>
      </c>
      <c r="AU10" s="61">
        <v>495.91</v>
      </c>
      <c r="AV10" s="61">
        <v>100.47</v>
      </c>
      <c r="AW10" s="61">
        <v>214.87</v>
      </c>
      <c r="AX10" s="61">
        <v>785.46</v>
      </c>
      <c r="AY10" s="61">
        <v>0</v>
      </c>
      <c r="AZ10" s="61">
        <v>151.41</v>
      </c>
      <c r="BA10" s="61">
        <v>184.64</v>
      </c>
      <c r="BB10" s="61">
        <v>155.82</v>
      </c>
      <c r="BC10" s="61">
        <v>58.43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0.39</v>
      </c>
      <c r="BL10" s="61">
        <v>0</v>
      </c>
      <c r="BM10" s="61">
        <v>0.22</v>
      </c>
      <c r="BN10" s="61">
        <v>0.02</v>
      </c>
      <c r="BO10" s="61">
        <v>0.03</v>
      </c>
      <c r="BP10" s="61">
        <v>0</v>
      </c>
      <c r="BQ10" s="61">
        <v>0</v>
      </c>
      <c r="BR10" s="61">
        <v>0</v>
      </c>
      <c r="BS10" s="61">
        <v>1.33</v>
      </c>
      <c r="BT10" s="61">
        <v>0</v>
      </c>
      <c r="BU10" s="61">
        <v>0</v>
      </c>
      <c r="BV10" s="61">
        <v>3.13</v>
      </c>
      <c r="BW10" s="61">
        <v>0.02</v>
      </c>
      <c r="BX10" s="61">
        <v>0</v>
      </c>
      <c r="BY10" s="61">
        <v>0</v>
      </c>
      <c r="BZ10" s="61">
        <v>0</v>
      </c>
      <c r="CA10" s="61">
        <v>0</v>
      </c>
      <c r="CB10" s="61">
        <v>241.53</v>
      </c>
      <c r="CC10" s="62"/>
      <c r="CD10" s="62"/>
      <c r="CE10" s="61">
        <v>227.18</v>
      </c>
      <c r="CF10" s="61"/>
      <c r="CG10" s="61">
        <v>22.94</v>
      </c>
      <c r="CH10" s="61">
        <v>14.82</v>
      </c>
      <c r="CI10" s="61">
        <v>18.88</v>
      </c>
      <c r="CJ10" s="61">
        <v>1191.93</v>
      </c>
      <c r="CK10" s="61">
        <v>620.13</v>
      </c>
      <c r="CL10" s="61">
        <v>906.03</v>
      </c>
      <c r="CM10" s="61">
        <v>42.51</v>
      </c>
      <c r="CN10" s="61">
        <v>21.74</v>
      </c>
      <c r="CO10" s="61">
        <v>32.119999999999997</v>
      </c>
      <c r="CP10" s="61">
        <v>0</v>
      </c>
      <c r="CQ10" s="61">
        <v>0.5</v>
      </c>
    </row>
    <row r="11" spans="1:98" ht="15.6" customHeight="1" x14ac:dyDescent="0.3">
      <c r="A11" s="121" t="s">
        <v>306</v>
      </c>
      <c r="B11" s="126" t="s">
        <v>362</v>
      </c>
      <c r="C11" s="123" t="str">
        <f>"100"</f>
        <v>100</v>
      </c>
      <c r="D11" s="257">
        <v>9.7799999999999994</v>
      </c>
      <c r="E11" s="257">
        <v>14.17</v>
      </c>
      <c r="F11" s="257">
        <v>12.69</v>
      </c>
      <c r="G11" s="257">
        <v>0.09</v>
      </c>
      <c r="H11" s="257">
        <v>12.12</v>
      </c>
      <c r="I11" s="258">
        <v>221.16700000000003</v>
      </c>
      <c r="J11" s="82">
        <v>7.86</v>
      </c>
      <c r="K11" s="60">
        <v>1.3</v>
      </c>
      <c r="L11" s="60">
        <v>0</v>
      </c>
      <c r="M11" s="60">
        <v>0</v>
      </c>
      <c r="N11" s="60">
        <v>1.28</v>
      </c>
      <c r="O11" s="60">
        <v>9.59</v>
      </c>
      <c r="P11" s="60">
        <v>2.02</v>
      </c>
      <c r="Q11" s="60">
        <v>0</v>
      </c>
      <c r="R11" s="60">
        <v>0</v>
      </c>
      <c r="S11" s="60">
        <v>0.06</v>
      </c>
      <c r="T11" s="60">
        <v>1.7</v>
      </c>
      <c r="U11" s="60">
        <v>244.05</v>
      </c>
      <c r="V11" s="60">
        <v>266.63</v>
      </c>
      <c r="W11" s="60">
        <v>17.440000000000001</v>
      </c>
      <c r="X11" s="60">
        <v>36.01</v>
      </c>
      <c r="Y11" s="60">
        <v>157.97999999999999</v>
      </c>
      <c r="Z11" s="60">
        <v>2.13</v>
      </c>
      <c r="AA11" s="60">
        <v>0</v>
      </c>
      <c r="AB11" s="60">
        <v>0</v>
      </c>
      <c r="AC11" s="60">
        <v>0</v>
      </c>
      <c r="AD11" s="60">
        <v>1.84</v>
      </c>
      <c r="AE11" s="60">
        <v>0.45</v>
      </c>
      <c r="AF11" s="60">
        <v>0.12</v>
      </c>
      <c r="AG11" s="60">
        <v>2.41</v>
      </c>
      <c r="AH11" s="60">
        <v>6</v>
      </c>
      <c r="AI11" s="60">
        <v>0.2</v>
      </c>
      <c r="AJ11" s="61">
        <v>0</v>
      </c>
      <c r="AK11" s="61">
        <v>771.85</v>
      </c>
      <c r="AL11" s="61">
        <v>619.37</v>
      </c>
      <c r="AM11" s="61">
        <v>1047.78</v>
      </c>
      <c r="AN11" s="61">
        <v>1074.44</v>
      </c>
      <c r="AO11" s="61">
        <v>308.44</v>
      </c>
      <c r="AP11" s="61">
        <v>605.96</v>
      </c>
      <c r="AQ11" s="61">
        <v>170.45</v>
      </c>
      <c r="AR11" s="61">
        <v>573.52</v>
      </c>
      <c r="AS11" s="61">
        <v>686.99</v>
      </c>
      <c r="AT11" s="61">
        <v>751.41</v>
      </c>
      <c r="AU11" s="61">
        <v>1131.25</v>
      </c>
      <c r="AV11" s="61">
        <v>497.82</v>
      </c>
      <c r="AW11" s="61">
        <v>642.62</v>
      </c>
      <c r="AX11" s="61">
        <v>2066.38</v>
      </c>
      <c r="AY11" s="61">
        <v>140.6</v>
      </c>
      <c r="AZ11" s="61">
        <v>505.99</v>
      </c>
      <c r="BA11" s="61">
        <v>530.98</v>
      </c>
      <c r="BB11" s="61">
        <v>431.4</v>
      </c>
      <c r="BC11" s="61">
        <v>178.51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0.1</v>
      </c>
      <c r="BL11" s="61">
        <v>0</v>
      </c>
      <c r="BM11" s="61">
        <v>0.06</v>
      </c>
      <c r="BN11" s="61">
        <v>0</v>
      </c>
      <c r="BO11" s="61">
        <v>0.01</v>
      </c>
      <c r="BP11" s="61">
        <v>0</v>
      </c>
      <c r="BQ11" s="61">
        <v>0</v>
      </c>
      <c r="BR11" s="61">
        <v>0</v>
      </c>
      <c r="BS11" s="61">
        <v>0.36</v>
      </c>
      <c r="BT11" s="61">
        <v>0</v>
      </c>
      <c r="BU11" s="61">
        <v>0</v>
      </c>
      <c r="BV11" s="61">
        <v>0.91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54.67</v>
      </c>
      <c r="CC11" s="62"/>
      <c r="CD11" s="62"/>
      <c r="CE11" s="61">
        <v>0</v>
      </c>
      <c r="CF11" s="61"/>
      <c r="CG11" s="61">
        <v>25.91</v>
      </c>
      <c r="CH11" s="61">
        <v>12.52</v>
      </c>
      <c r="CI11" s="61">
        <v>19.21</v>
      </c>
      <c r="CJ11" s="61">
        <v>2896.77</v>
      </c>
      <c r="CK11" s="61">
        <v>1705.45</v>
      </c>
      <c r="CL11" s="61">
        <v>2301.11</v>
      </c>
      <c r="CM11" s="61">
        <v>19.54</v>
      </c>
      <c r="CN11" s="61">
        <v>13.16</v>
      </c>
      <c r="CO11" s="61">
        <v>16.57</v>
      </c>
      <c r="CP11" s="61">
        <v>0</v>
      </c>
      <c r="CQ11" s="61">
        <v>0.5</v>
      </c>
    </row>
    <row r="12" spans="1:98" ht="15" customHeight="1" x14ac:dyDescent="0.3">
      <c r="A12" s="121" t="s">
        <v>228</v>
      </c>
      <c r="B12" s="126" t="s">
        <v>202</v>
      </c>
      <c r="C12" s="123" t="str">
        <f>"180"</f>
        <v>180</v>
      </c>
      <c r="D12" s="124">
        <v>7.31</v>
      </c>
      <c r="E12" s="124">
        <v>0.03</v>
      </c>
      <c r="F12" s="124">
        <v>7.2</v>
      </c>
      <c r="G12" s="124">
        <v>0</v>
      </c>
      <c r="H12" s="124">
        <v>7.44</v>
      </c>
      <c r="I12" s="125">
        <v>90.309420000000003</v>
      </c>
      <c r="J12" s="82">
        <v>3.36</v>
      </c>
      <c r="K12" s="60">
        <v>0.49</v>
      </c>
      <c r="L12" s="60">
        <v>0</v>
      </c>
      <c r="M12" s="60">
        <v>0</v>
      </c>
      <c r="N12" s="60">
        <v>0.27</v>
      </c>
      <c r="O12" s="60">
        <v>0</v>
      </c>
      <c r="P12" s="60">
        <v>7.17</v>
      </c>
      <c r="Q12" s="60">
        <v>0</v>
      </c>
      <c r="R12" s="60">
        <v>0</v>
      </c>
      <c r="S12" s="60">
        <v>0</v>
      </c>
      <c r="T12" s="60">
        <v>1.56</v>
      </c>
      <c r="U12" s="60">
        <v>243.39</v>
      </c>
      <c r="V12" s="60">
        <v>228.14</v>
      </c>
      <c r="W12" s="60">
        <v>21.98</v>
      </c>
      <c r="X12" s="60">
        <v>90</v>
      </c>
      <c r="Y12" s="60">
        <v>165.81</v>
      </c>
      <c r="Z12" s="60">
        <v>1.37</v>
      </c>
      <c r="AA12" s="60">
        <v>21.24</v>
      </c>
      <c r="AB12" s="60">
        <v>18.239999999999998</v>
      </c>
      <c r="AC12" s="60">
        <v>39.18</v>
      </c>
      <c r="AD12" s="60">
        <v>0.06</v>
      </c>
      <c r="AE12" s="60">
        <v>0.11</v>
      </c>
      <c r="AF12" s="60">
        <v>0</v>
      </c>
      <c r="AG12" s="60">
        <v>0</v>
      </c>
      <c r="AH12" s="60">
        <v>0.01</v>
      </c>
      <c r="AI12" s="60">
        <v>0</v>
      </c>
      <c r="AJ12" s="61">
        <v>0</v>
      </c>
      <c r="AK12" s="61">
        <v>1.47</v>
      </c>
      <c r="AL12" s="61">
        <v>1.41</v>
      </c>
      <c r="AM12" s="61">
        <v>2.65</v>
      </c>
      <c r="AN12" s="61">
        <v>1.58</v>
      </c>
      <c r="AO12" s="61">
        <v>0.62</v>
      </c>
      <c r="AP12" s="61">
        <v>1.69</v>
      </c>
      <c r="AQ12" s="61">
        <v>1.52</v>
      </c>
      <c r="AR12" s="61">
        <v>1.47</v>
      </c>
      <c r="AS12" s="61">
        <v>1.24</v>
      </c>
      <c r="AT12" s="61">
        <v>0.9</v>
      </c>
      <c r="AU12" s="61">
        <v>2.0299999999999998</v>
      </c>
      <c r="AV12" s="61">
        <v>1.24</v>
      </c>
      <c r="AW12" s="61">
        <v>0.85</v>
      </c>
      <c r="AX12" s="61">
        <v>5.0199999999999996</v>
      </c>
      <c r="AY12" s="61">
        <v>0</v>
      </c>
      <c r="AZ12" s="61">
        <v>1.69</v>
      </c>
      <c r="BA12" s="61">
        <v>1.92</v>
      </c>
      <c r="BB12" s="61">
        <v>1.47</v>
      </c>
      <c r="BC12" s="61">
        <v>0.34</v>
      </c>
      <c r="BD12" s="61">
        <v>0.2</v>
      </c>
      <c r="BE12" s="61">
        <v>0.04</v>
      </c>
      <c r="BF12" s="61">
        <v>0.04</v>
      </c>
      <c r="BG12" s="61">
        <v>0.1</v>
      </c>
      <c r="BH12" s="61">
        <v>0.13</v>
      </c>
      <c r="BI12" s="61">
        <v>0.41</v>
      </c>
      <c r="BJ12" s="61">
        <v>0</v>
      </c>
      <c r="BK12" s="61">
        <v>1.3</v>
      </c>
      <c r="BL12" s="61">
        <v>0</v>
      </c>
      <c r="BM12" s="61">
        <v>0.4</v>
      </c>
      <c r="BN12" s="61">
        <v>0</v>
      </c>
      <c r="BO12" s="61">
        <v>0</v>
      </c>
      <c r="BP12" s="61">
        <v>0</v>
      </c>
      <c r="BQ12" s="61">
        <v>0.04</v>
      </c>
      <c r="BR12" s="61">
        <v>0.15</v>
      </c>
      <c r="BS12" s="61">
        <v>1.2</v>
      </c>
      <c r="BT12" s="61">
        <v>0</v>
      </c>
      <c r="BU12" s="61">
        <v>0</v>
      </c>
      <c r="BV12" s="61">
        <v>0.05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186.63</v>
      </c>
      <c r="CC12" s="62"/>
      <c r="CD12" s="62"/>
      <c r="CE12" s="61">
        <v>24.28</v>
      </c>
      <c r="CF12" s="61"/>
      <c r="CG12" s="61">
        <v>20</v>
      </c>
      <c r="CH12" s="61">
        <v>10</v>
      </c>
      <c r="CI12" s="61">
        <v>15</v>
      </c>
      <c r="CJ12" s="61">
        <v>2.68</v>
      </c>
      <c r="CK12" s="61">
        <v>1.67</v>
      </c>
      <c r="CL12" s="61">
        <v>1.67</v>
      </c>
      <c r="CM12" s="61">
        <v>1.21</v>
      </c>
      <c r="CN12" s="61">
        <v>1.21</v>
      </c>
      <c r="CO12" s="61">
        <v>1.21</v>
      </c>
      <c r="CP12" s="61">
        <v>0</v>
      </c>
      <c r="CQ12" s="61">
        <v>0.6</v>
      </c>
    </row>
    <row r="13" spans="1:98" ht="13.8" customHeight="1" x14ac:dyDescent="0.3">
      <c r="A13" s="121" t="s">
        <v>229</v>
      </c>
      <c r="B13" s="126" t="s">
        <v>203</v>
      </c>
      <c r="C13" s="123" t="str">
        <f>"200"</f>
        <v>200</v>
      </c>
      <c r="D13" s="124">
        <v>0.72</v>
      </c>
      <c r="E13" s="124">
        <v>0</v>
      </c>
      <c r="F13" s="124">
        <v>0.03</v>
      </c>
      <c r="G13" s="124">
        <v>0.03</v>
      </c>
      <c r="H13" s="124">
        <v>23.24</v>
      </c>
      <c r="I13" s="125">
        <v>88.18959000000001</v>
      </c>
      <c r="J13" s="82">
        <v>0.01</v>
      </c>
      <c r="K13" s="60">
        <v>0</v>
      </c>
      <c r="L13" s="60">
        <v>0</v>
      </c>
      <c r="M13" s="60">
        <v>0</v>
      </c>
      <c r="N13" s="60">
        <v>20.78</v>
      </c>
      <c r="O13" s="60">
        <v>0.31</v>
      </c>
      <c r="P13" s="60">
        <v>2.15</v>
      </c>
      <c r="Q13" s="60">
        <v>0</v>
      </c>
      <c r="R13" s="60">
        <v>0</v>
      </c>
      <c r="S13" s="60">
        <v>0.17</v>
      </c>
      <c r="T13" s="60">
        <v>0.72</v>
      </c>
      <c r="U13" s="60">
        <v>1.95</v>
      </c>
      <c r="V13" s="60">
        <v>187.28</v>
      </c>
      <c r="W13" s="60">
        <v>17.36</v>
      </c>
      <c r="X13" s="60">
        <v>10.97</v>
      </c>
      <c r="Y13" s="60">
        <v>14.94</v>
      </c>
      <c r="Z13" s="60">
        <v>0.37</v>
      </c>
      <c r="AA13" s="60">
        <v>0</v>
      </c>
      <c r="AB13" s="60">
        <v>346.5</v>
      </c>
      <c r="AC13" s="60">
        <v>64.13</v>
      </c>
      <c r="AD13" s="60">
        <v>0.61</v>
      </c>
      <c r="AE13" s="60">
        <v>0.01</v>
      </c>
      <c r="AF13" s="60">
        <v>0.02</v>
      </c>
      <c r="AG13" s="60">
        <v>0.28000000000000003</v>
      </c>
      <c r="AH13" s="60">
        <v>0.43</v>
      </c>
      <c r="AI13" s="60">
        <v>0.18</v>
      </c>
      <c r="AJ13" s="61">
        <v>0</v>
      </c>
      <c r="AK13" s="61">
        <v>0.01</v>
      </c>
      <c r="AL13" s="61">
        <v>0</v>
      </c>
      <c r="AM13" s="61">
        <v>0.01</v>
      </c>
      <c r="AN13" s="61">
        <v>0.01</v>
      </c>
      <c r="AO13" s="61">
        <v>0</v>
      </c>
      <c r="AP13" s="61">
        <v>0.01</v>
      </c>
      <c r="AQ13" s="61">
        <v>0</v>
      </c>
      <c r="AR13" s="61">
        <v>0.01</v>
      </c>
      <c r="AS13" s="61">
        <v>0.01</v>
      </c>
      <c r="AT13" s="61">
        <v>0.01</v>
      </c>
      <c r="AU13" s="61">
        <v>0.03</v>
      </c>
      <c r="AV13" s="61">
        <v>0</v>
      </c>
      <c r="AW13" s="61">
        <v>0</v>
      </c>
      <c r="AX13" s="61">
        <v>0.01</v>
      </c>
      <c r="AY13" s="61">
        <v>0</v>
      </c>
      <c r="AZ13" s="61">
        <v>0.01</v>
      </c>
      <c r="BA13" s="61">
        <v>0.01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0.01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0</v>
      </c>
      <c r="BZ13" s="61">
        <v>0</v>
      </c>
      <c r="CA13" s="61">
        <v>0</v>
      </c>
      <c r="CB13" s="61">
        <v>213.92</v>
      </c>
      <c r="CC13" s="62"/>
      <c r="CD13" s="62"/>
      <c r="CE13" s="61">
        <v>57.75</v>
      </c>
      <c r="CF13" s="61"/>
      <c r="CG13" s="61">
        <v>5.99</v>
      </c>
      <c r="CH13" s="61">
        <v>4.79</v>
      </c>
      <c r="CI13" s="61">
        <v>5.39</v>
      </c>
      <c r="CJ13" s="61">
        <v>545</v>
      </c>
      <c r="CK13" s="61">
        <v>210.4</v>
      </c>
      <c r="CL13" s="61">
        <v>377.7</v>
      </c>
      <c r="CM13" s="61">
        <v>50.08</v>
      </c>
      <c r="CN13" s="61">
        <v>30.08</v>
      </c>
      <c r="CO13" s="61">
        <v>40.08</v>
      </c>
      <c r="CP13" s="61">
        <v>10</v>
      </c>
      <c r="CQ13" s="61">
        <v>0</v>
      </c>
    </row>
    <row r="14" spans="1:98" x14ac:dyDescent="0.3">
      <c r="A14" s="121" t="str">
        <f>""</f>
        <v/>
      </c>
      <c r="B14" s="126" t="s">
        <v>112</v>
      </c>
      <c r="C14" s="123" t="str">
        <f>"30"</f>
        <v>30</v>
      </c>
      <c r="D14" s="124">
        <v>2.7</v>
      </c>
      <c r="E14" s="124">
        <v>0</v>
      </c>
      <c r="F14" s="124">
        <v>0.9</v>
      </c>
      <c r="G14" s="124">
        <v>0</v>
      </c>
      <c r="H14" s="124">
        <v>16.14</v>
      </c>
      <c r="I14" s="125">
        <v>80.295000000000002</v>
      </c>
      <c r="J14" s="82">
        <v>0</v>
      </c>
      <c r="K14" s="60">
        <v>0</v>
      </c>
      <c r="L14" s="60">
        <v>0</v>
      </c>
      <c r="M14" s="60">
        <v>0</v>
      </c>
      <c r="N14" s="60">
        <v>1.08</v>
      </c>
      <c r="O14" s="60">
        <v>12.81</v>
      </c>
      <c r="P14" s="60">
        <v>2.25</v>
      </c>
      <c r="Q14" s="60">
        <v>0</v>
      </c>
      <c r="R14" s="60">
        <v>0</v>
      </c>
      <c r="S14" s="60">
        <v>0.09</v>
      </c>
      <c r="T14" s="60">
        <v>0.54</v>
      </c>
      <c r="U14" s="60">
        <v>102.9</v>
      </c>
      <c r="V14" s="60">
        <v>67.5</v>
      </c>
      <c r="W14" s="60">
        <v>10.199999999999999</v>
      </c>
      <c r="X14" s="60">
        <v>18.899999999999999</v>
      </c>
      <c r="Y14" s="60">
        <v>51.6</v>
      </c>
      <c r="Z14" s="60">
        <v>0.84</v>
      </c>
      <c r="AA14" s="60">
        <v>2.7</v>
      </c>
      <c r="AB14" s="60">
        <v>0</v>
      </c>
      <c r="AC14" s="60">
        <v>2.7</v>
      </c>
      <c r="AD14" s="60">
        <v>0.51</v>
      </c>
      <c r="AE14" s="60">
        <v>0.05</v>
      </c>
      <c r="AF14" s="60">
        <v>0.02</v>
      </c>
      <c r="AG14" s="60">
        <v>1.41</v>
      </c>
      <c r="AH14" s="60">
        <v>1.41</v>
      </c>
      <c r="AI14" s="60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9.99</v>
      </c>
      <c r="CC14" s="62"/>
      <c r="CD14" s="62"/>
      <c r="CE14" s="61">
        <v>2.7</v>
      </c>
      <c r="CF14" s="61"/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</row>
    <row r="15" spans="1:98" x14ac:dyDescent="0.3">
      <c r="A15" s="121" t="str">
        <f>"-"</f>
        <v>-</v>
      </c>
      <c r="B15" s="126" t="s">
        <v>100</v>
      </c>
      <c r="C15" s="123" t="str">
        <f>"25"</f>
        <v>25</v>
      </c>
      <c r="D15" s="124">
        <v>1.65</v>
      </c>
      <c r="E15" s="124">
        <v>0</v>
      </c>
      <c r="F15" s="124">
        <v>0.3</v>
      </c>
      <c r="G15" s="124">
        <v>0.3</v>
      </c>
      <c r="H15" s="124">
        <v>10.43</v>
      </c>
      <c r="I15" s="125">
        <v>48.344999999999999</v>
      </c>
      <c r="J15" s="82">
        <v>0.05</v>
      </c>
      <c r="K15" s="60">
        <v>0</v>
      </c>
      <c r="L15" s="60">
        <v>0</v>
      </c>
      <c r="M15" s="60">
        <v>0</v>
      </c>
      <c r="N15" s="60">
        <v>0.3</v>
      </c>
      <c r="O15" s="60">
        <v>8.0500000000000007</v>
      </c>
      <c r="P15" s="60">
        <v>2.08</v>
      </c>
      <c r="Q15" s="60">
        <v>0</v>
      </c>
      <c r="R15" s="60">
        <v>0</v>
      </c>
      <c r="S15" s="60">
        <v>0.25</v>
      </c>
      <c r="T15" s="60">
        <v>0.63</v>
      </c>
      <c r="U15" s="60">
        <v>152.5</v>
      </c>
      <c r="V15" s="60">
        <v>61.25</v>
      </c>
      <c r="W15" s="60">
        <v>8.75</v>
      </c>
      <c r="X15" s="60">
        <v>11.75</v>
      </c>
      <c r="Y15" s="60">
        <v>39.5</v>
      </c>
      <c r="Z15" s="60">
        <v>0.98</v>
      </c>
      <c r="AA15" s="60">
        <v>0</v>
      </c>
      <c r="AB15" s="60">
        <v>1.25</v>
      </c>
      <c r="AC15" s="60">
        <v>0.25</v>
      </c>
      <c r="AD15" s="60">
        <v>0.35</v>
      </c>
      <c r="AE15" s="60">
        <v>0.05</v>
      </c>
      <c r="AF15" s="60">
        <v>0.02</v>
      </c>
      <c r="AG15" s="60">
        <v>0.18</v>
      </c>
      <c r="AH15" s="60">
        <v>0.5</v>
      </c>
      <c r="AI15" s="60">
        <v>0</v>
      </c>
      <c r="AJ15" s="61">
        <v>0</v>
      </c>
      <c r="AK15" s="61">
        <v>80.5</v>
      </c>
      <c r="AL15" s="61">
        <v>62</v>
      </c>
      <c r="AM15" s="61">
        <v>106.75</v>
      </c>
      <c r="AN15" s="61">
        <v>55.75</v>
      </c>
      <c r="AO15" s="61">
        <v>23.25</v>
      </c>
      <c r="AP15" s="61">
        <v>49.5</v>
      </c>
      <c r="AQ15" s="61">
        <v>20</v>
      </c>
      <c r="AR15" s="61">
        <v>92.75</v>
      </c>
      <c r="AS15" s="61">
        <v>74.25</v>
      </c>
      <c r="AT15" s="61">
        <v>72.75</v>
      </c>
      <c r="AU15" s="61">
        <v>116</v>
      </c>
      <c r="AV15" s="61">
        <v>31</v>
      </c>
      <c r="AW15" s="61">
        <v>77.5</v>
      </c>
      <c r="AX15" s="61">
        <v>389.75</v>
      </c>
      <c r="AY15" s="61">
        <v>0</v>
      </c>
      <c r="AZ15" s="61">
        <v>131.5</v>
      </c>
      <c r="BA15" s="61">
        <v>72.75</v>
      </c>
      <c r="BB15" s="61">
        <v>45</v>
      </c>
      <c r="BC15" s="61">
        <v>32.5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0.04</v>
      </c>
      <c r="BL15" s="61">
        <v>0</v>
      </c>
      <c r="BM15" s="61">
        <v>0</v>
      </c>
      <c r="BN15" s="61">
        <v>0.01</v>
      </c>
      <c r="BO15" s="61">
        <v>0</v>
      </c>
      <c r="BP15" s="61">
        <v>0</v>
      </c>
      <c r="BQ15" s="61">
        <v>0</v>
      </c>
      <c r="BR15" s="61">
        <v>0</v>
      </c>
      <c r="BS15" s="61">
        <v>0.03</v>
      </c>
      <c r="BT15" s="61">
        <v>0</v>
      </c>
      <c r="BU15" s="61">
        <v>0</v>
      </c>
      <c r="BV15" s="61">
        <v>0.12</v>
      </c>
      <c r="BW15" s="61">
        <v>0.02</v>
      </c>
      <c r="BX15" s="61">
        <v>0</v>
      </c>
      <c r="BY15" s="61">
        <v>0</v>
      </c>
      <c r="BZ15" s="61">
        <v>0</v>
      </c>
      <c r="CA15" s="61">
        <v>0</v>
      </c>
      <c r="CB15" s="61">
        <v>11.75</v>
      </c>
      <c r="CC15" s="62"/>
      <c r="CD15" s="62"/>
      <c r="CE15" s="61">
        <v>0.21</v>
      </c>
      <c r="CF15" s="61"/>
      <c r="CG15" s="61">
        <v>2.5</v>
      </c>
      <c r="CH15" s="61">
        <v>2.5</v>
      </c>
      <c r="CI15" s="61">
        <v>2.5</v>
      </c>
      <c r="CJ15" s="61">
        <v>475</v>
      </c>
      <c r="CK15" s="61">
        <v>183</v>
      </c>
      <c r="CL15" s="61">
        <v>329</v>
      </c>
      <c r="CM15" s="61">
        <v>4.75</v>
      </c>
      <c r="CN15" s="61">
        <v>3.95</v>
      </c>
      <c r="CO15" s="61">
        <v>4.3499999999999996</v>
      </c>
      <c r="CP15" s="61">
        <v>0</v>
      </c>
      <c r="CQ15" s="61">
        <v>0</v>
      </c>
    </row>
    <row r="16" spans="1:98" x14ac:dyDescent="0.3">
      <c r="A16" s="121" t="str">
        <f>"-"</f>
        <v>-</v>
      </c>
      <c r="B16" s="126" t="s">
        <v>155</v>
      </c>
      <c r="C16" s="123" t="str">
        <f>"100"</f>
        <v>100</v>
      </c>
      <c r="D16" s="124">
        <v>0.4</v>
      </c>
      <c r="E16" s="124">
        <v>0</v>
      </c>
      <c r="F16" s="124">
        <v>0.4</v>
      </c>
      <c r="G16" s="124">
        <v>0.4</v>
      </c>
      <c r="H16" s="124">
        <v>11.6</v>
      </c>
      <c r="I16" s="125">
        <v>48.68</v>
      </c>
      <c r="J16" s="83">
        <v>0.1</v>
      </c>
      <c r="K16" s="57">
        <v>0</v>
      </c>
      <c r="L16" s="57">
        <v>0</v>
      </c>
      <c r="M16" s="57">
        <v>0</v>
      </c>
      <c r="N16" s="57">
        <v>9</v>
      </c>
      <c r="O16" s="57">
        <v>0.8</v>
      </c>
      <c r="P16" s="57">
        <v>1.8</v>
      </c>
      <c r="Q16" s="57">
        <v>0</v>
      </c>
      <c r="R16" s="57">
        <v>0</v>
      </c>
      <c r="S16" s="57">
        <v>0.8</v>
      </c>
      <c r="T16" s="57">
        <v>0.5</v>
      </c>
      <c r="U16" s="57">
        <v>26</v>
      </c>
      <c r="V16" s="57">
        <v>278</v>
      </c>
      <c r="W16" s="57">
        <v>16</v>
      </c>
      <c r="X16" s="57">
        <v>9</v>
      </c>
      <c r="Y16" s="57">
        <v>11</v>
      </c>
      <c r="Z16" s="57">
        <v>2.2000000000000002</v>
      </c>
      <c r="AA16" s="57">
        <v>0</v>
      </c>
      <c r="AB16" s="57">
        <v>30</v>
      </c>
      <c r="AC16" s="57">
        <v>5</v>
      </c>
      <c r="AD16" s="57">
        <v>0.2</v>
      </c>
      <c r="AE16" s="57">
        <v>0.03</v>
      </c>
      <c r="AF16" s="57">
        <v>0.02</v>
      </c>
      <c r="AG16" s="57">
        <v>0.3</v>
      </c>
      <c r="AH16" s="57">
        <v>0.4</v>
      </c>
      <c r="AI16" s="57">
        <v>10</v>
      </c>
      <c r="AJ16" s="55">
        <v>0</v>
      </c>
      <c r="AK16" s="55">
        <v>12</v>
      </c>
      <c r="AL16" s="55">
        <v>13</v>
      </c>
      <c r="AM16" s="55">
        <v>19</v>
      </c>
      <c r="AN16" s="55">
        <v>18</v>
      </c>
      <c r="AO16" s="55">
        <v>3</v>
      </c>
      <c r="AP16" s="55">
        <v>11</v>
      </c>
      <c r="AQ16" s="55">
        <v>3</v>
      </c>
      <c r="AR16" s="55">
        <v>9</v>
      </c>
      <c r="AS16" s="55">
        <v>17</v>
      </c>
      <c r="AT16" s="55">
        <v>10</v>
      </c>
      <c r="AU16" s="55">
        <v>78</v>
      </c>
      <c r="AV16" s="55">
        <v>7</v>
      </c>
      <c r="AW16" s="55">
        <v>14</v>
      </c>
      <c r="AX16" s="55">
        <v>42</v>
      </c>
      <c r="AY16" s="55">
        <v>0</v>
      </c>
      <c r="AZ16" s="55">
        <v>13</v>
      </c>
      <c r="BA16" s="55">
        <v>16</v>
      </c>
      <c r="BB16" s="55">
        <v>6</v>
      </c>
      <c r="BC16" s="55">
        <v>5</v>
      </c>
      <c r="BD16" s="55">
        <v>0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</v>
      </c>
      <c r="BK16" s="55">
        <v>0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  <c r="BV16" s="55">
        <v>0</v>
      </c>
      <c r="BW16" s="55">
        <v>0</v>
      </c>
      <c r="BX16" s="55">
        <v>0</v>
      </c>
      <c r="BY16" s="55">
        <v>0</v>
      </c>
      <c r="BZ16" s="55">
        <v>0</v>
      </c>
      <c r="CA16" s="55">
        <v>0</v>
      </c>
      <c r="CB16" s="55">
        <v>86.3</v>
      </c>
      <c r="CC16" s="58"/>
      <c r="CD16" s="58"/>
      <c r="CE16" s="55">
        <v>5</v>
      </c>
      <c r="CF16" s="55"/>
      <c r="CG16" s="55">
        <v>2</v>
      </c>
      <c r="CH16" s="55">
        <v>2</v>
      </c>
      <c r="CI16" s="55">
        <v>2</v>
      </c>
      <c r="CJ16" s="55">
        <v>150</v>
      </c>
      <c r="CK16" s="55">
        <v>150</v>
      </c>
      <c r="CL16" s="55">
        <v>150</v>
      </c>
      <c r="CM16" s="55">
        <v>46.8</v>
      </c>
      <c r="CN16" s="55">
        <v>46.8</v>
      </c>
      <c r="CO16" s="55">
        <v>46.8</v>
      </c>
      <c r="CP16" s="55">
        <v>0</v>
      </c>
      <c r="CQ16" s="55">
        <v>0</v>
      </c>
    </row>
    <row r="17" spans="1:95" ht="13.8" customHeight="1" x14ac:dyDescent="0.3">
      <c r="A17" s="127"/>
      <c r="B17" s="142" t="s">
        <v>205</v>
      </c>
      <c r="C17" s="128"/>
      <c r="D17" s="130">
        <f>SUM(D10:D16)</f>
        <v>29.809999999999995</v>
      </c>
      <c r="E17" s="130">
        <f t="shared" ref="E17:I17" si="0">SUM(E10:E16)</f>
        <v>14.2</v>
      </c>
      <c r="F17" s="130">
        <f t="shared" si="0"/>
        <v>27.269999999999996</v>
      </c>
      <c r="G17" s="130">
        <f t="shared" si="0"/>
        <v>6.38</v>
      </c>
      <c r="H17" s="130">
        <f t="shared" si="0"/>
        <v>121.26999999999998</v>
      </c>
      <c r="I17" s="130">
        <f t="shared" si="0"/>
        <v>831.74601000000007</v>
      </c>
      <c r="J17" s="63">
        <v>12.11</v>
      </c>
      <c r="K17" s="63">
        <v>5.04</v>
      </c>
      <c r="L17" s="63">
        <v>0</v>
      </c>
      <c r="M17" s="63">
        <v>0</v>
      </c>
      <c r="N17" s="63">
        <v>36.26</v>
      </c>
      <c r="O17" s="63">
        <v>58.99</v>
      </c>
      <c r="P17" s="63">
        <v>21.03</v>
      </c>
      <c r="Q17" s="63">
        <v>0</v>
      </c>
      <c r="R17" s="63">
        <v>0</v>
      </c>
      <c r="S17" s="63">
        <v>1.54</v>
      </c>
      <c r="T17" s="63">
        <v>8.0500000000000007</v>
      </c>
      <c r="U17" s="63">
        <v>975.03</v>
      </c>
      <c r="V17" s="63">
        <v>1655.23</v>
      </c>
      <c r="W17" s="63">
        <v>128.16999999999999</v>
      </c>
      <c r="X17" s="63">
        <v>216.57</v>
      </c>
      <c r="Y17" s="63">
        <v>547.96</v>
      </c>
      <c r="Z17" s="63">
        <v>9.93</v>
      </c>
      <c r="AA17" s="63">
        <v>23.94</v>
      </c>
      <c r="AB17" s="63">
        <v>1759.04</v>
      </c>
      <c r="AC17" s="63">
        <v>363.54</v>
      </c>
      <c r="AD17" s="63">
        <v>6.04</v>
      </c>
      <c r="AE17" s="63">
        <v>0.9</v>
      </c>
      <c r="AF17" s="63">
        <v>0.28000000000000003</v>
      </c>
      <c r="AG17" s="63">
        <v>5.77</v>
      </c>
      <c r="AH17" s="63">
        <v>11.36</v>
      </c>
      <c r="AI17" s="63">
        <v>16.03</v>
      </c>
      <c r="AJ17" s="1">
        <v>0</v>
      </c>
      <c r="AK17" s="1">
        <v>1167.1600000000001</v>
      </c>
      <c r="AL17" s="1">
        <v>1024.3900000000001</v>
      </c>
      <c r="AM17" s="1">
        <v>1667.58</v>
      </c>
      <c r="AN17" s="1">
        <v>1538.75</v>
      </c>
      <c r="AO17" s="1">
        <v>408.66</v>
      </c>
      <c r="AP17" s="1">
        <v>913.11</v>
      </c>
      <c r="AQ17" s="1">
        <v>278.79000000000002</v>
      </c>
      <c r="AR17" s="1">
        <v>997.46</v>
      </c>
      <c r="AS17" s="1">
        <v>1057.46</v>
      </c>
      <c r="AT17" s="1">
        <v>1336.06</v>
      </c>
      <c r="AU17" s="1">
        <v>1890.22</v>
      </c>
      <c r="AV17" s="1">
        <v>672.72</v>
      </c>
      <c r="AW17" s="1">
        <v>1012.11</v>
      </c>
      <c r="AX17" s="1">
        <v>3809.31</v>
      </c>
      <c r="AY17" s="1">
        <v>140.6</v>
      </c>
      <c r="AZ17" s="1">
        <v>973.26</v>
      </c>
      <c r="BA17" s="1">
        <v>880.06</v>
      </c>
      <c r="BB17" s="1">
        <v>688.65</v>
      </c>
      <c r="BC17" s="1">
        <v>313.58</v>
      </c>
      <c r="BD17" s="1">
        <v>0.2</v>
      </c>
      <c r="BE17" s="1">
        <v>0.04</v>
      </c>
      <c r="BF17" s="1">
        <v>0.04</v>
      </c>
      <c r="BG17" s="1">
        <v>0.1</v>
      </c>
      <c r="BH17" s="1">
        <v>0.13</v>
      </c>
      <c r="BI17" s="1">
        <v>0.41</v>
      </c>
      <c r="BJ17" s="1">
        <v>0</v>
      </c>
      <c r="BK17" s="1">
        <v>1.85</v>
      </c>
      <c r="BL17" s="1">
        <v>0</v>
      </c>
      <c r="BM17" s="1">
        <v>0.68</v>
      </c>
      <c r="BN17" s="1">
        <v>0.03</v>
      </c>
      <c r="BO17" s="1">
        <v>0.04</v>
      </c>
      <c r="BP17" s="1">
        <v>0</v>
      </c>
      <c r="BQ17" s="1">
        <v>0.04</v>
      </c>
      <c r="BR17" s="1">
        <v>0.16</v>
      </c>
      <c r="BS17" s="1">
        <v>2.95</v>
      </c>
      <c r="BT17" s="1">
        <v>0</v>
      </c>
      <c r="BU17" s="1">
        <v>0</v>
      </c>
      <c r="BV17" s="1">
        <v>4.3099999999999996</v>
      </c>
      <c r="BW17" s="1">
        <v>0.05</v>
      </c>
      <c r="BX17" s="1">
        <v>0</v>
      </c>
      <c r="BY17" s="1">
        <v>0</v>
      </c>
      <c r="BZ17" s="1">
        <v>0</v>
      </c>
      <c r="CA17" s="1">
        <v>0</v>
      </c>
      <c r="CB17" s="1">
        <v>814.17</v>
      </c>
      <c r="CC17" s="64"/>
      <c r="CD17" s="64"/>
      <c r="CE17" s="1">
        <v>317.11</v>
      </c>
      <c r="CF17" s="1"/>
      <c r="CG17" s="1">
        <v>79.33</v>
      </c>
      <c r="CH17" s="1">
        <v>46.62</v>
      </c>
      <c r="CI17" s="1">
        <v>62.98</v>
      </c>
      <c r="CJ17" s="1">
        <v>5717.38</v>
      </c>
      <c r="CK17" s="1">
        <v>3046.32</v>
      </c>
      <c r="CL17" s="1">
        <v>4381.34</v>
      </c>
      <c r="CM17" s="1">
        <v>168.53</v>
      </c>
      <c r="CN17" s="1">
        <v>120.58</v>
      </c>
      <c r="CO17" s="1">
        <v>144.78</v>
      </c>
      <c r="CP17" s="1">
        <v>10</v>
      </c>
      <c r="CQ17" s="1">
        <v>1.6</v>
      </c>
    </row>
    <row r="18" spans="1:95" ht="13.8" hidden="1" customHeight="1" x14ac:dyDescent="0.3">
      <c r="A18" s="56"/>
      <c r="B18" s="16" t="s">
        <v>247</v>
      </c>
      <c r="C18" s="74"/>
      <c r="D18" s="17">
        <v>31.499999999999996</v>
      </c>
      <c r="E18" s="17">
        <v>0</v>
      </c>
      <c r="F18" s="17">
        <v>32.199999999999996</v>
      </c>
      <c r="G18" s="17">
        <v>0</v>
      </c>
      <c r="H18" s="17">
        <v>134.04999999999998</v>
      </c>
      <c r="I18" s="90">
        <v>951.99999999999989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315</v>
      </c>
      <c r="AD18" s="50">
        <v>0</v>
      </c>
      <c r="AE18" s="50">
        <v>0.48999999999999994</v>
      </c>
      <c r="AF18" s="50">
        <v>0.55999999999999994</v>
      </c>
      <c r="AI18" s="50">
        <v>24.5</v>
      </c>
      <c r="CI18" s="51">
        <v>0</v>
      </c>
      <c r="CL18" s="51">
        <v>0</v>
      </c>
      <c r="CO18" s="51">
        <v>0</v>
      </c>
    </row>
    <row r="19" spans="1:95" ht="12.6" hidden="1" customHeight="1" x14ac:dyDescent="0.3">
      <c r="A19" s="56"/>
      <c r="B19" s="16" t="s">
        <v>103</v>
      </c>
      <c r="C19" s="74"/>
      <c r="D19" s="17">
        <f t="shared" ref="D19:I19" si="1">D17-D18</f>
        <v>-1.6900000000000013</v>
      </c>
      <c r="E19" s="17">
        <f t="shared" si="1"/>
        <v>14.2</v>
      </c>
      <c r="F19" s="17">
        <f t="shared" si="1"/>
        <v>-4.93</v>
      </c>
      <c r="G19" s="17">
        <f t="shared" si="1"/>
        <v>6.38</v>
      </c>
      <c r="H19" s="17">
        <f t="shared" si="1"/>
        <v>-12.780000000000001</v>
      </c>
      <c r="I19" s="90">
        <f t="shared" si="1"/>
        <v>-120.25398999999982</v>
      </c>
      <c r="V19" s="50">
        <f t="shared" ref="V19:AF19" si="2">V17-V18</f>
        <v>1655.23</v>
      </c>
      <c r="W19" s="50">
        <f t="shared" si="2"/>
        <v>128.16999999999999</v>
      </c>
      <c r="X19" s="50">
        <f t="shared" si="2"/>
        <v>216.57</v>
      </c>
      <c r="Y19" s="50">
        <f t="shared" si="2"/>
        <v>547.96</v>
      </c>
      <c r="Z19" s="50">
        <f t="shared" si="2"/>
        <v>9.93</v>
      </c>
      <c r="AA19" s="50">
        <f t="shared" si="2"/>
        <v>23.94</v>
      </c>
      <c r="AB19" s="50">
        <f t="shared" si="2"/>
        <v>1759.04</v>
      </c>
      <c r="AC19" s="50">
        <f t="shared" si="2"/>
        <v>48.54000000000002</v>
      </c>
      <c r="AD19" s="50">
        <f t="shared" si="2"/>
        <v>6.04</v>
      </c>
      <c r="AE19" s="50">
        <f t="shared" si="2"/>
        <v>0.41000000000000009</v>
      </c>
      <c r="AF19" s="50">
        <f t="shared" si="2"/>
        <v>-0.27999999999999992</v>
      </c>
      <c r="AI19" s="50">
        <f>AI17-AI18</f>
        <v>-8.4699999999999989</v>
      </c>
      <c r="CI19" s="51">
        <f>CI17-CI18</f>
        <v>62.98</v>
      </c>
      <c r="CL19" s="51">
        <f>CL17-CL18</f>
        <v>4381.34</v>
      </c>
      <c r="CO19" s="51">
        <f>CO17-CO18</f>
        <v>144.78</v>
      </c>
    </row>
    <row r="20" spans="1:95" ht="12.6" hidden="1" customHeight="1" x14ac:dyDescent="0.3">
      <c r="A20" s="56"/>
      <c r="B20" s="16" t="s">
        <v>104</v>
      </c>
      <c r="C20" s="74"/>
      <c r="D20" s="17">
        <v>17</v>
      </c>
      <c r="E20" s="17"/>
      <c r="F20" s="17">
        <v>34</v>
      </c>
      <c r="G20" s="17"/>
      <c r="H20" s="17">
        <v>48</v>
      </c>
      <c r="I20" s="90"/>
    </row>
    <row r="21" spans="1:95" ht="12.6" customHeight="1" x14ac:dyDescent="0.3">
      <c r="A21" s="189"/>
      <c r="B21" s="190" t="s">
        <v>326</v>
      </c>
      <c r="C21" s="191"/>
      <c r="D21" s="192"/>
      <c r="E21" s="193"/>
      <c r="F21" s="193"/>
      <c r="G21" s="193"/>
      <c r="H21" s="192"/>
      <c r="I21" s="193"/>
    </row>
    <row r="22" spans="1:95" ht="14.4" customHeight="1" x14ac:dyDescent="0.3">
      <c r="A22" s="194"/>
      <c r="B22" s="195" t="s">
        <v>327</v>
      </c>
      <c r="C22" s="196" t="s">
        <v>136</v>
      </c>
      <c r="D22" s="161">
        <v>7.2</v>
      </c>
      <c r="E22" s="161"/>
      <c r="F22" s="161">
        <v>9.1999999999999993</v>
      </c>
      <c r="G22" s="161"/>
      <c r="H22" s="161">
        <v>25.25</v>
      </c>
      <c r="I22" s="161">
        <v>200</v>
      </c>
    </row>
    <row r="23" spans="1:95" ht="14.4" customHeight="1" x14ac:dyDescent="0.3">
      <c r="A23" s="169"/>
      <c r="B23" s="170" t="s">
        <v>328</v>
      </c>
      <c r="C23" s="173" t="s">
        <v>316</v>
      </c>
      <c r="D23" s="161">
        <v>1</v>
      </c>
      <c r="E23" s="161"/>
      <c r="F23" s="161">
        <v>0</v>
      </c>
      <c r="G23" s="161"/>
      <c r="H23" s="161">
        <v>16.600000000000001</v>
      </c>
      <c r="I23" s="161">
        <v>70.400000000000006</v>
      </c>
    </row>
    <row r="24" spans="1:95" ht="14.4" customHeight="1" x14ac:dyDescent="0.3">
      <c r="A24" s="152" t="str">
        <f>"-"</f>
        <v>-</v>
      </c>
      <c r="B24" s="153" t="s">
        <v>329</v>
      </c>
      <c r="C24" s="197">
        <v>200</v>
      </c>
      <c r="D24" s="155">
        <v>0.8</v>
      </c>
      <c r="E24" s="155">
        <v>0</v>
      </c>
      <c r="F24" s="155">
        <v>0</v>
      </c>
      <c r="G24" s="155">
        <v>0.6</v>
      </c>
      <c r="H24" s="155">
        <v>13.2</v>
      </c>
      <c r="I24" s="155">
        <v>97.36</v>
      </c>
    </row>
    <row r="25" spans="1:95" ht="14.4" customHeight="1" x14ac:dyDescent="0.3">
      <c r="A25" s="189"/>
      <c r="B25" s="198" t="s">
        <v>330</v>
      </c>
      <c r="C25" s="199"/>
      <c r="D25" s="206">
        <f>SUM(D22:D24)</f>
        <v>9</v>
      </c>
      <c r="E25" s="206">
        <f t="shared" ref="E25:I25" si="3">SUM(E22:E24)</f>
        <v>0</v>
      </c>
      <c r="F25" s="206">
        <f t="shared" si="3"/>
        <v>9.1999999999999993</v>
      </c>
      <c r="G25" s="206">
        <f t="shared" si="3"/>
        <v>0.6</v>
      </c>
      <c r="H25" s="206">
        <f t="shared" si="3"/>
        <v>55.05</v>
      </c>
      <c r="I25" s="206">
        <f t="shared" si="3"/>
        <v>367.76</v>
      </c>
    </row>
    <row r="26" spans="1:95" ht="16.2" customHeight="1" x14ac:dyDescent="0.3">
      <c r="A26" s="200"/>
      <c r="B26" s="201" t="s">
        <v>331</v>
      </c>
      <c r="C26" s="202"/>
      <c r="D26" s="203">
        <f>D17+D25</f>
        <v>38.809999999999995</v>
      </c>
      <c r="E26" s="203">
        <f t="shared" ref="E26:I26" si="4">E17+E25</f>
        <v>14.2</v>
      </c>
      <c r="F26" s="203">
        <f t="shared" si="4"/>
        <v>36.47</v>
      </c>
      <c r="G26" s="203">
        <f t="shared" si="4"/>
        <v>6.9799999999999995</v>
      </c>
      <c r="H26" s="203">
        <f t="shared" si="4"/>
        <v>176.32</v>
      </c>
      <c r="I26" s="203">
        <f t="shared" si="4"/>
        <v>1199.5060100000001</v>
      </c>
    </row>
    <row r="27" spans="1:95" ht="12.6" customHeight="1" x14ac:dyDescent="0.3">
      <c r="A27" s="200"/>
      <c r="B27" s="201"/>
      <c r="C27" s="202"/>
      <c r="D27" s="203"/>
      <c r="E27" s="203"/>
      <c r="F27" s="204"/>
      <c r="G27" s="205"/>
      <c r="H27" s="203"/>
      <c r="I27" s="203"/>
    </row>
    <row r="28" spans="1:95" x14ac:dyDescent="0.3">
      <c r="A28" s="56"/>
      <c r="B28" s="23" t="s">
        <v>252</v>
      </c>
      <c r="C28" s="180" t="s">
        <v>156</v>
      </c>
      <c r="D28" s="187" t="s">
        <v>157</v>
      </c>
      <c r="E28" s="187"/>
      <c r="F28" s="290" t="s">
        <v>158</v>
      </c>
      <c r="G28" s="291"/>
      <c r="H28" s="181" t="s">
        <v>159</v>
      </c>
      <c r="I28" s="181" t="s">
        <v>160</v>
      </c>
    </row>
    <row r="29" spans="1:95" x14ac:dyDescent="0.3">
      <c r="A29" s="121"/>
      <c r="B29" s="122" t="s">
        <v>199</v>
      </c>
      <c r="C29" s="131"/>
      <c r="D29" s="139"/>
      <c r="E29" s="139"/>
      <c r="F29" s="292"/>
      <c r="G29" s="293"/>
      <c r="H29" s="132"/>
      <c r="I29" s="132"/>
    </row>
    <row r="30" spans="1:95" x14ac:dyDescent="0.3">
      <c r="A30" s="121" t="str">
        <f>" 245/1"</f>
        <v xml:space="preserve"> 245/1</v>
      </c>
      <c r="B30" s="126" t="s">
        <v>344</v>
      </c>
      <c r="C30" s="123" t="str">
        <f>"30"</f>
        <v>30</v>
      </c>
      <c r="D30" s="124">
        <v>0.23</v>
      </c>
      <c r="E30" s="124">
        <v>0</v>
      </c>
      <c r="F30" s="124">
        <v>0.25</v>
      </c>
      <c r="G30" s="124">
        <v>0.28000000000000003</v>
      </c>
      <c r="H30" s="124">
        <v>0.98</v>
      </c>
      <c r="I30" s="125">
        <v>6.4571317499999994</v>
      </c>
      <c r="J30" s="82">
        <v>0.03</v>
      </c>
      <c r="K30" s="60">
        <v>0.16</v>
      </c>
      <c r="L30" s="60">
        <v>0</v>
      </c>
      <c r="M30" s="60">
        <v>0</v>
      </c>
      <c r="N30" s="60">
        <v>0.67</v>
      </c>
      <c r="O30" s="60">
        <v>0.03</v>
      </c>
      <c r="P30" s="60">
        <v>0.28000000000000003</v>
      </c>
      <c r="Q30" s="60">
        <v>0</v>
      </c>
      <c r="R30" s="60">
        <v>0</v>
      </c>
      <c r="S30" s="60">
        <v>0.03</v>
      </c>
      <c r="T30" s="60">
        <v>0.31</v>
      </c>
      <c r="U30" s="60">
        <v>60.57</v>
      </c>
      <c r="V30" s="60">
        <v>37.97</v>
      </c>
      <c r="W30" s="60">
        <v>7.05</v>
      </c>
      <c r="X30" s="60">
        <v>3.83</v>
      </c>
      <c r="Y30" s="60">
        <v>11.27</v>
      </c>
      <c r="Z30" s="60">
        <v>0.16</v>
      </c>
      <c r="AA30" s="60">
        <v>0</v>
      </c>
      <c r="AB30" s="60">
        <v>23.4</v>
      </c>
      <c r="AC30" s="60">
        <v>4.88</v>
      </c>
      <c r="AD30" s="60">
        <v>0.14000000000000001</v>
      </c>
      <c r="AE30" s="60">
        <v>0.01</v>
      </c>
      <c r="AF30" s="60">
        <v>0.01</v>
      </c>
      <c r="AG30" s="60">
        <v>0.05</v>
      </c>
      <c r="AH30" s="60">
        <v>0.09</v>
      </c>
      <c r="AI30" s="60">
        <v>1.3</v>
      </c>
      <c r="AJ30" s="61">
        <v>0</v>
      </c>
      <c r="AK30" s="61">
        <v>7.62</v>
      </c>
      <c r="AL30" s="61">
        <v>5.92</v>
      </c>
      <c r="AM30" s="61">
        <v>8.4600000000000009</v>
      </c>
      <c r="AN30" s="61">
        <v>7.33</v>
      </c>
      <c r="AO30" s="61">
        <v>1.69</v>
      </c>
      <c r="AP30" s="61">
        <v>5.92</v>
      </c>
      <c r="AQ30" s="61">
        <v>1.41</v>
      </c>
      <c r="AR30" s="61">
        <v>4.8</v>
      </c>
      <c r="AS30" s="61">
        <v>7.33</v>
      </c>
      <c r="AT30" s="61">
        <v>12.69</v>
      </c>
      <c r="AU30" s="61">
        <v>14.95</v>
      </c>
      <c r="AV30" s="61">
        <v>2.82</v>
      </c>
      <c r="AW30" s="61">
        <v>7.9</v>
      </c>
      <c r="AX30" s="61">
        <v>39.49</v>
      </c>
      <c r="AY30" s="61">
        <v>0</v>
      </c>
      <c r="AZ30" s="61">
        <v>4.8</v>
      </c>
      <c r="BA30" s="61">
        <v>7.62</v>
      </c>
      <c r="BB30" s="61">
        <v>5.92</v>
      </c>
      <c r="BC30" s="61">
        <v>1.97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0.01</v>
      </c>
      <c r="BL30" s="61">
        <v>0</v>
      </c>
      <c r="BM30" s="61">
        <v>0.01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7.0000000000000007E-2</v>
      </c>
      <c r="BT30" s="61">
        <v>0</v>
      </c>
      <c r="BU30" s="61">
        <v>0</v>
      </c>
      <c r="BV30" s="61">
        <v>0.15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28.71</v>
      </c>
      <c r="CC30" s="62"/>
      <c r="CD30" s="62"/>
      <c r="CE30" s="61">
        <v>3.9</v>
      </c>
      <c r="CF30" s="61"/>
      <c r="CG30" s="61">
        <v>6.92</v>
      </c>
      <c r="CH30" s="61">
        <v>3.92</v>
      </c>
      <c r="CI30" s="61">
        <v>5.42</v>
      </c>
      <c r="CJ30" s="61">
        <v>255.5</v>
      </c>
      <c r="CK30" s="61">
        <v>60.5</v>
      </c>
      <c r="CL30" s="61">
        <v>158</v>
      </c>
      <c r="CM30" s="61">
        <v>0.09</v>
      </c>
      <c r="CN30" s="61">
        <v>0.08</v>
      </c>
      <c r="CO30" s="61">
        <v>0.08</v>
      </c>
      <c r="CP30" s="61">
        <v>0</v>
      </c>
      <c r="CQ30" s="61">
        <v>0.15</v>
      </c>
    </row>
    <row r="31" spans="1:95" x14ac:dyDescent="0.3">
      <c r="A31" s="121" t="s">
        <v>230</v>
      </c>
      <c r="B31" s="126" t="s">
        <v>206</v>
      </c>
      <c r="C31" s="123" t="s">
        <v>225</v>
      </c>
      <c r="D31" s="124">
        <v>4.18</v>
      </c>
      <c r="E31" s="124">
        <v>0</v>
      </c>
      <c r="F31" s="124">
        <v>5.47</v>
      </c>
      <c r="G31" s="124">
        <v>5.22</v>
      </c>
      <c r="H31" s="124">
        <v>17.260000000000002</v>
      </c>
      <c r="I31" s="125">
        <v>131.4</v>
      </c>
      <c r="J31" s="82">
        <v>1.1100000000000001</v>
      </c>
      <c r="K31" s="60">
        <v>3.25</v>
      </c>
      <c r="L31" s="60">
        <v>0</v>
      </c>
      <c r="M31" s="60">
        <v>0</v>
      </c>
      <c r="N31" s="60">
        <v>5.51</v>
      </c>
      <c r="O31" s="60">
        <v>5.04</v>
      </c>
      <c r="P31" s="60">
        <v>2.16</v>
      </c>
      <c r="Q31" s="60">
        <v>0</v>
      </c>
      <c r="R31" s="60">
        <v>0</v>
      </c>
      <c r="S31" s="60">
        <v>0.28000000000000003</v>
      </c>
      <c r="T31" s="60">
        <v>1.54</v>
      </c>
      <c r="U31" s="60">
        <v>218.18</v>
      </c>
      <c r="V31" s="60">
        <v>339.72</v>
      </c>
      <c r="W31" s="60">
        <v>38.49</v>
      </c>
      <c r="X31" s="60">
        <v>21.06</v>
      </c>
      <c r="Y31" s="60">
        <v>46.87</v>
      </c>
      <c r="Z31" s="60">
        <v>0.91</v>
      </c>
      <c r="AA31" s="60">
        <v>3</v>
      </c>
      <c r="AB31" s="60">
        <v>974.4</v>
      </c>
      <c r="AC31" s="60">
        <v>207.9</v>
      </c>
      <c r="AD31" s="60">
        <v>2.4</v>
      </c>
      <c r="AE31" s="60">
        <v>0.04</v>
      </c>
      <c r="AF31" s="60">
        <v>0.05</v>
      </c>
      <c r="AG31" s="60">
        <v>0.65</v>
      </c>
      <c r="AH31" s="60">
        <v>1.17</v>
      </c>
      <c r="AI31" s="60">
        <v>10.81</v>
      </c>
      <c r="AJ31" s="61">
        <v>0</v>
      </c>
      <c r="AK31" s="61">
        <v>106.39</v>
      </c>
      <c r="AL31" s="61">
        <v>95.27</v>
      </c>
      <c r="AM31" s="61">
        <v>155.66999999999999</v>
      </c>
      <c r="AN31" s="61">
        <v>151.01</v>
      </c>
      <c r="AO31" s="61">
        <v>44.91</v>
      </c>
      <c r="AP31" s="61">
        <v>91.96</v>
      </c>
      <c r="AQ31" s="61">
        <v>25.94</v>
      </c>
      <c r="AR31" s="61">
        <v>95.79</v>
      </c>
      <c r="AS31" s="61">
        <v>118.07</v>
      </c>
      <c r="AT31" s="61">
        <v>154.31</v>
      </c>
      <c r="AU31" s="61">
        <v>283.79000000000002</v>
      </c>
      <c r="AV31" s="61">
        <v>57.54</v>
      </c>
      <c r="AW31" s="61">
        <v>95.32</v>
      </c>
      <c r="AX31" s="61">
        <v>482.42</v>
      </c>
      <c r="AY31" s="61">
        <v>0</v>
      </c>
      <c r="AZ31" s="61">
        <v>108.48</v>
      </c>
      <c r="BA31" s="61">
        <v>102.6</v>
      </c>
      <c r="BB31" s="61">
        <v>80.37</v>
      </c>
      <c r="BC31" s="61">
        <v>34.549999999999997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0.28999999999999998</v>
      </c>
      <c r="BL31" s="61">
        <v>0</v>
      </c>
      <c r="BM31" s="61">
        <v>0.18</v>
      </c>
      <c r="BN31" s="61">
        <v>0.01</v>
      </c>
      <c r="BO31" s="61">
        <v>0.03</v>
      </c>
      <c r="BP31" s="61">
        <v>0</v>
      </c>
      <c r="BQ31" s="61">
        <v>0</v>
      </c>
      <c r="BR31" s="61">
        <v>0</v>
      </c>
      <c r="BS31" s="61">
        <v>1.08</v>
      </c>
      <c r="BT31" s="61">
        <v>0</v>
      </c>
      <c r="BU31" s="61">
        <v>0</v>
      </c>
      <c r="BV31" s="61">
        <v>2.99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  <c r="CB31" s="61">
        <v>298.94</v>
      </c>
      <c r="CC31" s="62"/>
      <c r="CD31" s="62"/>
      <c r="CE31" s="61">
        <v>165.4</v>
      </c>
      <c r="CF31" s="61"/>
      <c r="CG31" s="61">
        <v>25.43</v>
      </c>
      <c r="CH31" s="61">
        <v>15.39</v>
      </c>
      <c r="CI31" s="61">
        <v>20.41</v>
      </c>
      <c r="CJ31" s="61">
        <v>1027.33</v>
      </c>
      <c r="CK31" s="61">
        <v>361.09</v>
      </c>
      <c r="CL31" s="61">
        <v>694.21</v>
      </c>
      <c r="CM31" s="61">
        <v>45.44</v>
      </c>
      <c r="CN31" s="61">
        <v>27.16</v>
      </c>
      <c r="CO31" s="61">
        <v>36.32</v>
      </c>
      <c r="CP31" s="61">
        <v>0</v>
      </c>
      <c r="CQ31" s="61">
        <v>0.5</v>
      </c>
    </row>
    <row r="32" spans="1:95" ht="14.4" customHeight="1" x14ac:dyDescent="0.3">
      <c r="A32" s="121" t="s">
        <v>351</v>
      </c>
      <c r="B32" s="126" t="s">
        <v>207</v>
      </c>
      <c r="C32" s="123">
        <v>120</v>
      </c>
      <c r="D32" s="124">
        <v>14.46</v>
      </c>
      <c r="E32" s="124">
        <v>11.57</v>
      </c>
      <c r="F32" s="124">
        <v>15.47</v>
      </c>
      <c r="G32" s="124">
        <v>0.96</v>
      </c>
      <c r="H32" s="124">
        <v>14.69</v>
      </c>
      <c r="I32" s="125">
        <v>260.8</v>
      </c>
      <c r="J32" s="82">
        <v>1.82</v>
      </c>
      <c r="K32" s="60">
        <v>0.65</v>
      </c>
      <c r="L32" s="60">
        <v>0</v>
      </c>
      <c r="M32" s="60">
        <v>0</v>
      </c>
      <c r="N32" s="60">
        <v>2.35</v>
      </c>
      <c r="O32" s="60">
        <v>3.23</v>
      </c>
      <c r="P32" s="60">
        <v>0.17</v>
      </c>
      <c r="Q32" s="60">
        <v>0</v>
      </c>
      <c r="R32" s="60">
        <v>0</v>
      </c>
      <c r="S32" s="60">
        <v>0.05</v>
      </c>
      <c r="T32" s="60">
        <v>1.62</v>
      </c>
      <c r="U32" s="60">
        <v>57.35</v>
      </c>
      <c r="V32" s="60">
        <v>101.48</v>
      </c>
      <c r="W32" s="60">
        <v>44.88</v>
      </c>
      <c r="X32" s="60">
        <v>8.1999999999999993</v>
      </c>
      <c r="Y32" s="60">
        <v>72.3</v>
      </c>
      <c r="Z32" s="60">
        <v>0.3</v>
      </c>
      <c r="AA32" s="60">
        <v>15.57</v>
      </c>
      <c r="AB32" s="60">
        <v>4.5</v>
      </c>
      <c r="AC32" s="60">
        <v>29.6</v>
      </c>
      <c r="AD32" s="60">
        <v>1.45</v>
      </c>
      <c r="AE32" s="60">
        <v>0.06</v>
      </c>
      <c r="AF32" s="60">
        <v>0.09</v>
      </c>
      <c r="AG32" s="60">
        <v>1.63</v>
      </c>
      <c r="AH32" s="60">
        <v>5.57</v>
      </c>
      <c r="AI32" s="60">
        <v>0.03</v>
      </c>
      <c r="AJ32" s="61">
        <v>0</v>
      </c>
      <c r="AK32" s="61">
        <v>709.86</v>
      </c>
      <c r="AL32" s="61">
        <v>560.53</v>
      </c>
      <c r="AM32" s="61">
        <v>1017.03</v>
      </c>
      <c r="AN32" s="61">
        <v>1121.3599999999999</v>
      </c>
      <c r="AO32" s="61">
        <v>313.08</v>
      </c>
      <c r="AP32" s="61">
        <v>638.53</v>
      </c>
      <c r="AQ32" s="61">
        <v>131.35</v>
      </c>
      <c r="AR32" s="61">
        <v>86.44</v>
      </c>
      <c r="AS32" s="61">
        <v>14.55</v>
      </c>
      <c r="AT32" s="61">
        <v>17.64</v>
      </c>
      <c r="AU32" s="61">
        <v>14.99</v>
      </c>
      <c r="AV32" s="61">
        <v>449.25</v>
      </c>
      <c r="AW32" s="61">
        <v>15.44</v>
      </c>
      <c r="AX32" s="61">
        <v>135.83000000000001</v>
      </c>
      <c r="AY32" s="61">
        <v>0</v>
      </c>
      <c r="AZ32" s="61">
        <v>42.78</v>
      </c>
      <c r="BA32" s="61">
        <v>22.05</v>
      </c>
      <c r="BB32" s="61">
        <v>92.47</v>
      </c>
      <c r="BC32" s="61">
        <v>20.39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0.06</v>
      </c>
      <c r="BL32" s="61">
        <v>0</v>
      </c>
      <c r="BM32" s="61">
        <v>0.04</v>
      </c>
      <c r="BN32" s="61">
        <v>0</v>
      </c>
      <c r="BO32" s="61">
        <v>0.01</v>
      </c>
      <c r="BP32" s="61">
        <v>0</v>
      </c>
      <c r="BQ32" s="61">
        <v>0</v>
      </c>
      <c r="BR32" s="61">
        <v>0</v>
      </c>
      <c r="BS32" s="61">
        <v>0.22</v>
      </c>
      <c r="BT32" s="61">
        <v>0</v>
      </c>
      <c r="BU32" s="61">
        <v>0</v>
      </c>
      <c r="BV32" s="61">
        <v>0.55000000000000004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89.42</v>
      </c>
      <c r="CC32" s="62"/>
      <c r="CD32" s="62"/>
      <c r="CE32" s="61">
        <v>16.32</v>
      </c>
      <c r="CF32" s="61"/>
      <c r="CG32" s="61">
        <v>117.62</v>
      </c>
      <c r="CH32" s="61">
        <v>23.49</v>
      </c>
      <c r="CI32" s="61">
        <v>70.55</v>
      </c>
      <c r="CJ32" s="61">
        <v>1228.17</v>
      </c>
      <c r="CK32" s="61">
        <v>421.49</v>
      </c>
      <c r="CL32" s="61">
        <v>824.83</v>
      </c>
      <c r="CM32" s="61">
        <v>20.73</v>
      </c>
      <c r="CN32" s="61">
        <v>9.82</v>
      </c>
      <c r="CO32" s="61">
        <v>15.33</v>
      </c>
      <c r="CP32" s="61">
        <v>0</v>
      </c>
      <c r="CQ32" s="61">
        <v>0.5</v>
      </c>
    </row>
    <row r="33" spans="1:95" x14ac:dyDescent="0.3">
      <c r="A33" s="121" t="s">
        <v>137</v>
      </c>
      <c r="B33" s="126" t="s">
        <v>138</v>
      </c>
      <c r="C33" s="123" t="str">
        <f>"180"</f>
        <v>180</v>
      </c>
      <c r="D33" s="124">
        <v>3.73</v>
      </c>
      <c r="E33" s="124">
        <v>0.65</v>
      </c>
      <c r="F33" s="124">
        <v>4.4000000000000004</v>
      </c>
      <c r="G33" s="124">
        <v>0.62</v>
      </c>
      <c r="H33" s="124">
        <v>26.49</v>
      </c>
      <c r="I33" s="125">
        <v>159.10285500000001</v>
      </c>
      <c r="J33" s="82">
        <v>2.73</v>
      </c>
      <c r="K33" s="60">
        <v>0.1</v>
      </c>
      <c r="L33" s="60">
        <v>0</v>
      </c>
      <c r="M33" s="60">
        <v>0</v>
      </c>
      <c r="N33" s="60">
        <v>2.58</v>
      </c>
      <c r="O33" s="60">
        <v>21.87</v>
      </c>
      <c r="P33" s="60">
        <v>2.04</v>
      </c>
      <c r="Q33" s="60">
        <v>0</v>
      </c>
      <c r="R33" s="60">
        <v>0</v>
      </c>
      <c r="S33" s="60">
        <v>0.35</v>
      </c>
      <c r="T33" s="60">
        <v>2.27</v>
      </c>
      <c r="U33" s="60">
        <v>93.41</v>
      </c>
      <c r="V33" s="60">
        <v>763.51</v>
      </c>
      <c r="W33" s="60">
        <v>40.75</v>
      </c>
      <c r="X33" s="60">
        <v>36.42</v>
      </c>
      <c r="Y33" s="60">
        <v>104.19</v>
      </c>
      <c r="Z33" s="60">
        <v>1.35</v>
      </c>
      <c r="AA33" s="60">
        <v>22.5</v>
      </c>
      <c r="AB33" s="60">
        <v>40.93</v>
      </c>
      <c r="AC33" s="60">
        <v>30.06</v>
      </c>
      <c r="AD33" s="60">
        <v>0.21</v>
      </c>
      <c r="AE33" s="60">
        <v>0.14000000000000001</v>
      </c>
      <c r="AF33" s="60">
        <v>0.12</v>
      </c>
      <c r="AG33" s="60">
        <v>1.6</v>
      </c>
      <c r="AH33" s="60">
        <v>3.11</v>
      </c>
      <c r="AI33" s="60">
        <v>6.54</v>
      </c>
      <c r="AJ33" s="61">
        <v>0</v>
      </c>
      <c r="AK33" s="61">
        <v>75.11</v>
      </c>
      <c r="AL33" s="61">
        <v>97.73</v>
      </c>
      <c r="AM33" s="61">
        <v>139.19</v>
      </c>
      <c r="AN33" s="61">
        <v>141.72</v>
      </c>
      <c r="AO33" s="61">
        <v>31.93</v>
      </c>
      <c r="AP33" s="61">
        <v>91.36</v>
      </c>
      <c r="AQ33" s="61">
        <v>41.81</v>
      </c>
      <c r="AR33" s="61">
        <v>96.1</v>
      </c>
      <c r="AS33" s="61">
        <v>90.8</v>
      </c>
      <c r="AT33" s="61">
        <v>247.35</v>
      </c>
      <c r="AU33" s="61">
        <v>110.17</v>
      </c>
      <c r="AV33" s="61">
        <v>23.04</v>
      </c>
      <c r="AW33" s="61">
        <v>64.13</v>
      </c>
      <c r="AX33" s="61">
        <v>344.65</v>
      </c>
      <c r="AY33" s="61">
        <v>0</v>
      </c>
      <c r="AZ33" s="61">
        <v>48.22</v>
      </c>
      <c r="BA33" s="61">
        <v>43.86</v>
      </c>
      <c r="BB33" s="61">
        <v>87.3</v>
      </c>
      <c r="BC33" s="61">
        <v>25.99</v>
      </c>
      <c r="BD33" s="61">
        <v>0.11</v>
      </c>
      <c r="BE33" s="61">
        <v>0.05</v>
      </c>
      <c r="BF33" s="61">
        <v>0.03</v>
      </c>
      <c r="BG33" s="61">
        <v>0.06</v>
      </c>
      <c r="BH33" s="61">
        <v>7.0000000000000007E-2</v>
      </c>
      <c r="BI33" s="61">
        <v>0.34</v>
      </c>
      <c r="BJ33" s="61">
        <v>0</v>
      </c>
      <c r="BK33" s="61">
        <v>1.05</v>
      </c>
      <c r="BL33" s="61">
        <v>0</v>
      </c>
      <c r="BM33" s="61">
        <v>0.31</v>
      </c>
      <c r="BN33" s="61">
        <v>0</v>
      </c>
      <c r="BO33" s="61">
        <v>0</v>
      </c>
      <c r="BP33" s="61">
        <v>0</v>
      </c>
      <c r="BQ33" s="61">
        <v>7.0000000000000007E-2</v>
      </c>
      <c r="BR33" s="61">
        <v>0.11</v>
      </c>
      <c r="BS33" s="61">
        <v>1.02</v>
      </c>
      <c r="BT33" s="61">
        <v>0</v>
      </c>
      <c r="BU33" s="61">
        <v>0</v>
      </c>
      <c r="BV33" s="61">
        <v>0.17</v>
      </c>
      <c r="BW33" s="61">
        <v>0</v>
      </c>
      <c r="BX33" s="61">
        <v>0</v>
      </c>
      <c r="BY33" s="61">
        <v>0</v>
      </c>
      <c r="BZ33" s="61">
        <v>0</v>
      </c>
      <c r="CA33" s="61">
        <v>0</v>
      </c>
      <c r="CB33" s="61">
        <v>148.35</v>
      </c>
      <c r="CC33" s="62"/>
      <c r="CD33" s="62"/>
      <c r="CE33" s="61">
        <v>29.32</v>
      </c>
      <c r="CF33" s="61"/>
      <c r="CG33" s="61">
        <v>17.59</v>
      </c>
      <c r="CH33" s="61">
        <v>11.66</v>
      </c>
      <c r="CI33" s="61">
        <v>14.63</v>
      </c>
      <c r="CJ33" s="61">
        <v>602.05999999999995</v>
      </c>
      <c r="CK33" s="61">
        <v>529.20000000000005</v>
      </c>
      <c r="CL33" s="61">
        <v>565.63</v>
      </c>
      <c r="CM33" s="61">
        <v>24.41</v>
      </c>
      <c r="CN33" s="61">
        <v>3.59</v>
      </c>
      <c r="CO33" s="61">
        <v>14</v>
      </c>
      <c r="CP33" s="61">
        <v>0</v>
      </c>
      <c r="CQ33" s="61">
        <v>0.27</v>
      </c>
    </row>
    <row r="34" spans="1:95" x14ac:dyDescent="0.3">
      <c r="A34" s="121" t="s">
        <v>232</v>
      </c>
      <c r="B34" s="126" t="s">
        <v>231</v>
      </c>
      <c r="C34" s="123" t="str">
        <f>"200"</f>
        <v>200</v>
      </c>
      <c r="D34" s="124">
        <v>0.16</v>
      </c>
      <c r="E34" s="124">
        <v>0</v>
      </c>
      <c r="F34" s="124">
        <v>0.04</v>
      </c>
      <c r="G34" s="124">
        <v>0.04</v>
      </c>
      <c r="H34" s="124">
        <v>12.2</v>
      </c>
      <c r="I34" s="125">
        <v>47.687819999999995</v>
      </c>
      <c r="J34" s="82">
        <v>0</v>
      </c>
      <c r="K34" s="60">
        <v>0</v>
      </c>
      <c r="L34" s="60">
        <v>0</v>
      </c>
      <c r="M34" s="60">
        <v>0</v>
      </c>
      <c r="N34" s="60">
        <v>11.84</v>
      </c>
      <c r="O34" s="60">
        <v>0.02</v>
      </c>
      <c r="P34" s="60">
        <v>0.34</v>
      </c>
      <c r="Q34" s="60">
        <v>0</v>
      </c>
      <c r="R34" s="60">
        <v>0</v>
      </c>
      <c r="S34" s="60">
        <v>0.32</v>
      </c>
      <c r="T34" s="60">
        <v>0.13</v>
      </c>
      <c r="U34" s="60">
        <v>4.0599999999999996</v>
      </c>
      <c r="V34" s="60">
        <v>50.99</v>
      </c>
      <c r="W34" s="60">
        <v>7.47</v>
      </c>
      <c r="X34" s="60">
        <v>4.9400000000000004</v>
      </c>
      <c r="Y34" s="60">
        <v>5.58</v>
      </c>
      <c r="Z34" s="60">
        <v>0.13</v>
      </c>
      <c r="AA34" s="60">
        <v>0</v>
      </c>
      <c r="AB34" s="60">
        <v>18</v>
      </c>
      <c r="AC34" s="60">
        <v>3.4</v>
      </c>
      <c r="AD34" s="60">
        <v>0.06</v>
      </c>
      <c r="AE34" s="60">
        <v>0.01</v>
      </c>
      <c r="AF34" s="60">
        <v>0.01</v>
      </c>
      <c r="AG34" s="60">
        <v>7.0000000000000007E-2</v>
      </c>
      <c r="AH34" s="60">
        <v>0.1</v>
      </c>
      <c r="AI34" s="60">
        <v>1.2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226.89</v>
      </c>
      <c r="CC34" s="62"/>
      <c r="CD34" s="62"/>
      <c r="CE34" s="61">
        <v>3</v>
      </c>
      <c r="CF34" s="61"/>
      <c r="CG34" s="61">
        <v>4.79</v>
      </c>
      <c r="CH34" s="61">
        <v>4.79</v>
      </c>
      <c r="CI34" s="61">
        <v>4.79</v>
      </c>
      <c r="CJ34" s="61">
        <v>545</v>
      </c>
      <c r="CK34" s="61">
        <v>208.6</v>
      </c>
      <c r="CL34" s="61">
        <v>376.8</v>
      </c>
      <c r="CM34" s="61">
        <v>50.96</v>
      </c>
      <c r="CN34" s="61">
        <v>30.26</v>
      </c>
      <c r="CO34" s="61">
        <v>40.61</v>
      </c>
      <c r="CP34" s="61">
        <v>10</v>
      </c>
      <c r="CQ34" s="61">
        <v>0</v>
      </c>
    </row>
    <row r="35" spans="1:95" x14ac:dyDescent="0.3">
      <c r="A35" s="121" t="str">
        <f>""</f>
        <v/>
      </c>
      <c r="B35" s="126" t="s">
        <v>112</v>
      </c>
      <c r="C35" s="123" t="str">
        <f>"50"</f>
        <v>50</v>
      </c>
      <c r="D35" s="124">
        <v>4.5</v>
      </c>
      <c r="E35" s="124">
        <v>0</v>
      </c>
      <c r="F35" s="124">
        <v>1.5</v>
      </c>
      <c r="G35" s="124">
        <v>0</v>
      </c>
      <c r="H35" s="124">
        <v>26.9</v>
      </c>
      <c r="I35" s="125">
        <v>133.82499999999999</v>
      </c>
      <c r="J35" s="82">
        <v>0</v>
      </c>
      <c r="K35" s="60">
        <v>0</v>
      </c>
      <c r="L35" s="60">
        <v>0</v>
      </c>
      <c r="M35" s="60">
        <v>0</v>
      </c>
      <c r="N35" s="60">
        <v>1.8</v>
      </c>
      <c r="O35" s="60">
        <v>21.35</v>
      </c>
      <c r="P35" s="60">
        <v>3.75</v>
      </c>
      <c r="Q35" s="60">
        <v>0</v>
      </c>
      <c r="R35" s="60">
        <v>0</v>
      </c>
      <c r="S35" s="60">
        <v>0.15</v>
      </c>
      <c r="T35" s="60">
        <v>0.9</v>
      </c>
      <c r="U35" s="60">
        <v>171.5</v>
      </c>
      <c r="V35" s="60">
        <v>112.5</v>
      </c>
      <c r="W35" s="60">
        <v>17</v>
      </c>
      <c r="X35" s="60">
        <v>31.5</v>
      </c>
      <c r="Y35" s="60">
        <v>86</v>
      </c>
      <c r="Z35" s="60">
        <v>1.4</v>
      </c>
      <c r="AA35" s="60">
        <v>4.5</v>
      </c>
      <c r="AB35" s="60">
        <v>0</v>
      </c>
      <c r="AC35" s="60">
        <v>4.5</v>
      </c>
      <c r="AD35" s="60">
        <v>0.85</v>
      </c>
      <c r="AE35" s="60">
        <v>0.08</v>
      </c>
      <c r="AF35" s="60">
        <v>0.03</v>
      </c>
      <c r="AG35" s="60">
        <v>2.35</v>
      </c>
      <c r="AH35" s="60">
        <v>2.35</v>
      </c>
      <c r="AI35" s="60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16.649999999999999</v>
      </c>
      <c r="CC35" s="62"/>
      <c r="CD35" s="62"/>
      <c r="CE35" s="61">
        <v>4.5</v>
      </c>
      <c r="CF35" s="61"/>
      <c r="CG35" s="61">
        <v>0</v>
      </c>
      <c r="CH35" s="61">
        <v>0</v>
      </c>
      <c r="CI35" s="61">
        <v>0</v>
      </c>
      <c r="CJ35" s="61">
        <v>0</v>
      </c>
      <c r="CK35" s="61">
        <v>0</v>
      </c>
      <c r="CL35" s="61">
        <v>0</v>
      </c>
      <c r="CM35" s="61">
        <v>0</v>
      </c>
      <c r="CN35" s="61">
        <v>0</v>
      </c>
      <c r="CO35" s="61">
        <v>0</v>
      </c>
      <c r="CP35" s="61">
        <v>0</v>
      </c>
      <c r="CQ35" s="61">
        <v>0</v>
      </c>
    </row>
    <row r="36" spans="1:95" x14ac:dyDescent="0.3">
      <c r="A36" s="121" t="str">
        <f>"-"</f>
        <v>-</v>
      </c>
      <c r="B36" s="126" t="s">
        <v>100</v>
      </c>
      <c r="C36" s="123" t="str">
        <f>"40"</f>
        <v>40</v>
      </c>
      <c r="D36" s="124">
        <v>2.64</v>
      </c>
      <c r="E36" s="124">
        <v>0</v>
      </c>
      <c r="F36" s="124">
        <v>0.48</v>
      </c>
      <c r="G36" s="124">
        <v>0.48</v>
      </c>
      <c r="H36" s="124">
        <v>16.68</v>
      </c>
      <c r="I36" s="125">
        <v>77.352000000000004</v>
      </c>
      <c r="J36" s="83">
        <v>0.08</v>
      </c>
      <c r="K36" s="57">
        <v>0</v>
      </c>
      <c r="L36" s="57">
        <v>0</v>
      </c>
      <c r="M36" s="57">
        <v>0</v>
      </c>
      <c r="N36" s="57">
        <v>0.48</v>
      </c>
      <c r="O36" s="57">
        <v>12.88</v>
      </c>
      <c r="P36" s="57">
        <v>3.32</v>
      </c>
      <c r="Q36" s="57">
        <v>0</v>
      </c>
      <c r="R36" s="57">
        <v>0</v>
      </c>
      <c r="S36" s="57">
        <v>0.4</v>
      </c>
      <c r="T36" s="57">
        <v>1</v>
      </c>
      <c r="U36" s="57">
        <v>244</v>
      </c>
      <c r="V36" s="57">
        <v>98</v>
      </c>
      <c r="W36" s="57">
        <v>14</v>
      </c>
      <c r="X36" s="57">
        <v>18.8</v>
      </c>
      <c r="Y36" s="57">
        <v>63.2</v>
      </c>
      <c r="Z36" s="57">
        <v>1.56</v>
      </c>
      <c r="AA36" s="57">
        <v>0</v>
      </c>
      <c r="AB36" s="57">
        <v>2</v>
      </c>
      <c r="AC36" s="57">
        <v>0.4</v>
      </c>
      <c r="AD36" s="57">
        <v>0.56000000000000005</v>
      </c>
      <c r="AE36" s="57">
        <v>7.0000000000000007E-2</v>
      </c>
      <c r="AF36" s="57">
        <v>0.03</v>
      </c>
      <c r="AG36" s="57">
        <v>0.28000000000000003</v>
      </c>
      <c r="AH36" s="57">
        <v>0.8</v>
      </c>
      <c r="AI36" s="57">
        <v>0</v>
      </c>
      <c r="AJ36" s="55">
        <v>0</v>
      </c>
      <c r="AK36" s="55">
        <v>128.80000000000001</v>
      </c>
      <c r="AL36" s="55">
        <v>99.2</v>
      </c>
      <c r="AM36" s="55">
        <v>170.8</v>
      </c>
      <c r="AN36" s="55">
        <v>89.2</v>
      </c>
      <c r="AO36" s="55">
        <v>37.200000000000003</v>
      </c>
      <c r="AP36" s="55">
        <v>79.2</v>
      </c>
      <c r="AQ36" s="55">
        <v>32</v>
      </c>
      <c r="AR36" s="55">
        <v>148.4</v>
      </c>
      <c r="AS36" s="55">
        <v>118.8</v>
      </c>
      <c r="AT36" s="55">
        <v>116.4</v>
      </c>
      <c r="AU36" s="55">
        <v>185.6</v>
      </c>
      <c r="AV36" s="55">
        <v>49.6</v>
      </c>
      <c r="AW36" s="55">
        <v>124</v>
      </c>
      <c r="AX36" s="55">
        <v>623.6</v>
      </c>
      <c r="AY36" s="55">
        <v>0</v>
      </c>
      <c r="AZ36" s="55">
        <v>210.4</v>
      </c>
      <c r="BA36" s="55">
        <v>116.4</v>
      </c>
      <c r="BB36" s="55">
        <v>72</v>
      </c>
      <c r="BC36" s="55">
        <v>52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</v>
      </c>
      <c r="BK36" s="55">
        <v>0.06</v>
      </c>
      <c r="BL36" s="55">
        <v>0</v>
      </c>
      <c r="BM36" s="55">
        <v>0</v>
      </c>
      <c r="BN36" s="55">
        <v>0.01</v>
      </c>
      <c r="BO36" s="55">
        <v>0</v>
      </c>
      <c r="BP36" s="55">
        <v>0</v>
      </c>
      <c r="BQ36" s="55">
        <v>0</v>
      </c>
      <c r="BR36" s="55">
        <v>0</v>
      </c>
      <c r="BS36" s="55">
        <v>0.04</v>
      </c>
      <c r="BT36" s="55">
        <v>0</v>
      </c>
      <c r="BU36" s="55">
        <v>0</v>
      </c>
      <c r="BV36" s="55">
        <v>0.19</v>
      </c>
      <c r="BW36" s="55">
        <v>0.03</v>
      </c>
      <c r="BX36" s="55">
        <v>0</v>
      </c>
      <c r="BY36" s="55">
        <v>0</v>
      </c>
      <c r="BZ36" s="55">
        <v>0</v>
      </c>
      <c r="CA36" s="55">
        <v>0</v>
      </c>
      <c r="CB36" s="55">
        <v>18.8</v>
      </c>
      <c r="CC36" s="58"/>
      <c r="CD36" s="58"/>
      <c r="CE36" s="55">
        <v>0.33</v>
      </c>
      <c r="CF36" s="55"/>
      <c r="CG36" s="55">
        <v>2.5</v>
      </c>
      <c r="CH36" s="55">
        <v>2.5</v>
      </c>
      <c r="CI36" s="55">
        <v>2.5</v>
      </c>
      <c r="CJ36" s="55">
        <v>475</v>
      </c>
      <c r="CK36" s="55">
        <v>183</v>
      </c>
      <c r="CL36" s="55">
        <v>329</v>
      </c>
      <c r="CM36" s="55">
        <v>4.75</v>
      </c>
      <c r="CN36" s="55">
        <v>3.95</v>
      </c>
      <c r="CO36" s="55">
        <v>4.3499999999999996</v>
      </c>
      <c r="CP36" s="55">
        <v>0</v>
      </c>
      <c r="CQ36" s="55">
        <v>0</v>
      </c>
    </row>
    <row r="37" spans="1:95" ht="14.4" x14ac:dyDescent="0.3">
      <c r="A37" s="121"/>
      <c r="B37" s="142" t="s">
        <v>205</v>
      </c>
      <c r="C37" s="123"/>
      <c r="D37" s="130">
        <f t="shared" ref="D37:I37" si="5">SUM(D30:D36)</f>
        <v>29.900000000000002</v>
      </c>
      <c r="E37" s="130">
        <f t="shared" si="5"/>
        <v>12.22</v>
      </c>
      <c r="F37" s="130">
        <f t="shared" si="5"/>
        <v>27.610000000000003</v>
      </c>
      <c r="G37" s="130">
        <f t="shared" si="5"/>
        <v>7.6</v>
      </c>
      <c r="H37" s="130">
        <f t="shared" si="5"/>
        <v>115.20000000000002</v>
      </c>
      <c r="I37" s="130">
        <f t="shared" si="5"/>
        <v>816.62480674999995</v>
      </c>
      <c r="J37" s="140">
        <f t="shared" ref="J37:BP37" si="6">SUM(J30:J36)</f>
        <v>5.77</v>
      </c>
      <c r="K37" s="68">
        <f t="shared" si="6"/>
        <v>4.16</v>
      </c>
      <c r="L37" s="68">
        <f t="shared" si="6"/>
        <v>0</v>
      </c>
      <c r="M37" s="68">
        <f t="shared" si="6"/>
        <v>0</v>
      </c>
      <c r="N37" s="68">
        <f t="shared" si="6"/>
        <v>25.23</v>
      </c>
      <c r="O37" s="68">
        <f t="shared" si="6"/>
        <v>64.42</v>
      </c>
      <c r="P37" s="68">
        <f t="shared" si="6"/>
        <v>12.06</v>
      </c>
      <c r="Q37" s="68">
        <f t="shared" si="6"/>
        <v>0</v>
      </c>
      <c r="R37" s="68">
        <f t="shared" si="6"/>
        <v>0</v>
      </c>
      <c r="S37" s="68">
        <f t="shared" si="6"/>
        <v>1.58</v>
      </c>
      <c r="T37" s="68">
        <f t="shared" si="6"/>
        <v>7.7700000000000005</v>
      </c>
      <c r="U37" s="68">
        <f t="shared" si="6"/>
        <v>849.06999999999994</v>
      </c>
      <c r="V37" s="68">
        <f t="shared" si="6"/>
        <v>1504.17</v>
      </c>
      <c r="W37" s="68">
        <f t="shared" si="6"/>
        <v>169.64000000000001</v>
      </c>
      <c r="X37" s="68">
        <f t="shared" si="6"/>
        <v>124.75</v>
      </c>
      <c r="Y37" s="68">
        <f t="shared" si="6"/>
        <v>389.41</v>
      </c>
      <c r="Z37" s="68">
        <f t="shared" si="6"/>
        <v>5.8100000000000005</v>
      </c>
      <c r="AA37" s="68">
        <f t="shared" si="6"/>
        <v>45.57</v>
      </c>
      <c r="AB37" s="68">
        <f t="shared" si="6"/>
        <v>1063.23</v>
      </c>
      <c r="AC37" s="68">
        <f t="shared" si="6"/>
        <v>280.73999999999995</v>
      </c>
      <c r="AD37" s="68">
        <f t="shared" si="6"/>
        <v>5.67</v>
      </c>
      <c r="AE37" s="68">
        <f t="shared" si="6"/>
        <v>0.41000000000000003</v>
      </c>
      <c r="AF37" s="68">
        <f t="shared" si="6"/>
        <v>0.34000000000000008</v>
      </c>
      <c r="AG37" s="68">
        <f t="shared" si="6"/>
        <v>6.63</v>
      </c>
      <c r="AH37" s="68">
        <f t="shared" si="6"/>
        <v>13.19</v>
      </c>
      <c r="AI37" s="68">
        <f t="shared" si="6"/>
        <v>19.88</v>
      </c>
      <c r="AJ37" s="68">
        <f t="shared" si="6"/>
        <v>0</v>
      </c>
      <c r="AK37" s="68">
        <f t="shared" si="6"/>
        <v>1027.78</v>
      </c>
      <c r="AL37" s="68">
        <f t="shared" si="6"/>
        <v>858.65000000000009</v>
      </c>
      <c r="AM37" s="68">
        <f t="shared" si="6"/>
        <v>1491.1499999999999</v>
      </c>
      <c r="AN37" s="68">
        <f t="shared" si="6"/>
        <v>1510.62</v>
      </c>
      <c r="AO37" s="68">
        <f t="shared" si="6"/>
        <v>428.80999999999995</v>
      </c>
      <c r="AP37" s="68">
        <f t="shared" si="6"/>
        <v>906.97</v>
      </c>
      <c r="AQ37" s="68">
        <f t="shared" si="6"/>
        <v>232.51</v>
      </c>
      <c r="AR37" s="68">
        <f t="shared" si="6"/>
        <v>431.53</v>
      </c>
      <c r="AS37" s="68">
        <f t="shared" si="6"/>
        <v>349.55</v>
      </c>
      <c r="AT37" s="68">
        <f t="shared" si="6"/>
        <v>548.39</v>
      </c>
      <c r="AU37" s="68">
        <f t="shared" si="6"/>
        <v>609.5</v>
      </c>
      <c r="AV37" s="68">
        <f t="shared" si="6"/>
        <v>582.25</v>
      </c>
      <c r="AW37" s="68">
        <f t="shared" si="6"/>
        <v>306.78999999999996</v>
      </c>
      <c r="AX37" s="68">
        <f t="shared" si="6"/>
        <v>1625.99</v>
      </c>
      <c r="AY37" s="68">
        <f t="shared" si="6"/>
        <v>0</v>
      </c>
      <c r="AZ37" s="68">
        <f t="shared" si="6"/>
        <v>414.68</v>
      </c>
      <c r="BA37" s="68">
        <f t="shared" si="6"/>
        <v>292.52999999999997</v>
      </c>
      <c r="BB37" s="68">
        <f t="shared" si="6"/>
        <v>338.06</v>
      </c>
      <c r="BC37" s="68">
        <f t="shared" si="6"/>
        <v>134.89999999999998</v>
      </c>
      <c r="BD37" s="68">
        <f t="shared" si="6"/>
        <v>0.11</v>
      </c>
      <c r="BE37" s="68">
        <f t="shared" si="6"/>
        <v>0.05</v>
      </c>
      <c r="BF37" s="68">
        <f t="shared" si="6"/>
        <v>0.03</v>
      </c>
      <c r="BG37" s="68">
        <f t="shared" si="6"/>
        <v>0.06</v>
      </c>
      <c r="BH37" s="68">
        <f t="shared" si="6"/>
        <v>7.0000000000000007E-2</v>
      </c>
      <c r="BI37" s="68">
        <f t="shared" si="6"/>
        <v>0.34</v>
      </c>
      <c r="BJ37" s="68">
        <f t="shared" si="6"/>
        <v>0</v>
      </c>
      <c r="BK37" s="68">
        <f t="shared" si="6"/>
        <v>1.4700000000000002</v>
      </c>
      <c r="BL37" s="68">
        <f t="shared" si="6"/>
        <v>0</v>
      </c>
      <c r="BM37" s="68">
        <f t="shared" si="6"/>
        <v>0.54</v>
      </c>
      <c r="BN37" s="68">
        <f t="shared" si="6"/>
        <v>0.02</v>
      </c>
      <c r="BO37" s="68">
        <f t="shared" si="6"/>
        <v>0.04</v>
      </c>
      <c r="BP37" s="68">
        <f t="shared" si="6"/>
        <v>0</v>
      </c>
      <c r="BQ37" s="68">
        <f t="shared" ref="BQ37:CQ37" si="7">SUM(BQ30:BQ36)</f>
        <v>7.0000000000000007E-2</v>
      </c>
      <c r="BR37" s="68">
        <f t="shared" si="7"/>
        <v>0.11</v>
      </c>
      <c r="BS37" s="68">
        <f t="shared" si="7"/>
        <v>2.4300000000000002</v>
      </c>
      <c r="BT37" s="68">
        <f t="shared" si="7"/>
        <v>0</v>
      </c>
      <c r="BU37" s="68">
        <f t="shared" si="7"/>
        <v>0</v>
      </c>
      <c r="BV37" s="68">
        <f t="shared" si="7"/>
        <v>4.0500000000000007</v>
      </c>
      <c r="BW37" s="68">
        <f t="shared" si="7"/>
        <v>0.03</v>
      </c>
      <c r="BX37" s="68">
        <f t="shared" si="7"/>
        <v>0</v>
      </c>
      <c r="BY37" s="68">
        <f t="shared" si="7"/>
        <v>0</v>
      </c>
      <c r="BZ37" s="68">
        <f t="shared" si="7"/>
        <v>0</v>
      </c>
      <c r="CA37" s="68">
        <f t="shared" si="7"/>
        <v>0</v>
      </c>
      <c r="CB37" s="68">
        <f t="shared" si="7"/>
        <v>827.75999999999988</v>
      </c>
      <c r="CC37" s="68">
        <f t="shared" si="7"/>
        <v>0</v>
      </c>
      <c r="CD37" s="68">
        <f t="shared" si="7"/>
        <v>0</v>
      </c>
      <c r="CE37" s="68">
        <f t="shared" si="7"/>
        <v>222.77</v>
      </c>
      <c r="CF37" s="68">
        <f t="shared" si="7"/>
        <v>0</v>
      </c>
      <c r="CG37" s="68">
        <f t="shared" si="7"/>
        <v>174.85</v>
      </c>
      <c r="CH37" s="68">
        <f t="shared" si="7"/>
        <v>61.749999999999993</v>
      </c>
      <c r="CI37" s="68">
        <f t="shared" si="7"/>
        <v>118.3</v>
      </c>
      <c r="CJ37" s="68">
        <f t="shared" si="7"/>
        <v>4133.0599999999995</v>
      </c>
      <c r="CK37" s="68">
        <f t="shared" si="7"/>
        <v>1763.8799999999999</v>
      </c>
      <c r="CL37" s="68">
        <f t="shared" si="7"/>
        <v>2948.4700000000003</v>
      </c>
      <c r="CM37" s="68">
        <f t="shared" si="7"/>
        <v>146.38</v>
      </c>
      <c r="CN37" s="68">
        <f t="shared" si="7"/>
        <v>74.860000000000014</v>
      </c>
      <c r="CO37" s="68">
        <f t="shared" si="7"/>
        <v>110.68999999999998</v>
      </c>
      <c r="CP37" s="68">
        <f t="shared" si="7"/>
        <v>10</v>
      </c>
      <c r="CQ37" s="68">
        <f t="shared" si="7"/>
        <v>1.42</v>
      </c>
    </row>
    <row r="38" spans="1:95" ht="13.2" hidden="1" customHeight="1" x14ac:dyDescent="0.3">
      <c r="A38" s="56"/>
      <c r="B38" s="16" t="s">
        <v>247</v>
      </c>
      <c r="C38" s="74"/>
      <c r="D38" s="17">
        <v>31.499999999999996</v>
      </c>
      <c r="E38" s="17">
        <v>0</v>
      </c>
      <c r="F38" s="17">
        <v>32.199999999999996</v>
      </c>
      <c r="G38" s="17">
        <v>0</v>
      </c>
      <c r="H38" s="17">
        <v>134.04999999999998</v>
      </c>
      <c r="I38" s="90">
        <v>951.99999999999989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315</v>
      </c>
      <c r="AD38" s="50">
        <v>0</v>
      </c>
      <c r="AE38" s="50">
        <v>0.48999999999999994</v>
      </c>
      <c r="AF38" s="50">
        <v>0.55999999999999994</v>
      </c>
      <c r="AI38" s="50">
        <v>24.5</v>
      </c>
      <c r="CI38" s="51">
        <v>0</v>
      </c>
      <c r="CL38" s="51">
        <v>0</v>
      </c>
      <c r="CO38" s="51">
        <v>0</v>
      </c>
    </row>
    <row r="39" spans="1:95" ht="13.8" hidden="1" customHeight="1" x14ac:dyDescent="0.3">
      <c r="A39" s="56"/>
      <c r="B39" s="16" t="s">
        <v>103</v>
      </c>
      <c r="C39" s="74"/>
      <c r="D39" s="17">
        <f t="shared" ref="D39:I39" si="8">D37-D38</f>
        <v>-1.5999999999999943</v>
      </c>
      <c r="E39" s="17">
        <f t="shared" si="8"/>
        <v>12.22</v>
      </c>
      <c r="F39" s="17">
        <f t="shared" si="8"/>
        <v>-4.5899999999999928</v>
      </c>
      <c r="G39" s="17">
        <f t="shared" si="8"/>
        <v>7.6</v>
      </c>
      <c r="H39" s="17">
        <f t="shared" si="8"/>
        <v>-18.849999999999966</v>
      </c>
      <c r="I39" s="90">
        <f t="shared" si="8"/>
        <v>-135.37519324999994</v>
      </c>
      <c r="V39" s="50">
        <f t="shared" ref="V39:AF39" si="9">V37-V38</f>
        <v>1504.17</v>
      </c>
      <c r="W39" s="50">
        <f t="shared" si="9"/>
        <v>169.64000000000001</v>
      </c>
      <c r="X39" s="50">
        <f t="shared" si="9"/>
        <v>124.75</v>
      </c>
      <c r="Y39" s="50">
        <f t="shared" si="9"/>
        <v>389.41</v>
      </c>
      <c r="Z39" s="50">
        <f t="shared" si="9"/>
        <v>5.8100000000000005</v>
      </c>
      <c r="AA39" s="50">
        <f t="shared" si="9"/>
        <v>45.57</v>
      </c>
      <c r="AB39" s="50">
        <f t="shared" si="9"/>
        <v>1063.23</v>
      </c>
      <c r="AC39" s="50">
        <f t="shared" si="9"/>
        <v>-34.260000000000048</v>
      </c>
      <c r="AD39" s="50">
        <f t="shared" si="9"/>
        <v>5.67</v>
      </c>
      <c r="AE39" s="50">
        <f t="shared" si="9"/>
        <v>-7.9999999999999905E-2</v>
      </c>
      <c r="AF39" s="50">
        <f t="shared" si="9"/>
        <v>-0.21999999999999986</v>
      </c>
      <c r="AI39" s="50">
        <f>AI37-AI38</f>
        <v>-4.620000000000001</v>
      </c>
      <c r="CI39" s="51">
        <f>CI37-CI38</f>
        <v>118.3</v>
      </c>
      <c r="CL39" s="51">
        <f>CL37-CL38</f>
        <v>2948.4700000000003</v>
      </c>
      <c r="CO39" s="51">
        <f>CO37-CO38</f>
        <v>110.68999999999998</v>
      </c>
    </row>
    <row r="40" spans="1:95" ht="12" hidden="1" customHeight="1" x14ac:dyDescent="0.3">
      <c r="A40" s="56"/>
      <c r="B40" s="16" t="s">
        <v>104</v>
      </c>
      <c r="C40" s="74"/>
      <c r="D40" s="17">
        <v>16</v>
      </c>
      <c r="E40" s="17"/>
      <c r="F40" s="17">
        <v>26</v>
      </c>
      <c r="G40" s="17"/>
      <c r="H40" s="17">
        <v>58</v>
      </c>
      <c r="I40" s="90"/>
    </row>
    <row r="41" spans="1:95" ht="12.6" customHeight="1" x14ac:dyDescent="0.3">
      <c r="A41" s="189"/>
      <c r="B41" s="190" t="s">
        <v>326</v>
      </c>
      <c r="C41" s="191"/>
      <c r="D41" s="192"/>
      <c r="E41" s="193"/>
      <c r="F41" s="193"/>
      <c r="G41" s="193"/>
      <c r="H41" s="192"/>
      <c r="I41" s="193"/>
    </row>
    <row r="42" spans="1:95" ht="14.4" customHeight="1" x14ac:dyDescent="0.3">
      <c r="A42" s="194"/>
      <c r="B42" s="195" t="s">
        <v>327</v>
      </c>
      <c r="C42" s="196" t="s">
        <v>136</v>
      </c>
      <c r="D42" s="161">
        <v>7.2</v>
      </c>
      <c r="E42" s="161"/>
      <c r="F42" s="161">
        <v>9.1999999999999993</v>
      </c>
      <c r="G42" s="161"/>
      <c r="H42" s="161">
        <v>25.25</v>
      </c>
      <c r="I42" s="161">
        <v>200</v>
      </c>
    </row>
    <row r="43" spans="1:95" ht="14.4" customHeight="1" x14ac:dyDescent="0.3">
      <c r="A43" s="169"/>
      <c r="B43" s="170" t="s">
        <v>328</v>
      </c>
      <c r="C43" s="173" t="s">
        <v>316</v>
      </c>
      <c r="D43" s="161">
        <v>1</v>
      </c>
      <c r="E43" s="161"/>
      <c r="F43" s="161">
        <v>0</v>
      </c>
      <c r="G43" s="161"/>
      <c r="H43" s="161">
        <v>16.600000000000001</v>
      </c>
      <c r="I43" s="161">
        <v>70.400000000000006</v>
      </c>
    </row>
    <row r="44" spans="1:95" ht="14.4" customHeight="1" x14ac:dyDescent="0.3">
      <c r="A44" s="152" t="str">
        <f>"-"</f>
        <v>-</v>
      </c>
      <c r="B44" s="153" t="s">
        <v>329</v>
      </c>
      <c r="C44" s="197">
        <v>200</v>
      </c>
      <c r="D44" s="155">
        <v>0.8</v>
      </c>
      <c r="E44" s="155">
        <v>0</v>
      </c>
      <c r="F44" s="155">
        <v>0</v>
      </c>
      <c r="G44" s="155">
        <v>0.6</v>
      </c>
      <c r="H44" s="155">
        <v>13.2</v>
      </c>
      <c r="I44" s="155">
        <v>97.36</v>
      </c>
    </row>
    <row r="45" spans="1:95" ht="14.4" customHeight="1" x14ac:dyDescent="0.3">
      <c r="A45" s="189"/>
      <c r="B45" s="198" t="s">
        <v>330</v>
      </c>
      <c r="C45" s="199"/>
      <c r="D45" s="206">
        <f>SUM(D42:D44)</f>
        <v>9</v>
      </c>
      <c r="E45" s="206">
        <f t="shared" ref="E45:I45" si="10">SUM(E42:E44)</f>
        <v>0</v>
      </c>
      <c r="F45" s="206">
        <f t="shared" si="10"/>
        <v>9.1999999999999993</v>
      </c>
      <c r="G45" s="206">
        <f t="shared" si="10"/>
        <v>0.6</v>
      </c>
      <c r="H45" s="206">
        <f t="shared" si="10"/>
        <v>55.05</v>
      </c>
      <c r="I45" s="206">
        <f t="shared" si="10"/>
        <v>367.76</v>
      </c>
    </row>
    <row r="46" spans="1:95" ht="16.2" customHeight="1" x14ac:dyDescent="0.3">
      <c r="A46" s="200"/>
      <c r="B46" s="201" t="s">
        <v>331</v>
      </c>
      <c r="C46" s="202"/>
      <c r="D46" s="203">
        <f>D37+D45</f>
        <v>38.900000000000006</v>
      </c>
      <c r="E46" s="203">
        <f t="shared" ref="E46" si="11">E37+E45</f>
        <v>12.22</v>
      </c>
      <c r="F46" s="203">
        <f t="shared" ref="F46" si="12">F37+F45</f>
        <v>36.81</v>
      </c>
      <c r="G46" s="203">
        <f t="shared" ref="G46" si="13">G37+G45</f>
        <v>8.1999999999999993</v>
      </c>
      <c r="H46" s="203">
        <f t="shared" ref="H46" si="14">H37+H45</f>
        <v>170.25</v>
      </c>
      <c r="I46" s="203">
        <f t="shared" ref="I46" si="15">I37+I45</f>
        <v>1184.3848067499998</v>
      </c>
    </row>
    <row r="47" spans="1:95" ht="13.2" customHeight="1" x14ac:dyDescent="0.3">
      <c r="A47" s="56"/>
      <c r="B47" s="16"/>
      <c r="C47" s="74"/>
      <c r="D47" s="17"/>
      <c r="E47" s="17"/>
      <c r="F47" s="17"/>
      <c r="G47" s="17"/>
      <c r="H47" s="17"/>
      <c r="I47" s="90"/>
    </row>
    <row r="48" spans="1:95" ht="13.8" customHeight="1" x14ac:dyDescent="0.3">
      <c r="A48" s="56"/>
      <c r="B48" s="23" t="s">
        <v>144</v>
      </c>
      <c r="C48" s="180" t="s">
        <v>156</v>
      </c>
      <c r="D48" s="187" t="s">
        <v>157</v>
      </c>
      <c r="E48" s="187"/>
      <c r="F48" s="281" t="s">
        <v>158</v>
      </c>
      <c r="G48" s="281"/>
      <c r="H48" s="181" t="s">
        <v>159</v>
      </c>
      <c r="I48" s="181" t="s">
        <v>160</v>
      </c>
    </row>
    <row r="49" spans="1:95" ht="13.8" customHeight="1" x14ac:dyDescent="0.3">
      <c r="A49" s="121"/>
      <c r="B49" s="122" t="s">
        <v>199</v>
      </c>
      <c r="C49" s="131"/>
      <c r="D49" s="139"/>
      <c r="E49" s="139"/>
      <c r="F49" s="273"/>
      <c r="G49" s="273"/>
      <c r="H49" s="132"/>
      <c r="I49" s="132"/>
    </row>
    <row r="50" spans="1:95" ht="15.6" customHeight="1" x14ac:dyDescent="0.3">
      <c r="A50" s="121" t="s">
        <v>233</v>
      </c>
      <c r="B50" s="126" t="s">
        <v>249</v>
      </c>
      <c r="C50" s="123" t="s">
        <v>225</v>
      </c>
      <c r="D50" s="124">
        <v>5.46</v>
      </c>
      <c r="E50" s="124">
        <v>0</v>
      </c>
      <c r="F50" s="124">
        <v>6.42</v>
      </c>
      <c r="G50" s="124">
        <v>5.41</v>
      </c>
      <c r="H50" s="124">
        <v>18.77</v>
      </c>
      <c r="I50" s="125">
        <v>141.16999999999999</v>
      </c>
      <c r="J50" s="82">
        <v>1.17</v>
      </c>
      <c r="K50" s="60">
        <v>3.25</v>
      </c>
      <c r="L50" s="60">
        <v>0</v>
      </c>
      <c r="M50" s="60">
        <v>0</v>
      </c>
      <c r="N50" s="60">
        <v>3.33</v>
      </c>
      <c r="O50" s="60">
        <v>13.28</v>
      </c>
      <c r="P50" s="60">
        <v>2.16</v>
      </c>
      <c r="Q50" s="60">
        <v>0</v>
      </c>
      <c r="R50" s="60">
        <v>0</v>
      </c>
      <c r="S50" s="60">
        <v>0.37</v>
      </c>
      <c r="T50" s="60">
        <v>2.2799999999999998</v>
      </c>
      <c r="U50" s="60">
        <v>370.2</v>
      </c>
      <c r="V50" s="60">
        <v>455.7</v>
      </c>
      <c r="W50" s="60">
        <v>24.46</v>
      </c>
      <c r="X50" s="60">
        <v>25.85</v>
      </c>
      <c r="Y50" s="60">
        <v>72.84</v>
      </c>
      <c r="Z50" s="60">
        <v>0.96</v>
      </c>
      <c r="AA50" s="60">
        <v>3</v>
      </c>
      <c r="AB50" s="60">
        <v>1457.2</v>
      </c>
      <c r="AC50" s="60">
        <v>308.35000000000002</v>
      </c>
      <c r="AD50" s="60">
        <v>2.4500000000000002</v>
      </c>
      <c r="AE50" s="60">
        <v>0.08</v>
      </c>
      <c r="AF50" s="60">
        <v>0.06</v>
      </c>
      <c r="AG50" s="60">
        <v>1.02</v>
      </c>
      <c r="AH50" s="60">
        <v>1.84</v>
      </c>
      <c r="AI50" s="60">
        <v>7.21</v>
      </c>
      <c r="AJ50" s="61">
        <v>0</v>
      </c>
      <c r="AK50" s="61">
        <v>93.53</v>
      </c>
      <c r="AL50" s="61">
        <v>88.37</v>
      </c>
      <c r="AM50" s="61">
        <v>146.6</v>
      </c>
      <c r="AN50" s="61">
        <v>144.02000000000001</v>
      </c>
      <c r="AO50" s="61">
        <v>39.01</v>
      </c>
      <c r="AP50" s="61">
        <v>85.92</v>
      </c>
      <c r="AQ50" s="61">
        <v>31.35</v>
      </c>
      <c r="AR50" s="61">
        <v>95.04</v>
      </c>
      <c r="AS50" s="61">
        <v>116.89</v>
      </c>
      <c r="AT50" s="61">
        <v>182.66</v>
      </c>
      <c r="AU50" s="61">
        <v>185.61</v>
      </c>
      <c r="AV50" s="61">
        <v>52.67</v>
      </c>
      <c r="AW50" s="61">
        <v>92.97</v>
      </c>
      <c r="AX50" s="61">
        <v>494.37</v>
      </c>
      <c r="AY50" s="61">
        <v>0</v>
      </c>
      <c r="AZ50" s="61">
        <v>110.88</v>
      </c>
      <c r="BA50" s="61">
        <v>84.42</v>
      </c>
      <c r="BB50" s="61">
        <v>66.89</v>
      </c>
      <c r="BC50" s="61">
        <v>32.76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0.34</v>
      </c>
      <c r="BL50" s="61">
        <v>0</v>
      </c>
      <c r="BM50" s="61">
        <v>0.19</v>
      </c>
      <c r="BN50" s="61">
        <v>0.01</v>
      </c>
      <c r="BO50" s="61">
        <v>0.03</v>
      </c>
      <c r="BP50" s="61">
        <v>0</v>
      </c>
      <c r="BQ50" s="61">
        <v>0</v>
      </c>
      <c r="BR50" s="61">
        <v>0</v>
      </c>
      <c r="BS50" s="61">
        <v>1.1599999999999999</v>
      </c>
      <c r="BT50" s="61">
        <v>0</v>
      </c>
      <c r="BU50" s="61">
        <v>0</v>
      </c>
      <c r="BV50" s="61">
        <v>3.04</v>
      </c>
      <c r="BW50" s="61">
        <v>0</v>
      </c>
      <c r="BX50" s="61">
        <v>0</v>
      </c>
      <c r="BY50" s="61">
        <v>0</v>
      </c>
      <c r="BZ50" s="61">
        <v>0</v>
      </c>
      <c r="CA50" s="61">
        <v>0</v>
      </c>
      <c r="CB50" s="61">
        <v>290.93</v>
      </c>
      <c r="CC50" s="62"/>
      <c r="CD50" s="62"/>
      <c r="CE50" s="61">
        <v>245.87</v>
      </c>
      <c r="CF50" s="61"/>
      <c r="CG50" s="61">
        <v>24.24</v>
      </c>
      <c r="CH50" s="61">
        <v>15.72</v>
      </c>
      <c r="CI50" s="61">
        <v>19.98</v>
      </c>
      <c r="CJ50" s="61">
        <v>983.73</v>
      </c>
      <c r="CK50" s="61">
        <v>490.89</v>
      </c>
      <c r="CL50" s="61">
        <v>737.31</v>
      </c>
      <c r="CM50" s="61">
        <v>46.55</v>
      </c>
      <c r="CN50" s="61">
        <v>22.86</v>
      </c>
      <c r="CO50" s="61">
        <v>34.700000000000003</v>
      </c>
      <c r="CP50" s="61">
        <v>0</v>
      </c>
      <c r="CQ50" s="61">
        <v>0.5</v>
      </c>
    </row>
    <row r="51" spans="1:95" ht="15.6" customHeight="1" x14ac:dyDescent="0.3">
      <c r="A51" s="121" t="str">
        <f>"ттк 466"</f>
        <v>ттк 466</v>
      </c>
      <c r="B51" s="126" t="s">
        <v>210</v>
      </c>
      <c r="C51" s="123" t="str">
        <f>"100"</f>
        <v>100</v>
      </c>
      <c r="D51" s="124">
        <v>10.54</v>
      </c>
      <c r="E51" s="124">
        <v>11.56</v>
      </c>
      <c r="F51" s="124">
        <v>14.63</v>
      </c>
      <c r="G51" s="124">
        <v>2.2200000000000002</v>
      </c>
      <c r="H51" s="124">
        <v>11.06</v>
      </c>
      <c r="I51" s="125">
        <v>220.62</v>
      </c>
      <c r="J51" s="82">
        <v>7.24</v>
      </c>
      <c r="K51" s="60">
        <v>1.3</v>
      </c>
      <c r="L51" s="60">
        <v>0</v>
      </c>
      <c r="M51" s="60">
        <v>0</v>
      </c>
      <c r="N51" s="60">
        <v>1.63</v>
      </c>
      <c r="O51" s="60">
        <v>8.3000000000000007</v>
      </c>
      <c r="P51" s="60">
        <v>1.1299999999999999</v>
      </c>
      <c r="Q51" s="60">
        <v>0</v>
      </c>
      <c r="R51" s="60">
        <v>0</v>
      </c>
      <c r="S51" s="60">
        <v>0.09</v>
      </c>
      <c r="T51" s="60">
        <v>2.14</v>
      </c>
      <c r="U51" s="60">
        <v>503.31</v>
      </c>
      <c r="V51" s="60">
        <v>248.7</v>
      </c>
      <c r="W51" s="60">
        <v>17.309999999999999</v>
      </c>
      <c r="X51" s="60">
        <v>24.53</v>
      </c>
      <c r="Y51" s="60">
        <v>132.47999999999999</v>
      </c>
      <c r="Z51" s="60">
        <v>1.78</v>
      </c>
      <c r="AA51" s="60">
        <v>0</v>
      </c>
      <c r="AB51" s="60">
        <v>0</v>
      </c>
      <c r="AC51" s="60">
        <v>4.75</v>
      </c>
      <c r="AD51" s="60">
        <v>1.51</v>
      </c>
      <c r="AE51" s="60">
        <v>0.32</v>
      </c>
      <c r="AF51" s="60">
        <v>0.1</v>
      </c>
      <c r="AG51" s="60">
        <v>1.81</v>
      </c>
      <c r="AH51" s="60">
        <v>5.24</v>
      </c>
      <c r="AI51" s="60">
        <v>0.98</v>
      </c>
      <c r="AJ51" s="61">
        <v>0</v>
      </c>
      <c r="AK51" s="61">
        <v>694.76</v>
      </c>
      <c r="AL51" s="61">
        <v>556.27</v>
      </c>
      <c r="AM51" s="61">
        <v>945.18</v>
      </c>
      <c r="AN51" s="61">
        <v>969.53</v>
      </c>
      <c r="AO51" s="61">
        <v>277.79000000000002</v>
      </c>
      <c r="AP51" s="61">
        <v>545.35</v>
      </c>
      <c r="AQ51" s="61">
        <v>148.94</v>
      </c>
      <c r="AR51" s="61">
        <v>515.97</v>
      </c>
      <c r="AS51" s="61">
        <v>604.69000000000005</v>
      </c>
      <c r="AT51" s="61">
        <v>659.04</v>
      </c>
      <c r="AU51" s="61">
        <v>1008.03</v>
      </c>
      <c r="AV51" s="61">
        <v>448.5</v>
      </c>
      <c r="AW51" s="61">
        <v>563.14</v>
      </c>
      <c r="AX51" s="61">
        <v>1692.63</v>
      </c>
      <c r="AY51" s="61">
        <v>127.84</v>
      </c>
      <c r="AZ51" s="61">
        <v>401.42</v>
      </c>
      <c r="BA51" s="61">
        <v>452.56</v>
      </c>
      <c r="BB51" s="61">
        <v>377.13</v>
      </c>
      <c r="BC51" s="61">
        <v>150.22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0.11</v>
      </c>
      <c r="BL51" s="61">
        <v>0</v>
      </c>
      <c r="BM51" s="61">
        <v>7.0000000000000007E-2</v>
      </c>
      <c r="BN51" s="61">
        <v>0.01</v>
      </c>
      <c r="BO51" s="61">
        <v>0.01</v>
      </c>
      <c r="BP51" s="61">
        <v>0</v>
      </c>
      <c r="BQ51" s="61">
        <v>0</v>
      </c>
      <c r="BR51" s="61">
        <v>0</v>
      </c>
      <c r="BS51" s="61">
        <v>0.42</v>
      </c>
      <c r="BT51" s="61">
        <v>0</v>
      </c>
      <c r="BU51" s="61">
        <v>0</v>
      </c>
      <c r="BV51" s="61">
        <v>1.19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75.650000000000006</v>
      </c>
      <c r="CC51" s="62"/>
      <c r="CD51" s="62"/>
      <c r="CE51" s="61">
        <v>0</v>
      </c>
      <c r="CF51" s="61"/>
      <c r="CG51" s="61">
        <v>45.41</v>
      </c>
      <c r="CH51" s="61">
        <v>22.35</v>
      </c>
      <c r="CI51" s="61">
        <v>33.880000000000003</v>
      </c>
      <c r="CJ51" s="61">
        <v>2712.03</v>
      </c>
      <c r="CK51" s="61">
        <v>1584.01</v>
      </c>
      <c r="CL51" s="61">
        <v>2148.02</v>
      </c>
      <c r="CM51" s="61">
        <v>19.190000000000001</v>
      </c>
      <c r="CN51" s="61">
        <v>13.41</v>
      </c>
      <c r="CO51" s="61">
        <v>16.3</v>
      </c>
      <c r="CP51" s="61">
        <v>0</v>
      </c>
      <c r="CQ51" s="61">
        <v>1</v>
      </c>
    </row>
    <row r="52" spans="1:95" ht="15.6" customHeight="1" x14ac:dyDescent="0.3">
      <c r="A52" s="121" t="s">
        <v>345</v>
      </c>
      <c r="B52" s="126" t="s">
        <v>211</v>
      </c>
      <c r="C52" s="123" t="str">
        <f>"180"</f>
        <v>180</v>
      </c>
      <c r="D52" s="124">
        <v>8.01</v>
      </c>
      <c r="E52" s="124">
        <v>2.4</v>
      </c>
      <c r="F52" s="124">
        <v>5.61</v>
      </c>
      <c r="G52" s="124">
        <v>0.72</v>
      </c>
      <c r="H52" s="124">
        <v>35.11</v>
      </c>
      <c r="I52" s="125">
        <v>223.05496454999997</v>
      </c>
      <c r="J52" s="82">
        <v>3.61</v>
      </c>
      <c r="K52" s="60">
        <v>0.1</v>
      </c>
      <c r="L52" s="60">
        <v>0</v>
      </c>
      <c r="M52" s="60">
        <v>0</v>
      </c>
      <c r="N52" s="60">
        <v>0.9</v>
      </c>
      <c r="O52" s="60">
        <v>32.44</v>
      </c>
      <c r="P52" s="60">
        <v>1.77</v>
      </c>
      <c r="Q52" s="60">
        <v>0</v>
      </c>
      <c r="R52" s="60">
        <v>0</v>
      </c>
      <c r="S52" s="60">
        <v>0.18</v>
      </c>
      <c r="T52" s="60">
        <v>1.19</v>
      </c>
      <c r="U52" s="60">
        <v>275.19</v>
      </c>
      <c r="V52" s="60">
        <v>59.8</v>
      </c>
      <c r="W52" s="60">
        <v>90.41</v>
      </c>
      <c r="X52" s="60">
        <v>11.72</v>
      </c>
      <c r="Y52" s="60">
        <v>88.3</v>
      </c>
      <c r="Z52" s="60">
        <v>0.81</v>
      </c>
      <c r="AA52" s="60">
        <v>22.14</v>
      </c>
      <c r="AB52" s="60">
        <v>23.04</v>
      </c>
      <c r="AC52" s="60">
        <v>41.67</v>
      </c>
      <c r="AD52" s="60">
        <v>0.96</v>
      </c>
      <c r="AE52" s="60">
        <v>0.05</v>
      </c>
      <c r="AF52" s="60">
        <v>0.05</v>
      </c>
      <c r="AG52" s="60">
        <v>0.44</v>
      </c>
      <c r="AH52" s="60">
        <v>2.3199999999999998</v>
      </c>
      <c r="AI52" s="60">
        <v>0.03</v>
      </c>
      <c r="AJ52" s="61">
        <v>0</v>
      </c>
      <c r="AK52" s="61">
        <v>383.26</v>
      </c>
      <c r="AL52" s="61">
        <v>327.96</v>
      </c>
      <c r="AM52" s="61">
        <v>623.54999999999995</v>
      </c>
      <c r="AN52" s="61">
        <v>267.74</v>
      </c>
      <c r="AO52" s="61">
        <v>129.07</v>
      </c>
      <c r="AP52" s="61">
        <v>246.39</v>
      </c>
      <c r="AQ52" s="61">
        <v>113.8</v>
      </c>
      <c r="AR52" s="61">
        <v>379.48</v>
      </c>
      <c r="AS52" s="61">
        <v>240.3</v>
      </c>
      <c r="AT52" s="61">
        <v>285.75</v>
      </c>
      <c r="AU52" s="61">
        <v>314.08999999999997</v>
      </c>
      <c r="AV52" s="61">
        <v>166.23</v>
      </c>
      <c r="AW52" s="61">
        <v>229.09</v>
      </c>
      <c r="AX52" s="61">
        <v>2070.16</v>
      </c>
      <c r="AY52" s="61">
        <v>0</v>
      </c>
      <c r="AZ52" s="61">
        <v>745.47</v>
      </c>
      <c r="BA52" s="61">
        <v>375.76</v>
      </c>
      <c r="BB52" s="61">
        <v>251.54</v>
      </c>
      <c r="BC52" s="61">
        <v>124.14</v>
      </c>
      <c r="BD52" s="61">
        <v>0.11</v>
      </c>
      <c r="BE52" s="61">
        <v>0.06</v>
      </c>
      <c r="BF52" s="61">
        <v>0.06</v>
      </c>
      <c r="BG52" s="61">
        <v>0.15</v>
      </c>
      <c r="BH52" s="61">
        <v>0.17</v>
      </c>
      <c r="BI52" s="61">
        <v>0.57999999999999996</v>
      </c>
      <c r="BJ52" s="61">
        <v>0.03</v>
      </c>
      <c r="BK52" s="61">
        <v>1.51</v>
      </c>
      <c r="BL52" s="61">
        <v>0.01</v>
      </c>
      <c r="BM52" s="61">
        <v>0.4</v>
      </c>
      <c r="BN52" s="61">
        <v>0.01</v>
      </c>
      <c r="BO52" s="61">
        <v>0</v>
      </c>
      <c r="BP52" s="61">
        <v>0</v>
      </c>
      <c r="BQ52" s="61">
        <v>0.1</v>
      </c>
      <c r="BR52" s="61">
        <v>0.15</v>
      </c>
      <c r="BS52" s="61">
        <v>1.1299999999999999</v>
      </c>
      <c r="BT52" s="61">
        <v>0</v>
      </c>
      <c r="BU52" s="61">
        <v>0</v>
      </c>
      <c r="BV52" s="61">
        <v>0.33</v>
      </c>
      <c r="BW52" s="61">
        <v>0.01</v>
      </c>
      <c r="BX52" s="61">
        <v>0</v>
      </c>
      <c r="BY52" s="61">
        <v>0</v>
      </c>
      <c r="BZ52" s="61">
        <v>0</v>
      </c>
      <c r="CA52" s="61">
        <v>0</v>
      </c>
      <c r="CB52" s="61">
        <v>159.1</v>
      </c>
      <c r="CC52" s="62"/>
      <c r="CD52" s="62"/>
      <c r="CE52" s="61">
        <v>25.98</v>
      </c>
      <c r="CF52" s="61"/>
      <c r="CG52" s="61">
        <v>18.7</v>
      </c>
      <c r="CH52" s="61">
        <v>11.09</v>
      </c>
      <c r="CI52" s="61">
        <v>14.9</v>
      </c>
      <c r="CJ52" s="61">
        <v>973.4</v>
      </c>
      <c r="CK52" s="61">
        <v>727.22</v>
      </c>
      <c r="CL52" s="61">
        <v>850.31</v>
      </c>
      <c r="CM52" s="61">
        <v>36.78</v>
      </c>
      <c r="CN52" s="61">
        <v>20.94</v>
      </c>
      <c r="CO52" s="61">
        <v>28.86</v>
      </c>
      <c r="CP52" s="61">
        <v>0</v>
      </c>
      <c r="CQ52" s="61">
        <v>0.45</v>
      </c>
    </row>
    <row r="53" spans="1:95" x14ac:dyDescent="0.3">
      <c r="A53" s="121" t="s">
        <v>235</v>
      </c>
      <c r="B53" s="126" t="s">
        <v>234</v>
      </c>
      <c r="C53" s="123" t="str">
        <f>"200"</f>
        <v>200</v>
      </c>
      <c r="D53" s="124">
        <v>0.41</v>
      </c>
      <c r="E53" s="124">
        <v>0</v>
      </c>
      <c r="F53" s="124">
        <v>0.17</v>
      </c>
      <c r="G53" s="124">
        <v>0.17</v>
      </c>
      <c r="H53" s="124">
        <v>17.649999999999999</v>
      </c>
      <c r="I53" s="125">
        <v>68.793070000000014</v>
      </c>
      <c r="J53" s="82">
        <v>0.05</v>
      </c>
      <c r="K53" s="60">
        <v>0</v>
      </c>
      <c r="L53" s="60">
        <v>0</v>
      </c>
      <c r="M53" s="60">
        <v>0</v>
      </c>
      <c r="N53" s="60">
        <v>15.66</v>
      </c>
      <c r="O53" s="60">
        <v>0.45</v>
      </c>
      <c r="P53" s="60">
        <v>1.54</v>
      </c>
      <c r="Q53" s="60">
        <v>0</v>
      </c>
      <c r="R53" s="60">
        <v>0</v>
      </c>
      <c r="S53" s="60">
        <v>0.4</v>
      </c>
      <c r="T53" s="60">
        <v>0.41</v>
      </c>
      <c r="U53" s="60">
        <v>11.24</v>
      </c>
      <c r="V53" s="60">
        <v>195.38</v>
      </c>
      <c r="W53" s="60">
        <v>14.26</v>
      </c>
      <c r="X53" s="60">
        <v>8.41</v>
      </c>
      <c r="Y53" s="60">
        <v>10.88</v>
      </c>
      <c r="Z53" s="60">
        <v>1.04</v>
      </c>
      <c r="AA53" s="60">
        <v>0</v>
      </c>
      <c r="AB53" s="60">
        <v>168.3</v>
      </c>
      <c r="AC53" s="60">
        <v>31.15</v>
      </c>
      <c r="AD53" s="60">
        <v>0.36</v>
      </c>
      <c r="AE53" s="60">
        <v>0.01</v>
      </c>
      <c r="AF53" s="60">
        <v>0.02</v>
      </c>
      <c r="AG53" s="60">
        <v>0.23</v>
      </c>
      <c r="AH53" s="60">
        <v>0.36</v>
      </c>
      <c r="AI53" s="60">
        <v>1.68</v>
      </c>
      <c r="AJ53" s="61">
        <v>0</v>
      </c>
      <c r="AK53" s="61">
        <v>4.71</v>
      </c>
      <c r="AL53" s="61">
        <v>5.0999999999999996</v>
      </c>
      <c r="AM53" s="61">
        <v>7.45</v>
      </c>
      <c r="AN53" s="61">
        <v>7.06</v>
      </c>
      <c r="AO53" s="61">
        <v>1.18</v>
      </c>
      <c r="AP53" s="61">
        <v>4.3099999999999996</v>
      </c>
      <c r="AQ53" s="61">
        <v>1.18</v>
      </c>
      <c r="AR53" s="61">
        <v>3.53</v>
      </c>
      <c r="AS53" s="61">
        <v>6.67</v>
      </c>
      <c r="AT53" s="61">
        <v>3.92</v>
      </c>
      <c r="AU53" s="61">
        <v>30.59</v>
      </c>
      <c r="AV53" s="61">
        <v>2.75</v>
      </c>
      <c r="AW53" s="61">
        <v>5.49</v>
      </c>
      <c r="AX53" s="61">
        <v>16.47</v>
      </c>
      <c r="AY53" s="61">
        <v>0</v>
      </c>
      <c r="AZ53" s="61">
        <v>5.0999999999999996</v>
      </c>
      <c r="BA53" s="61">
        <v>6.28</v>
      </c>
      <c r="BB53" s="61">
        <v>2.35</v>
      </c>
      <c r="BC53" s="61">
        <v>1.96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245.53</v>
      </c>
      <c r="CC53" s="62"/>
      <c r="CD53" s="62"/>
      <c r="CE53" s="61">
        <v>28.05</v>
      </c>
      <c r="CF53" s="61"/>
      <c r="CG53" s="61">
        <v>5.59</v>
      </c>
      <c r="CH53" s="61">
        <v>5.29</v>
      </c>
      <c r="CI53" s="61">
        <v>5.44</v>
      </c>
      <c r="CJ53" s="61">
        <v>575</v>
      </c>
      <c r="CK53" s="61">
        <v>256.75</v>
      </c>
      <c r="CL53" s="61">
        <v>415.88</v>
      </c>
      <c r="CM53" s="61">
        <v>66.819999999999993</v>
      </c>
      <c r="CN53" s="61">
        <v>47.42</v>
      </c>
      <c r="CO53" s="61">
        <v>57.12</v>
      </c>
      <c r="CP53" s="61">
        <v>10</v>
      </c>
      <c r="CQ53" s="61">
        <v>0</v>
      </c>
    </row>
    <row r="54" spans="1:95" x14ac:dyDescent="0.3">
      <c r="A54" s="121" t="str">
        <f>"-"</f>
        <v>-</v>
      </c>
      <c r="B54" s="126" t="s">
        <v>254</v>
      </c>
      <c r="C54" s="123" t="str">
        <f>"30"</f>
        <v>30</v>
      </c>
      <c r="D54" s="124">
        <v>1.98</v>
      </c>
      <c r="E54" s="124">
        <v>0</v>
      </c>
      <c r="F54" s="124">
        <v>0.2</v>
      </c>
      <c r="G54" s="124">
        <v>0.2</v>
      </c>
      <c r="H54" s="124">
        <v>14.07</v>
      </c>
      <c r="I54" s="125">
        <v>67.170299999999997</v>
      </c>
      <c r="J54" s="82">
        <v>0</v>
      </c>
      <c r="K54" s="60">
        <v>0</v>
      </c>
      <c r="L54" s="60">
        <v>0</v>
      </c>
      <c r="M54" s="60">
        <v>0</v>
      </c>
      <c r="N54" s="60">
        <v>0.33</v>
      </c>
      <c r="O54" s="60">
        <v>13.68</v>
      </c>
      <c r="P54" s="60">
        <v>0.06</v>
      </c>
      <c r="Q54" s="60">
        <v>0</v>
      </c>
      <c r="R54" s="60">
        <v>0</v>
      </c>
      <c r="S54" s="60">
        <v>0</v>
      </c>
      <c r="T54" s="60">
        <v>0.54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  <c r="AG54" s="60">
        <v>0</v>
      </c>
      <c r="AH54" s="60">
        <v>0</v>
      </c>
      <c r="AI54" s="60">
        <v>0</v>
      </c>
      <c r="AJ54" s="61">
        <v>0</v>
      </c>
      <c r="AK54" s="61">
        <v>95.79</v>
      </c>
      <c r="AL54" s="61">
        <v>99.7</v>
      </c>
      <c r="AM54" s="61">
        <v>152.69</v>
      </c>
      <c r="AN54" s="61">
        <v>50.63</v>
      </c>
      <c r="AO54" s="61">
        <v>30.02</v>
      </c>
      <c r="AP54" s="61">
        <v>60.03</v>
      </c>
      <c r="AQ54" s="61">
        <v>22.71</v>
      </c>
      <c r="AR54" s="61">
        <v>108.58</v>
      </c>
      <c r="AS54" s="61">
        <v>67.34</v>
      </c>
      <c r="AT54" s="61">
        <v>93.96</v>
      </c>
      <c r="AU54" s="61">
        <v>77.52</v>
      </c>
      <c r="AV54" s="61">
        <v>40.72</v>
      </c>
      <c r="AW54" s="61">
        <v>72.040000000000006</v>
      </c>
      <c r="AX54" s="61">
        <v>602.39</v>
      </c>
      <c r="AY54" s="61">
        <v>0</v>
      </c>
      <c r="AZ54" s="61">
        <v>196.27</v>
      </c>
      <c r="BA54" s="61">
        <v>85.35</v>
      </c>
      <c r="BB54" s="61">
        <v>56.64</v>
      </c>
      <c r="BC54" s="61">
        <v>44.89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0.02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0.02</v>
      </c>
      <c r="BT54" s="61">
        <v>0</v>
      </c>
      <c r="BU54" s="61">
        <v>0</v>
      </c>
      <c r="BV54" s="61">
        <v>0.08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11.73</v>
      </c>
      <c r="CC54" s="62"/>
      <c r="CD54" s="62"/>
      <c r="CE54" s="61">
        <v>0</v>
      </c>
      <c r="CF54" s="61"/>
      <c r="CG54" s="61">
        <v>0</v>
      </c>
      <c r="CH54" s="61">
        <v>0</v>
      </c>
      <c r="CI54" s="61">
        <v>0</v>
      </c>
      <c r="CJ54" s="61">
        <v>950</v>
      </c>
      <c r="CK54" s="61">
        <v>366</v>
      </c>
      <c r="CL54" s="61">
        <v>658</v>
      </c>
      <c r="CM54" s="61">
        <v>7.6</v>
      </c>
      <c r="CN54" s="61">
        <v>7.6</v>
      </c>
      <c r="CO54" s="61">
        <v>7.6</v>
      </c>
      <c r="CP54" s="61">
        <v>0</v>
      </c>
      <c r="CQ54" s="61">
        <v>0</v>
      </c>
    </row>
    <row r="55" spans="1:95" x14ac:dyDescent="0.3">
      <c r="A55" s="121" t="str">
        <f>"-"</f>
        <v>-</v>
      </c>
      <c r="B55" s="126" t="s">
        <v>100</v>
      </c>
      <c r="C55" s="123" t="str">
        <f>"25"</f>
        <v>25</v>
      </c>
      <c r="D55" s="124">
        <v>1.65</v>
      </c>
      <c r="E55" s="124">
        <v>0</v>
      </c>
      <c r="F55" s="124">
        <v>0.3</v>
      </c>
      <c r="G55" s="124">
        <v>0.3</v>
      </c>
      <c r="H55" s="124">
        <v>10.43</v>
      </c>
      <c r="I55" s="125">
        <v>48.344999999999999</v>
      </c>
      <c r="J55" s="82">
        <v>0.05</v>
      </c>
      <c r="K55" s="60">
        <v>0</v>
      </c>
      <c r="L55" s="60">
        <v>0</v>
      </c>
      <c r="M55" s="60">
        <v>0</v>
      </c>
      <c r="N55" s="60">
        <v>0.3</v>
      </c>
      <c r="O55" s="60">
        <v>8.0500000000000007</v>
      </c>
      <c r="P55" s="60">
        <v>2.08</v>
      </c>
      <c r="Q55" s="60">
        <v>0</v>
      </c>
      <c r="R55" s="60">
        <v>0</v>
      </c>
      <c r="S55" s="60">
        <v>0.25</v>
      </c>
      <c r="T55" s="60">
        <v>0.63</v>
      </c>
      <c r="U55" s="60">
        <v>152.5</v>
      </c>
      <c r="V55" s="60">
        <v>61.25</v>
      </c>
      <c r="W55" s="60">
        <v>8.75</v>
      </c>
      <c r="X55" s="60">
        <v>11.75</v>
      </c>
      <c r="Y55" s="60">
        <v>39.5</v>
      </c>
      <c r="Z55" s="60">
        <v>0.98</v>
      </c>
      <c r="AA55" s="60">
        <v>0</v>
      </c>
      <c r="AB55" s="60">
        <v>1.25</v>
      </c>
      <c r="AC55" s="60">
        <v>0.25</v>
      </c>
      <c r="AD55" s="60">
        <v>0.35</v>
      </c>
      <c r="AE55" s="60">
        <v>0.05</v>
      </c>
      <c r="AF55" s="60">
        <v>0.02</v>
      </c>
      <c r="AG55" s="60">
        <v>0.18</v>
      </c>
      <c r="AH55" s="60">
        <v>0.5</v>
      </c>
      <c r="AI55" s="60">
        <v>0</v>
      </c>
      <c r="AJ55" s="61">
        <v>0</v>
      </c>
      <c r="AK55" s="61">
        <v>80.5</v>
      </c>
      <c r="AL55" s="61">
        <v>62</v>
      </c>
      <c r="AM55" s="61">
        <v>106.75</v>
      </c>
      <c r="AN55" s="61">
        <v>55.75</v>
      </c>
      <c r="AO55" s="61">
        <v>23.25</v>
      </c>
      <c r="AP55" s="61">
        <v>49.5</v>
      </c>
      <c r="AQ55" s="61">
        <v>20</v>
      </c>
      <c r="AR55" s="61">
        <v>92.75</v>
      </c>
      <c r="AS55" s="61">
        <v>74.25</v>
      </c>
      <c r="AT55" s="61">
        <v>72.75</v>
      </c>
      <c r="AU55" s="61">
        <v>116</v>
      </c>
      <c r="AV55" s="61">
        <v>31</v>
      </c>
      <c r="AW55" s="61">
        <v>77.5</v>
      </c>
      <c r="AX55" s="61">
        <v>389.75</v>
      </c>
      <c r="AY55" s="61">
        <v>0</v>
      </c>
      <c r="AZ55" s="61">
        <v>131.5</v>
      </c>
      <c r="BA55" s="61">
        <v>72.75</v>
      </c>
      <c r="BB55" s="61">
        <v>45</v>
      </c>
      <c r="BC55" s="61">
        <v>32.5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0.04</v>
      </c>
      <c r="BL55" s="61">
        <v>0</v>
      </c>
      <c r="BM55" s="61">
        <v>0</v>
      </c>
      <c r="BN55" s="61">
        <v>0.01</v>
      </c>
      <c r="BO55" s="61">
        <v>0</v>
      </c>
      <c r="BP55" s="61">
        <v>0</v>
      </c>
      <c r="BQ55" s="61">
        <v>0</v>
      </c>
      <c r="BR55" s="61">
        <v>0</v>
      </c>
      <c r="BS55" s="61">
        <v>0.03</v>
      </c>
      <c r="BT55" s="61">
        <v>0</v>
      </c>
      <c r="BU55" s="61">
        <v>0</v>
      </c>
      <c r="BV55" s="61">
        <v>0.12</v>
      </c>
      <c r="BW55" s="61">
        <v>0.02</v>
      </c>
      <c r="BX55" s="61">
        <v>0</v>
      </c>
      <c r="BY55" s="61">
        <v>0</v>
      </c>
      <c r="BZ55" s="61">
        <v>0</v>
      </c>
      <c r="CA55" s="61">
        <v>0</v>
      </c>
      <c r="CB55" s="61">
        <v>11.75</v>
      </c>
      <c r="CC55" s="62"/>
      <c r="CD55" s="62"/>
      <c r="CE55" s="61">
        <v>0.21</v>
      </c>
      <c r="CF55" s="61"/>
      <c r="CG55" s="61">
        <v>2.5</v>
      </c>
      <c r="CH55" s="61">
        <v>2.5</v>
      </c>
      <c r="CI55" s="61">
        <v>2.5</v>
      </c>
      <c r="CJ55" s="61">
        <v>475</v>
      </c>
      <c r="CK55" s="61">
        <v>183</v>
      </c>
      <c r="CL55" s="61">
        <v>329</v>
      </c>
      <c r="CM55" s="61">
        <v>4.75</v>
      </c>
      <c r="CN55" s="61">
        <v>3.95</v>
      </c>
      <c r="CO55" s="61">
        <v>4.3499999999999996</v>
      </c>
      <c r="CP55" s="61">
        <v>0</v>
      </c>
      <c r="CQ55" s="61">
        <v>0</v>
      </c>
    </row>
    <row r="56" spans="1:95" x14ac:dyDescent="0.3">
      <c r="A56" s="121" t="str">
        <f>"-"</f>
        <v>-</v>
      </c>
      <c r="B56" s="126" t="s">
        <v>155</v>
      </c>
      <c r="C56" s="123" t="str">
        <f>"100"</f>
        <v>100</v>
      </c>
      <c r="D56" s="124">
        <v>0.4</v>
      </c>
      <c r="E56" s="124">
        <v>0</v>
      </c>
      <c r="F56" s="124">
        <v>0.4</v>
      </c>
      <c r="G56" s="124">
        <v>0.4</v>
      </c>
      <c r="H56" s="124">
        <v>11.6</v>
      </c>
      <c r="I56" s="125">
        <v>48.68</v>
      </c>
      <c r="J56" s="83">
        <v>0.1</v>
      </c>
      <c r="K56" s="57">
        <v>0</v>
      </c>
      <c r="L56" s="57">
        <v>0</v>
      </c>
      <c r="M56" s="57">
        <v>0</v>
      </c>
      <c r="N56" s="57">
        <v>9</v>
      </c>
      <c r="O56" s="57">
        <v>0.8</v>
      </c>
      <c r="P56" s="57">
        <v>1.8</v>
      </c>
      <c r="Q56" s="57">
        <v>0</v>
      </c>
      <c r="R56" s="57">
        <v>0</v>
      </c>
      <c r="S56" s="57">
        <v>0.8</v>
      </c>
      <c r="T56" s="57">
        <v>0.5</v>
      </c>
      <c r="U56" s="57">
        <v>26</v>
      </c>
      <c r="V56" s="57">
        <v>278</v>
      </c>
      <c r="W56" s="57">
        <v>16</v>
      </c>
      <c r="X56" s="57">
        <v>9</v>
      </c>
      <c r="Y56" s="57">
        <v>11</v>
      </c>
      <c r="Z56" s="57">
        <v>2.2000000000000002</v>
      </c>
      <c r="AA56" s="57">
        <v>0</v>
      </c>
      <c r="AB56" s="57">
        <v>30</v>
      </c>
      <c r="AC56" s="57">
        <v>5</v>
      </c>
      <c r="AD56" s="57">
        <v>0.2</v>
      </c>
      <c r="AE56" s="57">
        <v>0.03</v>
      </c>
      <c r="AF56" s="57">
        <v>0.02</v>
      </c>
      <c r="AG56" s="57">
        <v>0.3</v>
      </c>
      <c r="AH56" s="57">
        <v>0.4</v>
      </c>
      <c r="AI56" s="57">
        <v>10</v>
      </c>
      <c r="AJ56" s="55">
        <v>0</v>
      </c>
      <c r="AK56" s="55">
        <v>12</v>
      </c>
      <c r="AL56" s="55">
        <v>13</v>
      </c>
      <c r="AM56" s="55">
        <v>19</v>
      </c>
      <c r="AN56" s="55">
        <v>18</v>
      </c>
      <c r="AO56" s="55">
        <v>3</v>
      </c>
      <c r="AP56" s="55">
        <v>11</v>
      </c>
      <c r="AQ56" s="55">
        <v>3</v>
      </c>
      <c r="AR56" s="55">
        <v>9</v>
      </c>
      <c r="AS56" s="55">
        <v>17</v>
      </c>
      <c r="AT56" s="55">
        <v>10</v>
      </c>
      <c r="AU56" s="55">
        <v>78</v>
      </c>
      <c r="AV56" s="55">
        <v>7</v>
      </c>
      <c r="AW56" s="55">
        <v>14</v>
      </c>
      <c r="AX56" s="55">
        <v>42</v>
      </c>
      <c r="AY56" s="55">
        <v>0</v>
      </c>
      <c r="AZ56" s="55">
        <v>13</v>
      </c>
      <c r="BA56" s="55">
        <v>16</v>
      </c>
      <c r="BB56" s="55">
        <v>6</v>
      </c>
      <c r="BC56" s="55">
        <v>5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0</v>
      </c>
      <c r="BU56" s="55">
        <v>0</v>
      </c>
      <c r="BV56" s="55">
        <v>0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86.3</v>
      </c>
      <c r="CC56" s="58"/>
      <c r="CD56" s="58"/>
      <c r="CE56" s="55">
        <v>5</v>
      </c>
      <c r="CF56" s="55"/>
      <c r="CG56" s="55">
        <v>2</v>
      </c>
      <c r="CH56" s="55">
        <v>2</v>
      </c>
      <c r="CI56" s="55">
        <v>2</v>
      </c>
      <c r="CJ56" s="55">
        <v>150</v>
      </c>
      <c r="CK56" s="55">
        <v>150</v>
      </c>
      <c r="CL56" s="55">
        <v>150</v>
      </c>
      <c r="CM56" s="55">
        <v>46.8</v>
      </c>
      <c r="CN56" s="55">
        <v>46.8</v>
      </c>
      <c r="CO56" s="55">
        <v>46.8</v>
      </c>
      <c r="CP56" s="55">
        <v>0</v>
      </c>
      <c r="CQ56" s="55">
        <v>0</v>
      </c>
    </row>
    <row r="57" spans="1:95" ht="14.4" x14ac:dyDescent="0.3">
      <c r="A57" s="127"/>
      <c r="B57" s="142" t="s">
        <v>205</v>
      </c>
      <c r="C57" s="128"/>
      <c r="D57" s="130">
        <f>SUM(D50:D56)</f>
        <v>28.449999999999996</v>
      </c>
      <c r="E57" s="130">
        <f t="shared" ref="E57:BP57" si="16">SUM(E50:E56)</f>
        <v>13.96</v>
      </c>
      <c r="F57" s="130">
        <f t="shared" si="16"/>
        <v>27.73</v>
      </c>
      <c r="G57" s="130">
        <f t="shared" si="16"/>
        <v>9.4200000000000017</v>
      </c>
      <c r="H57" s="130">
        <f t="shared" si="16"/>
        <v>118.69</v>
      </c>
      <c r="I57" s="130">
        <f t="shared" si="16"/>
        <v>817.83333455000002</v>
      </c>
      <c r="J57" s="140">
        <f t="shared" si="16"/>
        <v>12.22</v>
      </c>
      <c r="K57" s="68">
        <f t="shared" si="16"/>
        <v>4.6499999999999995</v>
      </c>
      <c r="L57" s="68">
        <f t="shared" si="16"/>
        <v>0</v>
      </c>
      <c r="M57" s="68">
        <f t="shared" si="16"/>
        <v>0</v>
      </c>
      <c r="N57" s="68">
        <f t="shared" si="16"/>
        <v>31.15</v>
      </c>
      <c r="O57" s="68">
        <f t="shared" si="16"/>
        <v>77</v>
      </c>
      <c r="P57" s="68">
        <f t="shared" si="16"/>
        <v>10.540000000000001</v>
      </c>
      <c r="Q57" s="68">
        <f t="shared" si="16"/>
        <v>0</v>
      </c>
      <c r="R57" s="68">
        <f t="shared" si="16"/>
        <v>0</v>
      </c>
      <c r="S57" s="68">
        <f t="shared" si="16"/>
        <v>2.09</v>
      </c>
      <c r="T57" s="68">
        <f t="shared" si="16"/>
        <v>7.6899999999999995</v>
      </c>
      <c r="U57" s="68">
        <f t="shared" si="16"/>
        <v>1338.44</v>
      </c>
      <c r="V57" s="68">
        <f t="shared" si="16"/>
        <v>1298.83</v>
      </c>
      <c r="W57" s="68">
        <f t="shared" si="16"/>
        <v>171.19</v>
      </c>
      <c r="X57" s="68">
        <f t="shared" si="16"/>
        <v>91.26</v>
      </c>
      <c r="Y57" s="68">
        <f t="shared" si="16"/>
        <v>355</v>
      </c>
      <c r="Z57" s="68">
        <f t="shared" si="16"/>
        <v>7.7700000000000005</v>
      </c>
      <c r="AA57" s="68">
        <f t="shared" si="16"/>
        <v>25.14</v>
      </c>
      <c r="AB57" s="68">
        <f t="shared" si="16"/>
        <v>1679.79</v>
      </c>
      <c r="AC57" s="68">
        <f t="shared" si="16"/>
        <v>391.17</v>
      </c>
      <c r="AD57" s="68">
        <f t="shared" si="16"/>
        <v>5.83</v>
      </c>
      <c r="AE57" s="68">
        <f t="shared" si="16"/>
        <v>0.54</v>
      </c>
      <c r="AF57" s="68">
        <f t="shared" si="16"/>
        <v>0.27</v>
      </c>
      <c r="AG57" s="68">
        <f t="shared" si="16"/>
        <v>3.98</v>
      </c>
      <c r="AH57" s="68">
        <f t="shared" si="16"/>
        <v>10.66</v>
      </c>
      <c r="AI57" s="68">
        <f t="shared" si="16"/>
        <v>19.899999999999999</v>
      </c>
      <c r="AJ57" s="68">
        <f t="shared" si="16"/>
        <v>0</v>
      </c>
      <c r="AK57" s="68">
        <f t="shared" si="16"/>
        <v>1364.55</v>
      </c>
      <c r="AL57" s="68">
        <f t="shared" si="16"/>
        <v>1152.3999999999999</v>
      </c>
      <c r="AM57" s="68">
        <f t="shared" si="16"/>
        <v>2001.22</v>
      </c>
      <c r="AN57" s="68">
        <f t="shared" si="16"/>
        <v>1512.73</v>
      </c>
      <c r="AO57" s="68">
        <f t="shared" si="16"/>
        <v>503.32</v>
      </c>
      <c r="AP57" s="68">
        <f t="shared" si="16"/>
        <v>1002.4999999999999</v>
      </c>
      <c r="AQ57" s="68">
        <f t="shared" si="16"/>
        <v>340.97999999999996</v>
      </c>
      <c r="AR57" s="68">
        <f t="shared" si="16"/>
        <v>1204.3499999999999</v>
      </c>
      <c r="AS57" s="68">
        <f t="shared" si="16"/>
        <v>1127.1400000000001</v>
      </c>
      <c r="AT57" s="68">
        <f t="shared" si="16"/>
        <v>1308.08</v>
      </c>
      <c r="AU57" s="68">
        <f t="shared" si="16"/>
        <v>1809.8399999999997</v>
      </c>
      <c r="AV57" s="68">
        <f t="shared" si="16"/>
        <v>748.87</v>
      </c>
      <c r="AW57" s="68">
        <f t="shared" si="16"/>
        <v>1054.23</v>
      </c>
      <c r="AX57" s="68">
        <f t="shared" si="16"/>
        <v>5307.77</v>
      </c>
      <c r="AY57" s="68">
        <f t="shared" si="16"/>
        <v>127.84</v>
      </c>
      <c r="AZ57" s="68">
        <f t="shared" si="16"/>
        <v>1603.6399999999999</v>
      </c>
      <c r="BA57" s="68">
        <f t="shared" si="16"/>
        <v>1093.1199999999999</v>
      </c>
      <c r="BB57" s="68">
        <f t="shared" si="16"/>
        <v>805.55</v>
      </c>
      <c r="BC57" s="68">
        <f t="shared" si="16"/>
        <v>391.46999999999997</v>
      </c>
      <c r="BD57" s="68">
        <f t="shared" si="16"/>
        <v>0.11</v>
      </c>
      <c r="BE57" s="68">
        <f t="shared" si="16"/>
        <v>0.06</v>
      </c>
      <c r="BF57" s="68">
        <f t="shared" si="16"/>
        <v>0.06</v>
      </c>
      <c r="BG57" s="68">
        <f t="shared" si="16"/>
        <v>0.15</v>
      </c>
      <c r="BH57" s="68">
        <f t="shared" si="16"/>
        <v>0.17</v>
      </c>
      <c r="BI57" s="68">
        <f t="shared" si="16"/>
        <v>0.57999999999999996</v>
      </c>
      <c r="BJ57" s="68">
        <f t="shared" si="16"/>
        <v>0.03</v>
      </c>
      <c r="BK57" s="68">
        <f t="shared" si="16"/>
        <v>2.02</v>
      </c>
      <c r="BL57" s="68">
        <f t="shared" si="16"/>
        <v>0.01</v>
      </c>
      <c r="BM57" s="68">
        <f t="shared" si="16"/>
        <v>0.66</v>
      </c>
      <c r="BN57" s="68">
        <f t="shared" si="16"/>
        <v>0.04</v>
      </c>
      <c r="BO57" s="68">
        <f t="shared" si="16"/>
        <v>0.04</v>
      </c>
      <c r="BP57" s="68">
        <f t="shared" si="16"/>
        <v>0</v>
      </c>
      <c r="BQ57" s="68">
        <f t="shared" ref="BQ57:CQ57" si="17">SUM(BQ50:BQ56)</f>
        <v>0.1</v>
      </c>
      <c r="BR57" s="68">
        <f t="shared" si="17"/>
        <v>0.15</v>
      </c>
      <c r="BS57" s="68">
        <f t="shared" si="17"/>
        <v>2.76</v>
      </c>
      <c r="BT57" s="68">
        <f t="shared" si="17"/>
        <v>0</v>
      </c>
      <c r="BU57" s="68">
        <f t="shared" si="17"/>
        <v>0</v>
      </c>
      <c r="BV57" s="68">
        <f t="shared" si="17"/>
        <v>4.7600000000000007</v>
      </c>
      <c r="BW57" s="68">
        <f t="shared" si="17"/>
        <v>0.03</v>
      </c>
      <c r="BX57" s="68">
        <f t="shared" si="17"/>
        <v>0</v>
      </c>
      <c r="BY57" s="68">
        <f t="shared" si="17"/>
        <v>0</v>
      </c>
      <c r="BZ57" s="68">
        <f t="shared" si="17"/>
        <v>0</v>
      </c>
      <c r="CA57" s="68">
        <f t="shared" si="17"/>
        <v>0</v>
      </c>
      <c r="CB57" s="68">
        <f t="shared" si="17"/>
        <v>880.99</v>
      </c>
      <c r="CC57" s="68">
        <f t="shared" si="17"/>
        <v>0</v>
      </c>
      <c r="CD57" s="68">
        <f t="shared" si="17"/>
        <v>0</v>
      </c>
      <c r="CE57" s="68">
        <f t="shared" si="17"/>
        <v>305.11</v>
      </c>
      <c r="CF57" s="68">
        <f t="shared" si="17"/>
        <v>0</v>
      </c>
      <c r="CG57" s="68">
        <f t="shared" si="17"/>
        <v>98.44</v>
      </c>
      <c r="CH57" s="68">
        <f t="shared" si="17"/>
        <v>58.949999999999996</v>
      </c>
      <c r="CI57" s="68">
        <f t="shared" si="17"/>
        <v>78.7</v>
      </c>
      <c r="CJ57" s="68">
        <f t="shared" si="17"/>
        <v>6819.16</v>
      </c>
      <c r="CK57" s="68">
        <f t="shared" si="17"/>
        <v>3757.87</v>
      </c>
      <c r="CL57" s="68">
        <f t="shared" si="17"/>
        <v>5288.5199999999995</v>
      </c>
      <c r="CM57" s="68">
        <f t="shared" si="17"/>
        <v>228.48999999999995</v>
      </c>
      <c r="CN57" s="68">
        <f t="shared" si="17"/>
        <v>162.97999999999999</v>
      </c>
      <c r="CO57" s="68">
        <f t="shared" si="17"/>
        <v>195.72999999999996</v>
      </c>
      <c r="CP57" s="68">
        <f t="shared" si="17"/>
        <v>10</v>
      </c>
      <c r="CQ57" s="68">
        <f t="shared" si="17"/>
        <v>1.95</v>
      </c>
    </row>
    <row r="58" spans="1:95" ht="15" hidden="1" customHeight="1" x14ac:dyDescent="0.3">
      <c r="A58" s="56"/>
      <c r="B58" s="16" t="s">
        <v>247</v>
      </c>
      <c r="C58" s="74"/>
      <c r="D58" s="17">
        <v>31.499999999999996</v>
      </c>
      <c r="E58" s="17">
        <v>0</v>
      </c>
      <c r="F58" s="17">
        <v>32.199999999999996</v>
      </c>
      <c r="G58" s="17">
        <v>0</v>
      </c>
      <c r="H58" s="17">
        <v>134.04999999999998</v>
      </c>
      <c r="I58" s="90">
        <v>951.99999999999989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315</v>
      </c>
      <c r="AD58" s="50">
        <v>0</v>
      </c>
      <c r="AE58" s="50">
        <v>0.48999999999999994</v>
      </c>
      <c r="AF58" s="50">
        <v>0.55999999999999994</v>
      </c>
      <c r="AI58" s="50">
        <v>24.5</v>
      </c>
      <c r="CI58" s="51">
        <v>0</v>
      </c>
      <c r="CL58" s="51">
        <v>0</v>
      </c>
      <c r="CO58" s="51">
        <v>0</v>
      </c>
    </row>
    <row r="59" spans="1:95" hidden="1" x14ac:dyDescent="0.3">
      <c r="A59" s="56"/>
      <c r="B59" s="16" t="s">
        <v>103</v>
      </c>
      <c r="C59" s="74"/>
      <c r="D59" s="17">
        <f t="shared" ref="D59:I59" si="18">D57-D58</f>
        <v>-3.0500000000000007</v>
      </c>
      <c r="E59" s="17">
        <f t="shared" si="18"/>
        <v>13.96</v>
      </c>
      <c r="F59" s="17">
        <f t="shared" si="18"/>
        <v>-4.4699999999999953</v>
      </c>
      <c r="G59" s="17">
        <f t="shared" si="18"/>
        <v>9.4200000000000017</v>
      </c>
      <c r="H59" s="17">
        <f t="shared" si="18"/>
        <v>-15.359999999999985</v>
      </c>
      <c r="I59" s="90">
        <f t="shared" si="18"/>
        <v>-134.16666544999987</v>
      </c>
      <c r="V59" s="50">
        <f t="shared" ref="V59:AF59" si="19">V57-V58</f>
        <v>1298.83</v>
      </c>
      <c r="W59" s="50">
        <f t="shared" si="19"/>
        <v>171.19</v>
      </c>
      <c r="X59" s="50">
        <f t="shared" si="19"/>
        <v>91.26</v>
      </c>
      <c r="Y59" s="50">
        <f t="shared" si="19"/>
        <v>355</v>
      </c>
      <c r="Z59" s="50">
        <f t="shared" si="19"/>
        <v>7.7700000000000005</v>
      </c>
      <c r="AA59" s="50">
        <f t="shared" si="19"/>
        <v>25.14</v>
      </c>
      <c r="AB59" s="50">
        <f t="shared" si="19"/>
        <v>1679.79</v>
      </c>
      <c r="AC59" s="50">
        <f t="shared" si="19"/>
        <v>76.170000000000016</v>
      </c>
      <c r="AD59" s="50">
        <f t="shared" si="19"/>
        <v>5.83</v>
      </c>
      <c r="AE59" s="50">
        <f t="shared" si="19"/>
        <v>5.00000000000001E-2</v>
      </c>
      <c r="AF59" s="50">
        <f t="shared" si="19"/>
        <v>-0.28999999999999992</v>
      </c>
      <c r="AI59" s="50">
        <f>AI57-AI58</f>
        <v>-4.6000000000000014</v>
      </c>
      <c r="CI59" s="51">
        <f>CI57-CI58</f>
        <v>78.7</v>
      </c>
      <c r="CL59" s="51">
        <f>CL57-CL58</f>
        <v>5288.5199999999995</v>
      </c>
      <c r="CO59" s="51">
        <f>CO57-CO58</f>
        <v>195.72999999999996</v>
      </c>
    </row>
    <row r="60" spans="1:95" ht="15" hidden="1" customHeight="1" x14ac:dyDescent="0.3">
      <c r="A60" s="56"/>
      <c r="B60" s="16" t="s">
        <v>104</v>
      </c>
      <c r="C60" s="74"/>
      <c r="D60" s="17">
        <v>13</v>
      </c>
      <c r="E60" s="17"/>
      <c r="F60" s="17">
        <v>34</v>
      </c>
      <c r="G60" s="17"/>
      <c r="H60" s="17">
        <v>53</v>
      </c>
      <c r="I60" s="90"/>
    </row>
    <row r="61" spans="1:95" ht="15" customHeight="1" x14ac:dyDescent="0.3">
      <c r="A61" s="189"/>
      <c r="B61" s="190" t="s">
        <v>326</v>
      </c>
      <c r="C61" s="191"/>
      <c r="D61" s="192"/>
      <c r="E61" s="193"/>
      <c r="F61" s="193"/>
      <c r="G61" s="193"/>
      <c r="H61" s="192"/>
      <c r="I61" s="193"/>
    </row>
    <row r="62" spans="1:95" ht="15" customHeight="1" x14ac:dyDescent="0.3">
      <c r="A62" s="194"/>
      <c r="B62" s="195" t="s">
        <v>327</v>
      </c>
      <c r="C62" s="196" t="s">
        <v>136</v>
      </c>
      <c r="D62" s="161">
        <v>7.2</v>
      </c>
      <c r="E62" s="161"/>
      <c r="F62" s="161">
        <v>9.1999999999999993</v>
      </c>
      <c r="G62" s="161"/>
      <c r="H62" s="161">
        <v>25.25</v>
      </c>
      <c r="I62" s="161">
        <v>200</v>
      </c>
    </row>
    <row r="63" spans="1:95" ht="15" customHeight="1" x14ac:dyDescent="0.3">
      <c r="A63" s="169"/>
      <c r="B63" s="170" t="s">
        <v>328</v>
      </c>
      <c r="C63" s="173" t="s">
        <v>316</v>
      </c>
      <c r="D63" s="161">
        <v>1</v>
      </c>
      <c r="E63" s="161"/>
      <c r="F63" s="161">
        <v>0</v>
      </c>
      <c r="G63" s="161"/>
      <c r="H63" s="161">
        <v>16.600000000000001</v>
      </c>
      <c r="I63" s="161">
        <v>70.400000000000006</v>
      </c>
    </row>
    <row r="64" spans="1:95" ht="15" customHeight="1" x14ac:dyDescent="0.3">
      <c r="A64" s="152" t="str">
        <f>"-"</f>
        <v>-</v>
      </c>
      <c r="B64" s="153" t="s">
        <v>329</v>
      </c>
      <c r="C64" s="197">
        <v>200</v>
      </c>
      <c r="D64" s="155">
        <v>0.8</v>
      </c>
      <c r="E64" s="155">
        <v>0</v>
      </c>
      <c r="F64" s="155">
        <v>0</v>
      </c>
      <c r="G64" s="155">
        <v>0.6</v>
      </c>
      <c r="H64" s="155">
        <v>13.2</v>
      </c>
      <c r="I64" s="155">
        <v>97.36</v>
      </c>
    </row>
    <row r="65" spans="1:95" ht="15" customHeight="1" x14ac:dyDescent="0.3">
      <c r="A65" s="189"/>
      <c r="B65" s="198" t="s">
        <v>330</v>
      </c>
      <c r="C65" s="199"/>
      <c r="D65" s="206">
        <f>SUM(D62:D64)</f>
        <v>9</v>
      </c>
      <c r="E65" s="206">
        <f t="shared" ref="E65:I65" si="20">SUM(E62:E64)</f>
        <v>0</v>
      </c>
      <c r="F65" s="206">
        <f t="shared" si="20"/>
        <v>9.1999999999999993</v>
      </c>
      <c r="G65" s="206">
        <f t="shared" si="20"/>
        <v>0.6</v>
      </c>
      <c r="H65" s="206">
        <f t="shared" si="20"/>
        <v>55.05</v>
      </c>
      <c r="I65" s="206">
        <f t="shared" si="20"/>
        <v>367.76</v>
      </c>
    </row>
    <row r="66" spans="1:95" ht="15" customHeight="1" x14ac:dyDescent="0.3">
      <c r="A66" s="200"/>
      <c r="B66" s="201" t="s">
        <v>331</v>
      </c>
      <c r="C66" s="202"/>
      <c r="D66" s="203">
        <f>D57+D65</f>
        <v>37.449999999999996</v>
      </c>
      <c r="E66" s="203">
        <f t="shared" ref="E66" si="21">E57+E65</f>
        <v>13.96</v>
      </c>
      <c r="F66" s="203">
        <f t="shared" ref="F66" si="22">F57+F65</f>
        <v>36.93</v>
      </c>
      <c r="G66" s="203">
        <f t="shared" ref="G66" si="23">G57+G65</f>
        <v>10.020000000000001</v>
      </c>
      <c r="H66" s="203">
        <f t="shared" ref="H66" si="24">H57+H65</f>
        <v>173.74</v>
      </c>
      <c r="I66" s="203">
        <f t="shared" ref="I66" si="25">I57+I65</f>
        <v>1185.59333455</v>
      </c>
    </row>
    <row r="67" spans="1:95" x14ac:dyDescent="0.3">
      <c r="A67" s="56"/>
      <c r="B67" s="16"/>
      <c r="C67" s="74"/>
      <c r="D67" s="17"/>
      <c r="E67" s="17"/>
      <c r="F67" s="17"/>
      <c r="G67" s="17"/>
      <c r="H67" s="17"/>
      <c r="I67" s="90"/>
    </row>
    <row r="68" spans="1:95" x14ac:dyDescent="0.3">
      <c r="A68" s="56"/>
      <c r="B68" s="23" t="s">
        <v>145</v>
      </c>
      <c r="C68" s="180" t="s">
        <v>156</v>
      </c>
      <c r="D68" s="187" t="s">
        <v>157</v>
      </c>
      <c r="E68" s="187"/>
      <c r="F68" s="281" t="s">
        <v>158</v>
      </c>
      <c r="G68" s="281"/>
      <c r="H68" s="181" t="s">
        <v>159</v>
      </c>
      <c r="I68" s="181" t="s">
        <v>160</v>
      </c>
    </row>
    <row r="69" spans="1:95" x14ac:dyDescent="0.3">
      <c r="A69" s="121"/>
      <c r="B69" s="122" t="s">
        <v>199</v>
      </c>
      <c r="C69" s="131"/>
      <c r="D69" s="139"/>
      <c r="E69" s="139"/>
      <c r="F69" s="273"/>
      <c r="G69" s="273"/>
      <c r="H69" s="132"/>
      <c r="I69" s="132"/>
    </row>
    <row r="70" spans="1:95" ht="15.6" customHeight="1" x14ac:dyDescent="0.3">
      <c r="A70" s="121" t="s">
        <v>236</v>
      </c>
      <c r="B70" s="126" t="s">
        <v>212</v>
      </c>
      <c r="C70" s="123" t="s">
        <v>225</v>
      </c>
      <c r="D70" s="124">
        <v>1.85</v>
      </c>
      <c r="E70" s="124">
        <v>0</v>
      </c>
      <c r="F70" s="124">
        <v>9.67</v>
      </c>
      <c r="G70" s="124">
        <v>2.68</v>
      </c>
      <c r="H70" s="124">
        <v>9.43</v>
      </c>
      <c r="I70" s="125">
        <v>75.66</v>
      </c>
      <c r="J70" s="82">
        <v>0.79</v>
      </c>
      <c r="K70" s="60">
        <v>1.63</v>
      </c>
      <c r="L70" s="60">
        <v>0</v>
      </c>
      <c r="M70" s="60">
        <v>0</v>
      </c>
      <c r="N70" s="60">
        <v>3.99</v>
      </c>
      <c r="O70" s="60">
        <v>3.5</v>
      </c>
      <c r="P70" s="60">
        <v>1.78</v>
      </c>
      <c r="Q70" s="60">
        <v>0</v>
      </c>
      <c r="R70" s="60">
        <v>0</v>
      </c>
      <c r="S70" s="60">
        <v>0.32</v>
      </c>
      <c r="T70" s="60">
        <v>1.39</v>
      </c>
      <c r="U70" s="60">
        <v>208.08</v>
      </c>
      <c r="V70" s="60">
        <v>321.5</v>
      </c>
      <c r="W70" s="60">
        <v>37.659999999999997</v>
      </c>
      <c r="X70" s="60">
        <v>19.149999999999999</v>
      </c>
      <c r="Y70" s="60">
        <v>39.67</v>
      </c>
      <c r="Z70" s="60">
        <v>0.63</v>
      </c>
      <c r="AA70" s="60">
        <v>3</v>
      </c>
      <c r="AB70" s="60">
        <v>1455.6</v>
      </c>
      <c r="AC70" s="60">
        <v>307.98</v>
      </c>
      <c r="AD70" s="60">
        <v>1.26</v>
      </c>
      <c r="AE70" s="60">
        <v>0.04</v>
      </c>
      <c r="AF70" s="60">
        <v>0.05</v>
      </c>
      <c r="AG70" s="60">
        <v>0.73</v>
      </c>
      <c r="AH70" s="60">
        <v>1.21</v>
      </c>
      <c r="AI70" s="60">
        <v>13.56</v>
      </c>
      <c r="AJ70" s="61">
        <v>0</v>
      </c>
      <c r="AK70" s="61">
        <v>94.66</v>
      </c>
      <c r="AL70" s="61">
        <v>80.459999999999994</v>
      </c>
      <c r="AM70" s="61">
        <v>133.43</v>
      </c>
      <c r="AN70" s="61">
        <v>133.88</v>
      </c>
      <c r="AO70" s="61">
        <v>40.75</v>
      </c>
      <c r="AP70" s="61">
        <v>80.72</v>
      </c>
      <c r="AQ70" s="61">
        <v>22.42</v>
      </c>
      <c r="AR70" s="61">
        <v>84.65</v>
      </c>
      <c r="AS70" s="61">
        <v>116.3</v>
      </c>
      <c r="AT70" s="61">
        <v>144.22</v>
      </c>
      <c r="AU70" s="61">
        <v>226.02</v>
      </c>
      <c r="AV70" s="61">
        <v>55.46</v>
      </c>
      <c r="AW70" s="61">
        <v>87.68</v>
      </c>
      <c r="AX70" s="61">
        <v>401.97</v>
      </c>
      <c r="AY70" s="61">
        <v>0</v>
      </c>
      <c r="AZ70" s="61">
        <v>86.32</v>
      </c>
      <c r="BA70" s="61">
        <v>87.11</v>
      </c>
      <c r="BB70" s="61">
        <v>71.819999999999993</v>
      </c>
      <c r="BC70" s="61">
        <v>30.41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0.15</v>
      </c>
      <c r="BL70" s="61">
        <v>0</v>
      </c>
      <c r="BM70" s="61">
        <v>0.09</v>
      </c>
      <c r="BN70" s="61">
        <v>0.01</v>
      </c>
      <c r="BO70" s="61">
        <v>0.02</v>
      </c>
      <c r="BP70" s="61">
        <v>0</v>
      </c>
      <c r="BQ70" s="61">
        <v>0</v>
      </c>
      <c r="BR70" s="61">
        <v>0</v>
      </c>
      <c r="BS70" s="61">
        <v>0.56000000000000005</v>
      </c>
      <c r="BT70" s="61">
        <v>0</v>
      </c>
      <c r="BU70" s="61">
        <v>0</v>
      </c>
      <c r="BV70" s="61">
        <v>1.5</v>
      </c>
      <c r="BW70" s="61">
        <v>0</v>
      </c>
      <c r="BX70" s="61">
        <v>0</v>
      </c>
      <c r="BY70" s="61">
        <v>0</v>
      </c>
      <c r="BZ70" s="61">
        <v>0</v>
      </c>
      <c r="CA70" s="61">
        <v>0</v>
      </c>
      <c r="CB70" s="61">
        <v>293.23</v>
      </c>
      <c r="CC70" s="62"/>
      <c r="CD70" s="62"/>
      <c r="CE70" s="61">
        <v>245.6</v>
      </c>
      <c r="CF70" s="61"/>
      <c r="CG70" s="61">
        <v>25.16</v>
      </c>
      <c r="CH70" s="61">
        <v>14.1</v>
      </c>
      <c r="CI70" s="61">
        <v>19.63</v>
      </c>
      <c r="CJ70" s="61">
        <v>932.33</v>
      </c>
      <c r="CK70" s="61">
        <v>333.45</v>
      </c>
      <c r="CL70" s="61">
        <v>632.89</v>
      </c>
      <c r="CM70" s="61">
        <v>46.29</v>
      </c>
      <c r="CN70" s="61">
        <v>28.79</v>
      </c>
      <c r="CO70" s="61">
        <v>37.54</v>
      </c>
      <c r="CP70" s="61">
        <v>0</v>
      </c>
      <c r="CQ70" s="61">
        <v>0.5</v>
      </c>
    </row>
    <row r="71" spans="1:95" ht="15.6" customHeight="1" x14ac:dyDescent="0.3">
      <c r="A71" s="121" t="s">
        <v>237</v>
      </c>
      <c r="B71" s="126" t="s">
        <v>213</v>
      </c>
      <c r="C71" s="123" t="str">
        <f>"100"</f>
        <v>100</v>
      </c>
      <c r="D71" s="124">
        <v>11.9</v>
      </c>
      <c r="E71" s="124">
        <v>0</v>
      </c>
      <c r="F71" s="125">
        <v>5.7</v>
      </c>
      <c r="G71" s="124">
        <v>4.63</v>
      </c>
      <c r="H71" s="124">
        <v>2.95</v>
      </c>
      <c r="I71" s="125">
        <v>117.81425156499998</v>
      </c>
      <c r="J71" s="82">
        <v>0.93</v>
      </c>
      <c r="K71" s="60">
        <v>3.14</v>
      </c>
      <c r="L71" s="60">
        <v>0</v>
      </c>
      <c r="M71" s="60">
        <v>0</v>
      </c>
      <c r="N71" s="60">
        <v>1.66</v>
      </c>
      <c r="O71" s="60">
        <v>1.0900000000000001</v>
      </c>
      <c r="P71" s="60">
        <v>0.2</v>
      </c>
      <c r="Q71" s="60">
        <v>0</v>
      </c>
      <c r="R71" s="60">
        <v>0</v>
      </c>
      <c r="S71" s="60">
        <v>0.24</v>
      </c>
      <c r="T71" s="60">
        <v>1.56</v>
      </c>
      <c r="U71" s="60">
        <v>236.94</v>
      </c>
      <c r="V71" s="60">
        <v>241.36</v>
      </c>
      <c r="W71" s="60">
        <v>8.83</v>
      </c>
      <c r="X71" s="60">
        <v>56.54</v>
      </c>
      <c r="Y71" s="60">
        <v>111.33</v>
      </c>
      <c r="Z71" s="60">
        <v>1.05</v>
      </c>
      <c r="AA71" s="60">
        <v>3.73</v>
      </c>
      <c r="AB71" s="60">
        <v>261.12</v>
      </c>
      <c r="AC71" s="60">
        <v>85</v>
      </c>
      <c r="AD71" s="60">
        <v>2.14</v>
      </c>
      <c r="AE71" s="60">
        <v>0.04</v>
      </c>
      <c r="AF71" s="60">
        <v>0.04</v>
      </c>
      <c r="AG71" s="60">
        <v>4.3099999999999996</v>
      </c>
      <c r="AH71" s="60">
        <v>0.24</v>
      </c>
      <c r="AI71" s="60">
        <v>0.22</v>
      </c>
      <c r="AJ71" s="61">
        <v>0</v>
      </c>
      <c r="AK71" s="61">
        <v>8.9</v>
      </c>
      <c r="AL71" s="61">
        <v>8.02</v>
      </c>
      <c r="AM71" s="61">
        <v>14.49</v>
      </c>
      <c r="AN71" s="61">
        <v>5.0999999999999996</v>
      </c>
      <c r="AO71" s="61">
        <v>2.77</v>
      </c>
      <c r="AP71" s="61">
        <v>5.96</v>
      </c>
      <c r="AQ71" s="61">
        <v>1.86</v>
      </c>
      <c r="AR71" s="61">
        <v>9.08</v>
      </c>
      <c r="AS71" s="61">
        <v>6.68</v>
      </c>
      <c r="AT71" s="61">
        <v>7.67</v>
      </c>
      <c r="AU71" s="61">
        <v>9.01</v>
      </c>
      <c r="AV71" s="61">
        <v>3.67</v>
      </c>
      <c r="AW71" s="61">
        <v>6.54</v>
      </c>
      <c r="AX71" s="61">
        <v>57.02</v>
      </c>
      <c r="AY71" s="61">
        <v>0</v>
      </c>
      <c r="AZ71" s="61">
        <v>16.86</v>
      </c>
      <c r="BA71" s="61">
        <v>9.1300000000000008</v>
      </c>
      <c r="BB71" s="61">
        <v>4.5999999999999996</v>
      </c>
      <c r="BC71" s="61">
        <v>3.62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0</v>
      </c>
      <c r="BK71" s="61">
        <v>0.22</v>
      </c>
      <c r="BL71" s="61">
        <v>0</v>
      </c>
      <c r="BM71" s="61">
        <v>0.14000000000000001</v>
      </c>
      <c r="BN71" s="61">
        <v>0.01</v>
      </c>
      <c r="BO71" s="61">
        <v>0.02</v>
      </c>
      <c r="BP71" s="61">
        <v>0</v>
      </c>
      <c r="BQ71" s="61">
        <v>0</v>
      </c>
      <c r="BR71" s="61">
        <v>0</v>
      </c>
      <c r="BS71" s="61">
        <v>0.84</v>
      </c>
      <c r="BT71" s="61">
        <v>0</v>
      </c>
      <c r="BU71" s="61">
        <v>0</v>
      </c>
      <c r="BV71" s="61">
        <v>2.72</v>
      </c>
      <c r="BW71" s="61">
        <v>0</v>
      </c>
      <c r="BX71" s="61">
        <v>0</v>
      </c>
      <c r="BY71" s="61">
        <v>0</v>
      </c>
      <c r="BZ71" s="61">
        <v>0</v>
      </c>
      <c r="CA71" s="61">
        <v>0</v>
      </c>
      <c r="CB71" s="61">
        <v>124.16</v>
      </c>
      <c r="CC71" s="62"/>
      <c r="CD71" s="62"/>
      <c r="CE71" s="61">
        <v>47.25</v>
      </c>
      <c r="CF71" s="61"/>
      <c r="CG71" s="61">
        <v>20.21</v>
      </c>
      <c r="CH71" s="61">
        <v>14.35</v>
      </c>
      <c r="CI71" s="61">
        <v>15.21</v>
      </c>
      <c r="CJ71" s="61">
        <v>75.67</v>
      </c>
      <c r="CK71" s="61">
        <v>24.56</v>
      </c>
      <c r="CL71" s="61">
        <v>49.67</v>
      </c>
      <c r="CM71" s="61">
        <v>0.49</v>
      </c>
      <c r="CN71" s="61">
        <v>16</v>
      </c>
      <c r="CO71" s="61">
        <v>0.4</v>
      </c>
      <c r="CP71" s="61">
        <v>0.5</v>
      </c>
      <c r="CQ71" s="61">
        <v>0.5</v>
      </c>
    </row>
    <row r="72" spans="1:95" ht="15.6" customHeight="1" x14ac:dyDescent="0.3">
      <c r="A72" s="141" t="s">
        <v>238</v>
      </c>
      <c r="B72" s="126" t="s">
        <v>214</v>
      </c>
      <c r="C72" s="123" t="str">
        <f>"180"</f>
        <v>180</v>
      </c>
      <c r="D72" s="124">
        <v>4.1900000000000004</v>
      </c>
      <c r="E72" s="124">
        <v>0.03</v>
      </c>
      <c r="F72" s="124">
        <v>5.1100000000000003</v>
      </c>
      <c r="G72" s="124">
        <v>0.63</v>
      </c>
      <c r="H72" s="124">
        <v>44.15</v>
      </c>
      <c r="I72" s="125">
        <v>239.91039631199999</v>
      </c>
      <c r="J72" s="82">
        <v>3.54</v>
      </c>
      <c r="K72" s="60">
        <v>0.16</v>
      </c>
      <c r="L72" s="60">
        <v>0</v>
      </c>
      <c r="M72" s="60">
        <v>0</v>
      </c>
      <c r="N72" s="60">
        <v>0.45</v>
      </c>
      <c r="O72" s="60">
        <v>41.94</v>
      </c>
      <c r="P72" s="60">
        <v>1.77</v>
      </c>
      <c r="Q72" s="60">
        <v>0</v>
      </c>
      <c r="R72" s="60">
        <v>0</v>
      </c>
      <c r="S72" s="60">
        <v>0</v>
      </c>
      <c r="T72" s="60">
        <v>1.35</v>
      </c>
      <c r="U72" s="60">
        <v>356.48</v>
      </c>
      <c r="V72" s="60">
        <v>61.67</v>
      </c>
      <c r="W72" s="60">
        <v>8.4</v>
      </c>
      <c r="X72" s="60">
        <v>27.98</v>
      </c>
      <c r="Y72" s="60">
        <v>84.39</v>
      </c>
      <c r="Z72" s="60">
        <v>0.67</v>
      </c>
      <c r="AA72" s="60">
        <v>22.09</v>
      </c>
      <c r="AB72" s="60">
        <v>18.97</v>
      </c>
      <c r="AC72" s="60">
        <v>43.03</v>
      </c>
      <c r="AD72" s="60">
        <v>0.32</v>
      </c>
      <c r="AE72" s="60">
        <v>0.04</v>
      </c>
      <c r="AF72" s="60">
        <v>0.03</v>
      </c>
      <c r="AG72" s="60">
        <v>0.82</v>
      </c>
      <c r="AH72" s="60">
        <v>2.1</v>
      </c>
      <c r="AI72" s="60">
        <v>0.14000000000000001</v>
      </c>
      <c r="AJ72" s="61">
        <v>0</v>
      </c>
      <c r="AK72" s="61">
        <v>250.25</v>
      </c>
      <c r="AL72" s="61">
        <v>196.89</v>
      </c>
      <c r="AM72" s="61">
        <v>369.92</v>
      </c>
      <c r="AN72" s="61">
        <v>155.61000000000001</v>
      </c>
      <c r="AO72" s="61">
        <v>95.4</v>
      </c>
      <c r="AP72" s="61">
        <v>143.88999999999999</v>
      </c>
      <c r="AQ72" s="61">
        <v>60.8</v>
      </c>
      <c r="AR72" s="61">
        <v>220.64</v>
      </c>
      <c r="AS72" s="61">
        <v>232.25</v>
      </c>
      <c r="AT72" s="61">
        <v>302.95999999999998</v>
      </c>
      <c r="AU72" s="61">
        <v>321.89999999999998</v>
      </c>
      <c r="AV72" s="61">
        <v>101.96</v>
      </c>
      <c r="AW72" s="61">
        <v>190.38</v>
      </c>
      <c r="AX72" s="61">
        <v>715.86</v>
      </c>
      <c r="AY72" s="61">
        <v>0</v>
      </c>
      <c r="AZ72" s="61">
        <v>197.19</v>
      </c>
      <c r="BA72" s="61">
        <v>197.42</v>
      </c>
      <c r="BB72" s="61">
        <v>173.26</v>
      </c>
      <c r="BC72" s="61">
        <v>81.48</v>
      </c>
      <c r="BD72" s="61">
        <v>0.21</v>
      </c>
      <c r="BE72" s="61">
        <v>0.05</v>
      </c>
      <c r="BF72" s="61">
        <v>0.04</v>
      </c>
      <c r="BG72" s="61">
        <v>0.1</v>
      </c>
      <c r="BH72" s="61">
        <v>0.13</v>
      </c>
      <c r="BI72" s="61">
        <v>0.44</v>
      </c>
      <c r="BJ72" s="61">
        <v>0</v>
      </c>
      <c r="BK72" s="61">
        <v>1.45</v>
      </c>
      <c r="BL72" s="61">
        <v>0</v>
      </c>
      <c r="BM72" s="61">
        <v>0.44</v>
      </c>
      <c r="BN72" s="61">
        <v>0</v>
      </c>
      <c r="BO72" s="61">
        <v>0</v>
      </c>
      <c r="BP72" s="61">
        <v>0</v>
      </c>
      <c r="BQ72" s="61">
        <v>0.05</v>
      </c>
      <c r="BR72" s="61">
        <v>0.16</v>
      </c>
      <c r="BS72" s="61">
        <v>1.43</v>
      </c>
      <c r="BT72" s="61">
        <v>0</v>
      </c>
      <c r="BU72" s="61">
        <v>0</v>
      </c>
      <c r="BV72" s="61">
        <v>0.17</v>
      </c>
      <c r="BW72" s="61">
        <v>0</v>
      </c>
      <c r="BX72" s="61">
        <v>0</v>
      </c>
      <c r="BY72" s="61">
        <v>0</v>
      </c>
      <c r="BZ72" s="61">
        <v>0</v>
      </c>
      <c r="CA72" s="61">
        <v>0</v>
      </c>
      <c r="CB72" s="61">
        <v>141.82</v>
      </c>
      <c r="CC72" s="62"/>
      <c r="CD72" s="62"/>
      <c r="CE72" s="61">
        <v>25.25</v>
      </c>
      <c r="CF72" s="61"/>
      <c r="CG72" s="61">
        <v>31.21</v>
      </c>
      <c r="CH72" s="61">
        <v>16.21</v>
      </c>
      <c r="CI72" s="61">
        <v>23.71</v>
      </c>
      <c r="CJ72" s="61">
        <v>1897.75</v>
      </c>
      <c r="CK72" s="61">
        <v>947.5</v>
      </c>
      <c r="CL72" s="61">
        <v>1422.62</v>
      </c>
      <c r="CM72" s="61">
        <v>4.5199999999999996</v>
      </c>
      <c r="CN72" s="61">
        <v>1.05</v>
      </c>
      <c r="CO72" s="61">
        <v>2.78</v>
      </c>
      <c r="CP72" s="61">
        <v>0</v>
      </c>
      <c r="CQ72" s="61">
        <v>0.9</v>
      </c>
    </row>
    <row r="73" spans="1:95" x14ac:dyDescent="0.3">
      <c r="A73" s="121" t="s">
        <v>240</v>
      </c>
      <c r="B73" s="126" t="s">
        <v>255</v>
      </c>
      <c r="C73" s="123" t="str">
        <f>"200"</f>
        <v>200</v>
      </c>
      <c r="D73" s="124">
        <v>0.72</v>
      </c>
      <c r="E73" s="124">
        <v>0</v>
      </c>
      <c r="F73" s="124">
        <v>0.03</v>
      </c>
      <c r="G73" s="124">
        <v>0.03</v>
      </c>
      <c r="H73" s="124">
        <v>23.24</v>
      </c>
      <c r="I73" s="125">
        <v>88.18959000000001</v>
      </c>
      <c r="J73" s="82">
        <v>0.01</v>
      </c>
      <c r="K73" s="60">
        <v>0</v>
      </c>
      <c r="L73" s="60">
        <v>0</v>
      </c>
      <c r="M73" s="60">
        <v>0</v>
      </c>
      <c r="N73" s="60">
        <v>20.78</v>
      </c>
      <c r="O73" s="60">
        <v>0.31</v>
      </c>
      <c r="P73" s="60">
        <v>2.15</v>
      </c>
      <c r="Q73" s="60">
        <v>0</v>
      </c>
      <c r="R73" s="60">
        <v>0</v>
      </c>
      <c r="S73" s="60">
        <v>0.17</v>
      </c>
      <c r="T73" s="60">
        <v>0.72</v>
      </c>
      <c r="U73" s="60">
        <v>1.95</v>
      </c>
      <c r="V73" s="60">
        <v>187.28</v>
      </c>
      <c r="W73" s="60">
        <v>17.36</v>
      </c>
      <c r="X73" s="60">
        <v>10.97</v>
      </c>
      <c r="Y73" s="60">
        <v>14.94</v>
      </c>
      <c r="Z73" s="60">
        <v>0.37</v>
      </c>
      <c r="AA73" s="60">
        <v>0</v>
      </c>
      <c r="AB73" s="60">
        <v>346.5</v>
      </c>
      <c r="AC73" s="60">
        <v>64.13</v>
      </c>
      <c r="AD73" s="60">
        <v>0.61</v>
      </c>
      <c r="AE73" s="60">
        <v>0.01</v>
      </c>
      <c r="AF73" s="60">
        <v>0.02</v>
      </c>
      <c r="AG73" s="60">
        <v>0.28000000000000003</v>
      </c>
      <c r="AH73" s="60">
        <v>0.43</v>
      </c>
      <c r="AI73" s="60">
        <v>0.18</v>
      </c>
      <c r="AJ73" s="61">
        <v>0</v>
      </c>
      <c r="AK73" s="61">
        <v>0.01</v>
      </c>
      <c r="AL73" s="61">
        <v>0</v>
      </c>
      <c r="AM73" s="61">
        <v>0.01</v>
      </c>
      <c r="AN73" s="61">
        <v>0.01</v>
      </c>
      <c r="AO73" s="61">
        <v>0</v>
      </c>
      <c r="AP73" s="61">
        <v>0.01</v>
      </c>
      <c r="AQ73" s="61">
        <v>0</v>
      </c>
      <c r="AR73" s="61">
        <v>0.01</v>
      </c>
      <c r="AS73" s="61">
        <v>0.01</v>
      </c>
      <c r="AT73" s="61">
        <v>0.01</v>
      </c>
      <c r="AU73" s="61">
        <v>0.03</v>
      </c>
      <c r="AV73" s="61">
        <v>0</v>
      </c>
      <c r="AW73" s="61">
        <v>0</v>
      </c>
      <c r="AX73" s="61">
        <v>0.01</v>
      </c>
      <c r="AY73" s="61">
        <v>0</v>
      </c>
      <c r="AZ73" s="61">
        <v>0.01</v>
      </c>
      <c r="BA73" s="61">
        <v>0.01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0.01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213.92</v>
      </c>
      <c r="CC73" s="62"/>
      <c r="CD73" s="62"/>
      <c r="CE73" s="61">
        <v>57.75</v>
      </c>
      <c r="CF73" s="61"/>
      <c r="CG73" s="61">
        <v>5.99</v>
      </c>
      <c r="CH73" s="61">
        <v>4.79</v>
      </c>
      <c r="CI73" s="61">
        <v>5.39</v>
      </c>
      <c r="CJ73" s="61">
        <v>545</v>
      </c>
      <c r="CK73" s="61">
        <v>210.4</v>
      </c>
      <c r="CL73" s="61">
        <v>377.7</v>
      </c>
      <c r="CM73" s="61">
        <v>50.08</v>
      </c>
      <c r="CN73" s="61">
        <v>30.08</v>
      </c>
      <c r="CO73" s="61">
        <v>40.08</v>
      </c>
      <c r="CP73" s="61">
        <v>10</v>
      </c>
      <c r="CQ73" s="61">
        <v>0</v>
      </c>
    </row>
    <row r="74" spans="1:95" x14ac:dyDescent="0.3">
      <c r="A74" s="121" t="str">
        <f>""</f>
        <v/>
      </c>
      <c r="B74" s="126" t="s">
        <v>112</v>
      </c>
      <c r="C74" s="123" t="str">
        <f>"50"</f>
        <v>50</v>
      </c>
      <c r="D74" s="125">
        <v>4.5</v>
      </c>
      <c r="E74" s="125">
        <v>0</v>
      </c>
      <c r="F74" s="125">
        <v>1.5</v>
      </c>
      <c r="G74" s="124">
        <v>0</v>
      </c>
      <c r="H74" s="124">
        <v>26.9</v>
      </c>
      <c r="I74" s="125">
        <v>133.82499999999999</v>
      </c>
      <c r="J74" s="82">
        <v>0</v>
      </c>
      <c r="K74" s="60">
        <v>0</v>
      </c>
      <c r="L74" s="60">
        <v>0</v>
      </c>
      <c r="M74" s="60">
        <v>0</v>
      </c>
      <c r="N74" s="60">
        <v>1.8</v>
      </c>
      <c r="O74" s="60">
        <v>21.35</v>
      </c>
      <c r="P74" s="60">
        <v>3.75</v>
      </c>
      <c r="Q74" s="60">
        <v>0</v>
      </c>
      <c r="R74" s="60">
        <v>0</v>
      </c>
      <c r="S74" s="60">
        <v>0.15</v>
      </c>
      <c r="T74" s="60">
        <v>0.9</v>
      </c>
      <c r="U74" s="60">
        <v>171.5</v>
      </c>
      <c r="V74" s="60">
        <v>112.5</v>
      </c>
      <c r="W74" s="60">
        <v>17</v>
      </c>
      <c r="X74" s="60">
        <v>31.5</v>
      </c>
      <c r="Y74" s="60">
        <v>86</v>
      </c>
      <c r="Z74" s="60">
        <v>1.4</v>
      </c>
      <c r="AA74" s="60">
        <v>4.5</v>
      </c>
      <c r="AB74" s="60">
        <v>0</v>
      </c>
      <c r="AC74" s="60">
        <v>4.5</v>
      </c>
      <c r="AD74" s="60">
        <v>0.85</v>
      </c>
      <c r="AE74" s="60">
        <v>0.08</v>
      </c>
      <c r="AF74" s="60">
        <v>0.03</v>
      </c>
      <c r="AG74" s="60">
        <v>2.35</v>
      </c>
      <c r="AH74" s="60">
        <v>2.35</v>
      </c>
      <c r="AI74" s="60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16.649999999999999</v>
      </c>
      <c r="CC74" s="62"/>
      <c r="CD74" s="62"/>
      <c r="CE74" s="61">
        <v>4.5</v>
      </c>
      <c r="CF74" s="61"/>
      <c r="CG74" s="61">
        <v>0</v>
      </c>
      <c r="CH74" s="61">
        <v>0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0</v>
      </c>
      <c r="CP74" s="61">
        <v>0</v>
      </c>
      <c r="CQ74" s="61">
        <v>0</v>
      </c>
    </row>
    <row r="75" spans="1:95" x14ac:dyDescent="0.3">
      <c r="A75" s="121"/>
      <c r="B75" s="126" t="s">
        <v>215</v>
      </c>
      <c r="C75" s="123" t="str">
        <f>"50"</f>
        <v>50</v>
      </c>
      <c r="D75" s="124">
        <v>4.41</v>
      </c>
      <c r="E75" s="124">
        <v>0.88</v>
      </c>
      <c r="F75" s="124">
        <v>6.45</v>
      </c>
      <c r="G75" s="124">
        <v>4.25</v>
      </c>
      <c r="H75" s="124">
        <v>24.59</v>
      </c>
      <c r="I75" s="125">
        <v>173.57855307692313</v>
      </c>
      <c r="J75" s="83">
        <v>2.2599999999999998</v>
      </c>
      <c r="K75" s="57">
        <v>2.5</v>
      </c>
      <c r="L75" s="57">
        <v>0</v>
      </c>
      <c r="M75" s="57">
        <v>0</v>
      </c>
      <c r="N75" s="57">
        <v>4.0999999999999996</v>
      </c>
      <c r="O75" s="57">
        <v>19.489999999999998</v>
      </c>
      <c r="P75" s="57">
        <v>1</v>
      </c>
      <c r="Q75" s="57">
        <v>0</v>
      </c>
      <c r="R75" s="57">
        <v>0</v>
      </c>
      <c r="S75" s="57">
        <v>0.13</v>
      </c>
      <c r="T75" s="57">
        <v>0.44</v>
      </c>
      <c r="U75" s="57">
        <v>47.34</v>
      </c>
      <c r="V75" s="57">
        <v>70.53</v>
      </c>
      <c r="W75" s="57">
        <v>31.05</v>
      </c>
      <c r="X75" s="57">
        <v>7.54</v>
      </c>
      <c r="Y75" s="57">
        <v>47.39</v>
      </c>
      <c r="Z75" s="57">
        <v>0.45</v>
      </c>
      <c r="AA75" s="57">
        <v>15.37</v>
      </c>
      <c r="AB75" s="57">
        <v>7.32</v>
      </c>
      <c r="AC75" s="57">
        <v>27.23</v>
      </c>
      <c r="AD75" s="57">
        <v>2.2400000000000002</v>
      </c>
      <c r="AE75" s="57">
        <v>0.05</v>
      </c>
      <c r="AF75" s="57">
        <v>0.05</v>
      </c>
      <c r="AG75" s="57">
        <v>0.34</v>
      </c>
      <c r="AH75" s="57">
        <v>1.3</v>
      </c>
      <c r="AI75" s="57">
        <v>0.09</v>
      </c>
      <c r="AJ75" s="55">
        <v>0</v>
      </c>
      <c r="AK75" s="55">
        <v>338.28</v>
      </c>
      <c r="AL75" s="55">
        <v>282</v>
      </c>
      <c r="AM75" s="55">
        <v>551.76</v>
      </c>
      <c r="AN75" s="55">
        <v>378.2</v>
      </c>
      <c r="AO75" s="55">
        <v>143.85</v>
      </c>
      <c r="AP75" s="55">
        <v>254.38</v>
      </c>
      <c r="AQ75" s="55">
        <v>74.83</v>
      </c>
      <c r="AR75" s="55">
        <v>304.86</v>
      </c>
      <c r="AS75" s="55">
        <v>293.45</v>
      </c>
      <c r="AT75" s="55">
        <v>305.8</v>
      </c>
      <c r="AU75" s="55">
        <v>425.46</v>
      </c>
      <c r="AV75" s="55">
        <v>178.15</v>
      </c>
      <c r="AW75" s="55">
        <v>265.51</v>
      </c>
      <c r="AX75" s="55">
        <v>1466.99</v>
      </c>
      <c r="AY75" s="55">
        <v>2.94</v>
      </c>
      <c r="AZ75" s="55">
        <v>429.46</v>
      </c>
      <c r="BA75" s="55">
        <v>309</v>
      </c>
      <c r="BB75" s="55">
        <v>213.98</v>
      </c>
      <c r="BC75" s="55">
        <v>115.53</v>
      </c>
      <c r="BD75" s="55">
        <v>0</v>
      </c>
      <c r="BE75" s="55">
        <v>0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0.25</v>
      </c>
      <c r="BL75" s="55">
        <v>0</v>
      </c>
      <c r="BM75" s="55">
        <v>0.14000000000000001</v>
      </c>
      <c r="BN75" s="55">
        <v>0.01</v>
      </c>
      <c r="BO75" s="55">
        <v>0.02</v>
      </c>
      <c r="BP75" s="55">
        <v>0</v>
      </c>
      <c r="BQ75" s="55">
        <v>0</v>
      </c>
      <c r="BR75" s="55">
        <v>0</v>
      </c>
      <c r="BS75" s="55">
        <v>0.83</v>
      </c>
      <c r="BT75" s="55">
        <v>0</v>
      </c>
      <c r="BU75" s="55">
        <v>0</v>
      </c>
      <c r="BV75" s="55">
        <v>2.42</v>
      </c>
      <c r="BW75" s="55">
        <v>0.02</v>
      </c>
      <c r="BX75" s="55">
        <v>0</v>
      </c>
      <c r="BY75" s="55">
        <v>0</v>
      </c>
      <c r="BZ75" s="55">
        <v>0</v>
      </c>
      <c r="CA75" s="55">
        <v>0</v>
      </c>
      <c r="CB75" s="55">
        <v>29.38</v>
      </c>
      <c r="CC75" s="58"/>
      <c r="CD75" s="58"/>
      <c r="CE75" s="55">
        <v>16.59</v>
      </c>
      <c r="CF75" s="55"/>
      <c r="CG75" s="55">
        <v>8.59</v>
      </c>
      <c r="CH75" s="55">
        <v>5.24</v>
      </c>
      <c r="CI75" s="55">
        <v>6.91</v>
      </c>
      <c r="CJ75" s="55">
        <v>1132.48</v>
      </c>
      <c r="CK75" s="55">
        <v>442.43</v>
      </c>
      <c r="CL75" s="55">
        <v>787.46</v>
      </c>
      <c r="CM75" s="55">
        <v>8.0399999999999991</v>
      </c>
      <c r="CN75" s="55">
        <v>4.03</v>
      </c>
      <c r="CO75" s="55">
        <v>6.45</v>
      </c>
      <c r="CP75" s="55">
        <v>3.08</v>
      </c>
      <c r="CQ75" s="55">
        <v>0.08</v>
      </c>
    </row>
    <row r="76" spans="1:95" ht="14.4" x14ac:dyDescent="0.3">
      <c r="A76" s="127"/>
      <c r="B76" s="142" t="s">
        <v>205</v>
      </c>
      <c r="C76" s="128"/>
      <c r="D76" s="130">
        <f>SUM(D70:D75)</f>
        <v>27.57</v>
      </c>
      <c r="E76" s="130">
        <f t="shared" ref="E76:BP76" si="26">SUM(E70:E75)</f>
        <v>0.91</v>
      </c>
      <c r="F76" s="130">
        <f t="shared" si="26"/>
        <v>28.46</v>
      </c>
      <c r="G76" s="130">
        <f t="shared" si="26"/>
        <v>12.22</v>
      </c>
      <c r="H76" s="130">
        <f t="shared" si="26"/>
        <v>131.26</v>
      </c>
      <c r="I76" s="130">
        <f t="shared" si="26"/>
        <v>828.97779095392298</v>
      </c>
      <c r="J76" s="140">
        <f t="shared" si="26"/>
        <v>7.5299999999999994</v>
      </c>
      <c r="K76" s="68">
        <f t="shared" si="26"/>
        <v>7.43</v>
      </c>
      <c r="L76" s="68">
        <f t="shared" si="26"/>
        <v>0</v>
      </c>
      <c r="M76" s="68">
        <f t="shared" si="26"/>
        <v>0</v>
      </c>
      <c r="N76" s="68">
        <f t="shared" si="26"/>
        <v>32.78</v>
      </c>
      <c r="O76" s="68">
        <f t="shared" si="26"/>
        <v>87.679999999999993</v>
      </c>
      <c r="P76" s="68">
        <f t="shared" si="26"/>
        <v>10.65</v>
      </c>
      <c r="Q76" s="68">
        <f t="shared" si="26"/>
        <v>0</v>
      </c>
      <c r="R76" s="68">
        <f t="shared" si="26"/>
        <v>0</v>
      </c>
      <c r="S76" s="68">
        <f t="shared" si="26"/>
        <v>1.0100000000000002</v>
      </c>
      <c r="T76" s="68">
        <f t="shared" si="26"/>
        <v>6.3600000000000012</v>
      </c>
      <c r="U76" s="68">
        <f t="shared" si="26"/>
        <v>1022.2900000000001</v>
      </c>
      <c r="V76" s="68">
        <f t="shared" si="26"/>
        <v>994.83999999999992</v>
      </c>
      <c r="W76" s="68">
        <f t="shared" si="26"/>
        <v>120.3</v>
      </c>
      <c r="X76" s="68">
        <f t="shared" si="26"/>
        <v>153.67999999999998</v>
      </c>
      <c r="Y76" s="68">
        <f t="shared" si="26"/>
        <v>383.71999999999997</v>
      </c>
      <c r="Z76" s="68">
        <f t="shared" si="26"/>
        <v>4.57</v>
      </c>
      <c r="AA76" s="68">
        <f t="shared" si="26"/>
        <v>48.69</v>
      </c>
      <c r="AB76" s="68">
        <f t="shared" si="26"/>
        <v>2089.5099999999998</v>
      </c>
      <c r="AC76" s="68">
        <f t="shared" si="26"/>
        <v>531.87</v>
      </c>
      <c r="AD76" s="68">
        <f t="shared" si="26"/>
        <v>7.42</v>
      </c>
      <c r="AE76" s="68">
        <f t="shared" si="26"/>
        <v>0.26</v>
      </c>
      <c r="AF76" s="68">
        <f t="shared" si="26"/>
        <v>0.21999999999999997</v>
      </c>
      <c r="AG76" s="68">
        <f t="shared" si="26"/>
        <v>8.83</v>
      </c>
      <c r="AH76" s="68">
        <f t="shared" si="26"/>
        <v>7.63</v>
      </c>
      <c r="AI76" s="68">
        <f t="shared" si="26"/>
        <v>14.190000000000001</v>
      </c>
      <c r="AJ76" s="68">
        <f t="shared" si="26"/>
        <v>0</v>
      </c>
      <c r="AK76" s="68">
        <f t="shared" si="26"/>
        <v>692.09999999999991</v>
      </c>
      <c r="AL76" s="68">
        <f t="shared" si="26"/>
        <v>567.37</v>
      </c>
      <c r="AM76" s="68">
        <f t="shared" si="26"/>
        <v>1069.6100000000001</v>
      </c>
      <c r="AN76" s="68">
        <f t="shared" si="26"/>
        <v>672.8</v>
      </c>
      <c r="AO76" s="68">
        <f t="shared" si="26"/>
        <v>282.77</v>
      </c>
      <c r="AP76" s="68">
        <f t="shared" si="26"/>
        <v>484.96</v>
      </c>
      <c r="AQ76" s="68">
        <f t="shared" si="26"/>
        <v>159.91</v>
      </c>
      <c r="AR76" s="68">
        <f t="shared" si="26"/>
        <v>619.24</v>
      </c>
      <c r="AS76" s="68">
        <f t="shared" si="26"/>
        <v>648.69000000000005</v>
      </c>
      <c r="AT76" s="68">
        <f t="shared" si="26"/>
        <v>760.66</v>
      </c>
      <c r="AU76" s="68">
        <f t="shared" si="26"/>
        <v>982.41999999999985</v>
      </c>
      <c r="AV76" s="68">
        <f t="shared" si="26"/>
        <v>339.24</v>
      </c>
      <c r="AW76" s="68">
        <f t="shared" si="26"/>
        <v>550.11</v>
      </c>
      <c r="AX76" s="68">
        <f t="shared" si="26"/>
        <v>2641.85</v>
      </c>
      <c r="AY76" s="68">
        <f t="shared" si="26"/>
        <v>2.94</v>
      </c>
      <c r="AZ76" s="68">
        <f t="shared" si="26"/>
        <v>729.83999999999992</v>
      </c>
      <c r="BA76" s="68">
        <f t="shared" si="26"/>
        <v>602.66999999999996</v>
      </c>
      <c r="BB76" s="68">
        <f t="shared" si="26"/>
        <v>463.65999999999997</v>
      </c>
      <c r="BC76" s="68">
        <f t="shared" si="26"/>
        <v>231.04000000000002</v>
      </c>
      <c r="BD76" s="68">
        <f t="shared" si="26"/>
        <v>0.21</v>
      </c>
      <c r="BE76" s="68">
        <f t="shared" si="26"/>
        <v>0.05</v>
      </c>
      <c r="BF76" s="68">
        <f t="shared" si="26"/>
        <v>0.04</v>
      </c>
      <c r="BG76" s="68">
        <f t="shared" si="26"/>
        <v>0.1</v>
      </c>
      <c r="BH76" s="68">
        <f t="shared" si="26"/>
        <v>0.13</v>
      </c>
      <c r="BI76" s="68">
        <f t="shared" si="26"/>
        <v>0.44</v>
      </c>
      <c r="BJ76" s="68">
        <f t="shared" si="26"/>
        <v>0</v>
      </c>
      <c r="BK76" s="68">
        <f t="shared" si="26"/>
        <v>2.0699999999999998</v>
      </c>
      <c r="BL76" s="68">
        <f t="shared" si="26"/>
        <v>0</v>
      </c>
      <c r="BM76" s="68">
        <f t="shared" si="26"/>
        <v>0.81</v>
      </c>
      <c r="BN76" s="68">
        <f t="shared" si="26"/>
        <v>0.03</v>
      </c>
      <c r="BO76" s="68">
        <f t="shared" si="26"/>
        <v>0.06</v>
      </c>
      <c r="BP76" s="68">
        <f t="shared" si="26"/>
        <v>0</v>
      </c>
      <c r="BQ76" s="68">
        <f t="shared" ref="BQ76:CQ76" si="27">SUM(BQ70:BQ75)</f>
        <v>0.05</v>
      </c>
      <c r="BR76" s="68">
        <f t="shared" si="27"/>
        <v>0.16</v>
      </c>
      <c r="BS76" s="68">
        <f t="shared" si="27"/>
        <v>3.67</v>
      </c>
      <c r="BT76" s="68">
        <f t="shared" si="27"/>
        <v>0</v>
      </c>
      <c r="BU76" s="68">
        <f t="shared" si="27"/>
        <v>0</v>
      </c>
      <c r="BV76" s="68">
        <f t="shared" si="27"/>
        <v>6.8100000000000005</v>
      </c>
      <c r="BW76" s="68">
        <f t="shared" si="27"/>
        <v>0.02</v>
      </c>
      <c r="BX76" s="68">
        <f t="shared" si="27"/>
        <v>0</v>
      </c>
      <c r="BY76" s="68">
        <f t="shared" si="27"/>
        <v>0</v>
      </c>
      <c r="BZ76" s="68">
        <f t="shared" si="27"/>
        <v>0</v>
      </c>
      <c r="CA76" s="68">
        <f t="shared" si="27"/>
        <v>0</v>
      </c>
      <c r="CB76" s="68">
        <f t="shared" si="27"/>
        <v>819.16</v>
      </c>
      <c r="CC76" s="68">
        <f t="shared" si="27"/>
        <v>0</v>
      </c>
      <c r="CD76" s="68">
        <f t="shared" si="27"/>
        <v>0</v>
      </c>
      <c r="CE76" s="68">
        <f t="shared" si="27"/>
        <v>396.94</v>
      </c>
      <c r="CF76" s="68">
        <f t="shared" si="27"/>
        <v>0</v>
      </c>
      <c r="CG76" s="68">
        <f t="shared" si="27"/>
        <v>91.160000000000011</v>
      </c>
      <c r="CH76" s="68">
        <f t="shared" si="27"/>
        <v>54.69</v>
      </c>
      <c r="CI76" s="68">
        <f t="shared" si="27"/>
        <v>70.850000000000009</v>
      </c>
      <c r="CJ76" s="68">
        <f t="shared" si="27"/>
        <v>4583.2299999999996</v>
      </c>
      <c r="CK76" s="68">
        <f t="shared" si="27"/>
        <v>1958.3400000000001</v>
      </c>
      <c r="CL76" s="68">
        <f t="shared" si="27"/>
        <v>3270.3399999999997</v>
      </c>
      <c r="CM76" s="68">
        <f t="shared" si="27"/>
        <v>109.41999999999999</v>
      </c>
      <c r="CN76" s="68">
        <f t="shared" si="27"/>
        <v>79.949999999999989</v>
      </c>
      <c r="CO76" s="68">
        <f t="shared" si="27"/>
        <v>87.25</v>
      </c>
      <c r="CP76" s="68">
        <f t="shared" si="27"/>
        <v>13.58</v>
      </c>
      <c r="CQ76" s="68">
        <f t="shared" si="27"/>
        <v>1.98</v>
      </c>
    </row>
    <row r="77" spans="1:95" ht="13.2" hidden="1" customHeight="1" x14ac:dyDescent="0.3">
      <c r="A77" s="56"/>
      <c r="B77" s="16" t="s">
        <v>247</v>
      </c>
      <c r="C77" s="74"/>
      <c r="D77" s="17">
        <v>31.499999999999996</v>
      </c>
      <c r="E77" s="17">
        <v>0</v>
      </c>
      <c r="F77" s="17">
        <v>32.199999999999996</v>
      </c>
      <c r="G77" s="17">
        <v>0</v>
      </c>
      <c r="H77" s="17">
        <v>134.04999999999998</v>
      </c>
      <c r="I77" s="90">
        <v>951.99999999999989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315</v>
      </c>
      <c r="AD77" s="50">
        <v>0</v>
      </c>
      <c r="AE77" s="50">
        <v>0.48999999999999994</v>
      </c>
      <c r="AF77" s="50">
        <v>0.55999999999999994</v>
      </c>
      <c r="AI77" s="50">
        <v>24.5</v>
      </c>
      <c r="CI77" s="51">
        <v>0</v>
      </c>
      <c r="CL77" s="51">
        <v>0</v>
      </c>
      <c r="CO77" s="51">
        <v>0</v>
      </c>
    </row>
    <row r="78" spans="1:95" ht="13.2" hidden="1" customHeight="1" x14ac:dyDescent="0.3">
      <c r="A78" s="56"/>
      <c r="B78" s="16" t="s">
        <v>103</v>
      </c>
      <c r="C78" s="74"/>
      <c r="D78" s="17">
        <f t="shared" ref="D78:I78" si="28">D76-D77</f>
        <v>-3.9299999999999962</v>
      </c>
      <c r="E78" s="17">
        <f t="shared" si="28"/>
        <v>0.91</v>
      </c>
      <c r="F78" s="17">
        <f t="shared" si="28"/>
        <v>-3.7399999999999949</v>
      </c>
      <c r="G78" s="17">
        <f t="shared" si="28"/>
        <v>12.22</v>
      </c>
      <c r="H78" s="17">
        <f t="shared" si="28"/>
        <v>-2.789999999999992</v>
      </c>
      <c r="I78" s="90">
        <f t="shared" si="28"/>
        <v>-123.02220904607691</v>
      </c>
      <c r="V78" s="50">
        <f t="shared" ref="V78:AF78" si="29">V76-V77</f>
        <v>994.83999999999992</v>
      </c>
      <c r="W78" s="50">
        <f t="shared" si="29"/>
        <v>120.3</v>
      </c>
      <c r="X78" s="50">
        <f t="shared" si="29"/>
        <v>153.67999999999998</v>
      </c>
      <c r="Y78" s="50">
        <f t="shared" si="29"/>
        <v>383.71999999999997</v>
      </c>
      <c r="Z78" s="50">
        <f t="shared" si="29"/>
        <v>4.57</v>
      </c>
      <c r="AA78" s="50">
        <f t="shared" si="29"/>
        <v>48.69</v>
      </c>
      <c r="AB78" s="50">
        <f t="shared" si="29"/>
        <v>2089.5099999999998</v>
      </c>
      <c r="AC78" s="50">
        <f t="shared" si="29"/>
        <v>216.87</v>
      </c>
      <c r="AD78" s="50">
        <f t="shared" si="29"/>
        <v>7.42</v>
      </c>
      <c r="AE78" s="50">
        <f t="shared" si="29"/>
        <v>-0.22999999999999993</v>
      </c>
      <c r="AF78" s="50">
        <f t="shared" si="29"/>
        <v>-0.33999999999999997</v>
      </c>
      <c r="AI78" s="50">
        <f>AI76-AI77</f>
        <v>-10.309999999999999</v>
      </c>
      <c r="CI78" s="51">
        <f>CI76-CI77</f>
        <v>70.850000000000009</v>
      </c>
      <c r="CL78" s="51">
        <f>CL76-CL77</f>
        <v>3270.3399999999997</v>
      </c>
      <c r="CO78" s="51">
        <f>CO76-CO77</f>
        <v>87.25</v>
      </c>
    </row>
    <row r="79" spans="1:95" ht="14.4" hidden="1" customHeight="1" x14ac:dyDescent="0.3">
      <c r="A79" s="56"/>
      <c r="B79" s="16" t="s">
        <v>104</v>
      </c>
      <c r="C79" s="74"/>
      <c r="D79" s="17">
        <v>16</v>
      </c>
      <c r="E79" s="17"/>
      <c r="F79" s="17">
        <v>24</v>
      </c>
      <c r="G79" s="17"/>
      <c r="H79" s="17">
        <v>60</v>
      </c>
      <c r="I79" s="90"/>
    </row>
    <row r="80" spans="1:95" ht="14.4" customHeight="1" x14ac:dyDescent="0.3">
      <c r="A80" s="189"/>
      <c r="B80" s="190" t="s">
        <v>326</v>
      </c>
      <c r="C80" s="191"/>
      <c r="D80" s="192"/>
      <c r="E80" s="193"/>
      <c r="F80" s="193"/>
      <c r="G80" s="193"/>
      <c r="H80" s="192"/>
      <c r="I80" s="193"/>
    </row>
    <row r="81" spans="1:95" ht="14.4" customHeight="1" x14ac:dyDescent="0.3">
      <c r="A81" s="194"/>
      <c r="B81" s="195" t="s">
        <v>327</v>
      </c>
      <c r="C81" s="196" t="s">
        <v>136</v>
      </c>
      <c r="D81" s="161">
        <v>7.2</v>
      </c>
      <c r="E81" s="161"/>
      <c r="F81" s="161">
        <v>9.1999999999999993</v>
      </c>
      <c r="G81" s="161"/>
      <c r="H81" s="161">
        <v>25.25</v>
      </c>
      <c r="I81" s="161">
        <v>200</v>
      </c>
    </row>
    <row r="82" spans="1:95" ht="14.4" customHeight="1" x14ac:dyDescent="0.3">
      <c r="A82" s="169"/>
      <c r="B82" s="170" t="s">
        <v>328</v>
      </c>
      <c r="C82" s="173" t="s">
        <v>316</v>
      </c>
      <c r="D82" s="161">
        <v>1</v>
      </c>
      <c r="E82" s="161"/>
      <c r="F82" s="161">
        <v>0</v>
      </c>
      <c r="G82" s="161"/>
      <c r="H82" s="161">
        <v>16.600000000000001</v>
      </c>
      <c r="I82" s="161">
        <v>70.400000000000006</v>
      </c>
    </row>
    <row r="83" spans="1:95" ht="14.4" customHeight="1" x14ac:dyDescent="0.3">
      <c r="A83" s="152" t="str">
        <f>"-"</f>
        <v>-</v>
      </c>
      <c r="B83" s="153" t="s">
        <v>329</v>
      </c>
      <c r="C83" s="197">
        <v>200</v>
      </c>
      <c r="D83" s="155">
        <v>0.8</v>
      </c>
      <c r="E83" s="155">
        <v>0</v>
      </c>
      <c r="F83" s="155">
        <v>0</v>
      </c>
      <c r="G83" s="155">
        <v>0.6</v>
      </c>
      <c r="H83" s="155">
        <v>13.2</v>
      </c>
      <c r="I83" s="155">
        <v>97.36</v>
      </c>
    </row>
    <row r="84" spans="1:95" ht="14.4" customHeight="1" x14ac:dyDescent="0.3">
      <c r="A84" s="189"/>
      <c r="B84" s="198" t="s">
        <v>330</v>
      </c>
      <c r="C84" s="199"/>
      <c r="D84" s="206">
        <f>SUM(D81:D83)</f>
        <v>9</v>
      </c>
      <c r="E84" s="206">
        <f t="shared" ref="E84:I84" si="30">SUM(E81:E83)</f>
        <v>0</v>
      </c>
      <c r="F84" s="206">
        <f t="shared" si="30"/>
        <v>9.1999999999999993</v>
      </c>
      <c r="G84" s="206">
        <f t="shared" si="30"/>
        <v>0.6</v>
      </c>
      <c r="H84" s="206">
        <f t="shared" si="30"/>
        <v>55.05</v>
      </c>
      <c r="I84" s="206">
        <f t="shared" si="30"/>
        <v>367.76</v>
      </c>
    </row>
    <row r="85" spans="1:95" ht="14.4" customHeight="1" x14ac:dyDescent="0.3">
      <c r="A85" s="200"/>
      <c r="B85" s="201" t="s">
        <v>331</v>
      </c>
      <c r="C85" s="202"/>
      <c r="D85" s="203">
        <f>D76+D84</f>
        <v>36.57</v>
      </c>
      <c r="E85" s="203">
        <f t="shared" ref="E85" si="31">E76+E84</f>
        <v>0.91</v>
      </c>
      <c r="F85" s="203">
        <f t="shared" ref="F85" si="32">F76+F84</f>
        <v>37.659999999999997</v>
      </c>
      <c r="G85" s="203">
        <f t="shared" ref="G85" si="33">G76+G84</f>
        <v>12.82</v>
      </c>
      <c r="H85" s="203">
        <f t="shared" ref="H85" si="34">H76+H84</f>
        <v>186.31</v>
      </c>
      <c r="I85" s="203">
        <f t="shared" ref="I85" si="35">I76+I84</f>
        <v>1196.737790953923</v>
      </c>
    </row>
    <row r="86" spans="1:95" ht="10.199999999999999" customHeight="1" x14ac:dyDescent="0.3">
      <c r="A86" s="56"/>
      <c r="B86" s="16"/>
      <c r="C86" s="74"/>
      <c r="D86" s="17"/>
      <c r="E86" s="17"/>
      <c r="F86" s="17"/>
      <c r="G86" s="17"/>
      <c r="H86" s="17"/>
      <c r="I86" s="90"/>
    </row>
    <row r="87" spans="1:95" x14ac:dyDescent="0.3">
      <c r="A87" s="56"/>
      <c r="B87" s="23" t="s">
        <v>147</v>
      </c>
      <c r="C87" s="180" t="s">
        <v>156</v>
      </c>
      <c r="D87" s="187" t="s">
        <v>157</v>
      </c>
      <c r="E87" s="187"/>
      <c r="F87" s="281" t="s">
        <v>158</v>
      </c>
      <c r="G87" s="281"/>
      <c r="H87" s="181" t="s">
        <v>159</v>
      </c>
      <c r="I87" s="181" t="s">
        <v>160</v>
      </c>
    </row>
    <row r="88" spans="1:95" x14ac:dyDescent="0.3">
      <c r="A88" s="121"/>
      <c r="B88" s="122" t="s">
        <v>199</v>
      </c>
      <c r="C88" s="131"/>
      <c r="D88" s="139"/>
      <c r="E88" s="139"/>
      <c r="F88" s="273"/>
      <c r="G88" s="273"/>
      <c r="H88" s="132"/>
      <c r="I88" s="132"/>
    </row>
    <row r="89" spans="1:95" ht="14.4" customHeight="1" x14ac:dyDescent="0.3">
      <c r="A89" s="121" t="str">
        <f>" 245/1"</f>
        <v xml:space="preserve"> 245/1</v>
      </c>
      <c r="B89" s="126" t="s">
        <v>344</v>
      </c>
      <c r="C89" s="123" t="str">
        <f>"40"</f>
        <v>40</v>
      </c>
      <c r="D89" s="124">
        <v>0.42</v>
      </c>
      <c r="E89" s="124">
        <v>0</v>
      </c>
      <c r="F89" s="124">
        <v>0.36</v>
      </c>
      <c r="G89" s="124">
        <v>0.41</v>
      </c>
      <c r="H89" s="125">
        <v>1.92</v>
      </c>
      <c r="I89" s="125">
        <v>12.328709</v>
      </c>
      <c r="J89" s="82">
        <v>0.04</v>
      </c>
      <c r="K89" s="60">
        <v>0.22</v>
      </c>
      <c r="L89" s="60">
        <v>0</v>
      </c>
      <c r="M89" s="60">
        <v>0</v>
      </c>
      <c r="N89" s="60">
        <v>1.29</v>
      </c>
      <c r="O89" s="60">
        <v>0.11</v>
      </c>
      <c r="P89" s="60">
        <v>0.52</v>
      </c>
      <c r="Q89" s="60">
        <v>0</v>
      </c>
      <c r="R89" s="60">
        <v>0</v>
      </c>
      <c r="S89" s="60">
        <v>0.32</v>
      </c>
      <c r="T89" s="60">
        <v>0.49</v>
      </c>
      <c r="U89" s="60">
        <v>78.760000000000005</v>
      </c>
      <c r="V89" s="60">
        <v>103.08</v>
      </c>
      <c r="W89" s="60">
        <v>6.23</v>
      </c>
      <c r="X89" s="60">
        <v>7.2</v>
      </c>
      <c r="Y89" s="60">
        <v>9.4499999999999993</v>
      </c>
      <c r="Z89" s="60">
        <v>0.32</v>
      </c>
      <c r="AA89" s="60">
        <v>0</v>
      </c>
      <c r="AB89" s="60">
        <v>268</v>
      </c>
      <c r="AC89" s="60">
        <v>55.7</v>
      </c>
      <c r="AD89" s="60">
        <v>0.43</v>
      </c>
      <c r="AE89" s="60">
        <v>0.02</v>
      </c>
      <c r="AF89" s="60">
        <v>0.01</v>
      </c>
      <c r="AG89" s="60">
        <v>0.16</v>
      </c>
      <c r="AH89" s="60">
        <v>0.28000000000000003</v>
      </c>
      <c r="AI89" s="60">
        <v>4.13</v>
      </c>
      <c r="AJ89" s="61">
        <v>0</v>
      </c>
      <c r="AK89" s="61">
        <v>9.0299999999999994</v>
      </c>
      <c r="AL89" s="61">
        <v>9.7799999999999994</v>
      </c>
      <c r="AM89" s="61">
        <v>13.54</v>
      </c>
      <c r="AN89" s="61">
        <v>15.04</v>
      </c>
      <c r="AO89" s="61">
        <v>2.63</v>
      </c>
      <c r="AP89" s="61">
        <v>10.91</v>
      </c>
      <c r="AQ89" s="61">
        <v>3.01</v>
      </c>
      <c r="AR89" s="61">
        <v>9.4</v>
      </c>
      <c r="AS89" s="61">
        <v>10.15</v>
      </c>
      <c r="AT89" s="61">
        <v>8.65</v>
      </c>
      <c r="AU89" s="61">
        <v>51.89</v>
      </c>
      <c r="AV89" s="61">
        <v>6.02</v>
      </c>
      <c r="AW89" s="61">
        <v>7.52</v>
      </c>
      <c r="AX89" s="61">
        <v>193.27</v>
      </c>
      <c r="AY89" s="61">
        <v>0</v>
      </c>
      <c r="AZ89" s="61">
        <v>7.15</v>
      </c>
      <c r="BA89" s="61">
        <v>9.7799999999999994</v>
      </c>
      <c r="BB89" s="61">
        <v>9.4</v>
      </c>
      <c r="BC89" s="61">
        <v>1.88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0.02</v>
      </c>
      <c r="BL89" s="61">
        <v>0</v>
      </c>
      <c r="BM89" s="61">
        <v>0.01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0.1</v>
      </c>
      <c r="BT89" s="61">
        <v>0</v>
      </c>
      <c r="BU89" s="61">
        <v>0</v>
      </c>
      <c r="BV89" s="61">
        <v>0.2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37.090000000000003</v>
      </c>
      <c r="CC89" s="62"/>
      <c r="CD89" s="62"/>
      <c r="CE89" s="61">
        <v>44.67</v>
      </c>
      <c r="CF89" s="61"/>
      <c r="CG89" s="61">
        <v>8.82</v>
      </c>
      <c r="CH89" s="61">
        <v>4.82</v>
      </c>
      <c r="CI89" s="61">
        <v>6.82</v>
      </c>
      <c r="CJ89" s="61">
        <v>340.67</v>
      </c>
      <c r="CK89" s="61">
        <v>80.67</v>
      </c>
      <c r="CL89" s="61">
        <v>210.67</v>
      </c>
      <c r="CM89" s="61">
        <v>0.28000000000000003</v>
      </c>
      <c r="CN89" s="61">
        <v>0.1</v>
      </c>
      <c r="CO89" s="61">
        <v>0.19</v>
      </c>
      <c r="CP89" s="61">
        <v>0</v>
      </c>
      <c r="CQ89" s="61">
        <v>0.2</v>
      </c>
    </row>
    <row r="90" spans="1:95" ht="15.6" customHeight="1" x14ac:dyDescent="0.3">
      <c r="A90" s="121" t="s">
        <v>241</v>
      </c>
      <c r="B90" s="126" t="s">
        <v>216</v>
      </c>
      <c r="C90" s="123" t="str">
        <f>"250"</f>
        <v>250</v>
      </c>
      <c r="D90" s="124">
        <v>3.21</v>
      </c>
      <c r="E90" s="124">
        <v>0</v>
      </c>
      <c r="F90" s="124">
        <v>2.85</v>
      </c>
      <c r="G90" s="124">
        <v>2.4500000000000002</v>
      </c>
      <c r="H90" s="125">
        <v>23.6</v>
      </c>
      <c r="I90" s="125">
        <v>127.39266074999999</v>
      </c>
      <c r="J90" s="82">
        <v>0.35</v>
      </c>
      <c r="K90" s="60">
        <v>1.3</v>
      </c>
      <c r="L90" s="60">
        <v>0</v>
      </c>
      <c r="M90" s="60">
        <v>0</v>
      </c>
      <c r="N90" s="60">
        <v>2.52</v>
      </c>
      <c r="O90" s="60">
        <v>19.170000000000002</v>
      </c>
      <c r="P90" s="60">
        <v>1.9</v>
      </c>
      <c r="Q90" s="60">
        <v>0</v>
      </c>
      <c r="R90" s="60">
        <v>0</v>
      </c>
      <c r="S90" s="60">
        <v>0.19</v>
      </c>
      <c r="T90" s="60">
        <v>1.53</v>
      </c>
      <c r="U90" s="60">
        <v>198.29</v>
      </c>
      <c r="V90" s="60">
        <v>447.64</v>
      </c>
      <c r="W90" s="60">
        <v>16.5</v>
      </c>
      <c r="X90" s="60">
        <v>22.83</v>
      </c>
      <c r="Y90" s="60">
        <v>59.34</v>
      </c>
      <c r="Z90" s="60">
        <v>0.99</v>
      </c>
      <c r="AA90" s="60">
        <v>0</v>
      </c>
      <c r="AB90" s="60">
        <v>1308.5999999999999</v>
      </c>
      <c r="AC90" s="60">
        <v>242.1</v>
      </c>
      <c r="AD90" s="60">
        <v>1.24</v>
      </c>
      <c r="AE90" s="60">
        <v>0.1</v>
      </c>
      <c r="AF90" s="60">
        <v>0.06</v>
      </c>
      <c r="AG90" s="60">
        <v>1.02</v>
      </c>
      <c r="AH90" s="60">
        <v>1.86</v>
      </c>
      <c r="AI90" s="60">
        <v>6.12</v>
      </c>
      <c r="AJ90" s="61">
        <v>0</v>
      </c>
      <c r="AK90" s="61">
        <v>90.78</v>
      </c>
      <c r="AL90" s="61">
        <v>94.22</v>
      </c>
      <c r="AM90" s="61">
        <v>156.88999999999999</v>
      </c>
      <c r="AN90" s="61">
        <v>82.08</v>
      </c>
      <c r="AO90" s="61">
        <v>30.25</v>
      </c>
      <c r="AP90" s="61">
        <v>76.44</v>
      </c>
      <c r="AQ90" s="61">
        <v>29.21</v>
      </c>
      <c r="AR90" s="61">
        <v>104.67</v>
      </c>
      <c r="AS90" s="61">
        <v>93.55</v>
      </c>
      <c r="AT90" s="61">
        <v>172.79</v>
      </c>
      <c r="AU90" s="61">
        <v>113.46</v>
      </c>
      <c r="AV90" s="61">
        <v>40.36</v>
      </c>
      <c r="AW90" s="61">
        <v>82.54</v>
      </c>
      <c r="AX90" s="61">
        <v>627.16999999999996</v>
      </c>
      <c r="AY90" s="61">
        <v>0</v>
      </c>
      <c r="AZ90" s="61">
        <v>165.43</v>
      </c>
      <c r="BA90" s="61">
        <v>95.3</v>
      </c>
      <c r="BB90" s="61">
        <v>59.15</v>
      </c>
      <c r="BC90" s="61">
        <v>39.43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0.2</v>
      </c>
      <c r="BL90" s="61">
        <v>0</v>
      </c>
      <c r="BM90" s="61">
        <v>0.09</v>
      </c>
      <c r="BN90" s="61">
        <v>0.01</v>
      </c>
      <c r="BO90" s="61">
        <v>0.01</v>
      </c>
      <c r="BP90" s="61">
        <v>0</v>
      </c>
      <c r="BQ90" s="61">
        <v>0</v>
      </c>
      <c r="BR90" s="61">
        <v>0</v>
      </c>
      <c r="BS90" s="61">
        <v>0.57999999999999996</v>
      </c>
      <c r="BT90" s="61">
        <v>0</v>
      </c>
      <c r="BU90" s="61">
        <v>0</v>
      </c>
      <c r="BV90" s="61">
        <v>1.28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261.05</v>
      </c>
      <c r="CC90" s="62"/>
      <c r="CD90" s="62"/>
      <c r="CE90" s="61">
        <v>218.1</v>
      </c>
      <c r="CF90" s="61"/>
      <c r="CG90" s="61">
        <v>22.69</v>
      </c>
      <c r="CH90" s="61">
        <v>14.64</v>
      </c>
      <c r="CI90" s="61">
        <v>18.670000000000002</v>
      </c>
      <c r="CJ90" s="61">
        <v>720.29</v>
      </c>
      <c r="CK90" s="61">
        <v>442.6</v>
      </c>
      <c r="CL90" s="61">
        <v>581.45000000000005</v>
      </c>
      <c r="CM90" s="61">
        <v>45.15</v>
      </c>
      <c r="CN90" s="61">
        <v>22.17</v>
      </c>
      <c r="CO90" s="61">
        <v>33.659999999999997</v>
      </c>
      <c r="CP90" s="61">
        <v>0</v>
      </c>
      <c r="CQ90" s="61">
        <v>0.5</v>
      </c>
    </row>
    <row r="91" spans="1:95" ht="13.8" customHeight="1" x14ac:dyDescent="0.3">
      <c r="A91" s="121" t="s">
        <v>350</v>
      </c>
      <c r="B91" s="126" t="s">
        <v>348</v>
      </c>
      <c r="C91" s="123" t="str">
        <f>"100"</f>
        <v>100</v>
      </c>
      <c r="D91" s="124">
        <v>11.21</v>
      </c>
      <c r="E91" s="124">
        <v>12.2</v>
      </c>
      <c r="F91" s="124">
        <v>16.91</v>
      </c>
      <c r="G91" s="124">
        <v>2.23</v>
      </c>
      <c r="H91" s="124">
        <v>11.4</v>
      </c>
      <c r="I91" s="125">
        <v>316.70999999999998</v>
      </c>
      <c r="J91" s="82">
        <v>9.91</v>
      </c>
      <c r="K91" s="60">
        <v>1.3</v>
      </c>
      <c r="L91" s="60">
        <v>0</v>
      </c>
      <c r="M91" s="60">
        <v>0</v>
      </c>
      <c r="N91" s="60">
        <v>1.02</v>
      </c>
      <c r="O91" s="60">
        <v>9.5500000000000007</v>
      </c>
      <c r="P91" s="60">
        <v>0.83</v>
      </c>
      <c r="Q91" s="60">
        <v>0</v>
      </c>
      <c r="R91" s="60">
        <v>0</v>
      </c>
      <c r="S91" s="60">
        <v>0.04</v>
      </c>
      <c r="T91" s="60">
        <v>2.0499999999999998</v>
      </c>
      <c r="U91" s="60">
        <v>472.48</v>
      </c>
      <c r="V91" s="60">
        <v>243.61</v>
      </c>
      <c r="W91" s="60">
        <v>17</v>
      </c>
      <c r="X91" s="60">
        <v>22.43</v>
      </c>
      <c r="Y91" s="60">
        <v>143.44</v>
      </c>
      <c r="Z91" s="60">
        <v>1.65</v>
      </c>
      <c r="AA91" s="60">
        <v>9</v>
      </c>
      <c r="AB91" s="60">
        <v>2.88</v>
      </c>
      <c r="AC91" s="60">
        <v>15.6</v>
      </c>
      <c r="AD91" s="60">
        <v>1.51</v>
      </c>
      <c r="AE91" s="60">
        <v>0.33</v>
      </c>
      <c r="AF91" s="60">
        <v>0.12</v>
      </c>
      <c r="AG91" s="60">
        <v>1.89</v>
      </c>
      <c r="AH91" s="60">
        <v>5.45</v>
      </c>
      <c r="AI91" s="60">
        <v>0.4</v>
      </c>
      <c r="AJ91" s="61">
        <v>0</v>
      </c>
      <c r="AK91" s="61">
        <v>734.24</v>
      </c>
      <c r="AL91" s="61">
        <v>625.69000000000005</v>
      </c>
      <c r="AM91" s="61">
        <v>985.74</v>
      </c>
      <c r="AN91" s="61">
        <v>1013.91</v>
      </c>
      <c r="AO91" s="61">
        <v>302.10000000000002</v>
      </c>
      <c r="AP91" s="61">
        <v>568.67999999999995</v>
      </c>
      <c r="AQ91" s="61">
        <v>164.54</v>
      </c>
      <c r="AR91" s="61">
        <v>544.75</v>
      </c>
      <c r="AS91" s="61">
        <v>652.36</v>
      </c>
      <c r="AT91" s="61">
        <v>743.01</v>
      </c>
      <c r="AU91" s="61">
        <v>1095.43</v>
      </c>
      <c r="AV91" s="61">
        <v>478.37</v>
      </c>
      <c r="AW91" s="61">
        <v>579.01</v>
      </c>
      <c r="AX91" s="61">
        <v>2061.98</v>
      </c>
      <c r="AY91" s="61">
        <v>128.63</v>
      </c>
      <c r="AZ91" s="61">
        <v>602.32000000000005</v>
      </c>
      <c r="BA91" s="61">
        <v>558.80999999999995</v>
      </c>
      <c r="BB91" s="61">
        <v>441.39</v>
      </c>
      <c r="BC91" s="61">
        <v>172.94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0.12</v>
      </c>
      <c r="BL91" s="61">
        <v>0</v>
      </c>
      <c r="BM91" s="61">
        <v>7.0000000000000007E-2</v>
      </c>
      <c r="BN91" s="61">
        <v>0.01</v>
      </c>
      <c r="BO91" s="61">
        <v>0.01</v>
      </c>
      <c r="BP91" s="61">
        <v>0</v>
      </c>
      <c r="BQ91" s="61">
        <v>0</v>
      </c>
      <c r="BR91" s="61">
        <v>0</v>
      </c>
      <c r="BS91" s="61">
        <v>0.43</v>
      </c>
      <c r="BT91" s="61">
        <v>0</v>
      </c>
      <c r="BU91" s="61">
        <v>0</v>
      </c>
      <c r="BV91" s="61">
        <v>1.23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58.67</v>
      </c>
      <c r="CC91" s="62"/>
      <c r="CD91" s="62"/>
      <c r="CE91" s="61">
        <v>9.48</v>
      </c>
      <c r="CF91" s="61"/>
      <c r="CG91" s="61">
        <v>47.09</v>
      </c>
      <c r="CH91" s="61">
        <v>26.87</v>
      </c>
      <c r="CI91" s="61">
        <v>36.979999999999997</v>
      </c>
      <c r="CJ91" s="61">
        <v>3032.33</v>
      </c>
      <c r="CK91" s="61">
        <v>1807.89</v>
      </c>
      <c r="CL91" s="61">
        <v>2420.11</v>
      </c>
      <c r="CM91" s="61">
        <v>20.37</v>
      </c>
      <c r="CN91" s="61">
        <v>13.75</v>
      </c>
      <c r="CO91" s="61">
        <v>17.16</v>
      </c>
      <c r="CP91" s="61">
        <v>0</v>
      </c>
      <c r="CQ91" s="61">
        <v>1</v>
      </c>
    </row>
    <row r="92" spans="1:95" ht="15" customHeight="1" x14ac:dyDescent="0.3">
      <c r="A92" s="121" t="s">
        <v>256</v>
      </c>
      <c r="B92" s="126" t="s">
        <v>217</v>
      </c>
      <c r="C92" s="123" t="str">
        <f>"180"</f>
        <v>180</v>
      </c>
      <c r="D92" s="124">
        <v>5.19</v>
      </c>
      <c r="E92" s="124">
        <v>0.03</v>
      </c>
      <c r="F92" s="124">
        <v>4.84</v>
      </c>
      <c r="G92" s="124">
        <v>1.44</v>
      </c>
      <c r="H92" s="125">
        <v>32.64</v>
      </c>
      <c r="I92" s="125">
        <v>174.58351415999999</v>
      </c>
      <c r="J92" s="82">
        <v>3.64</v>
      </c>
      <c r="K92" s="60">
        <v>0.16</v>
      </c>
      <c r="L92" s="60">
        <v>0</v>
      </c>
      <c r="M92" s="60">
        <v>0</v>
      </c>
      <c r="N92" s="60">
        <v>0.6</v>
      </c>
      <c r="O92" s="60">
        <v>21.96</v>
      </c>
      <c r="P92" s="60">
        <v>4.4800000000000004</v>
      </c>
      <c r="Q92" s="60">
        <v>0</v>
      </c>
      <c r="R92" s="60">
        <v>0</v>
      </c>
      <c r="S92" s="60">
        <v>0</v>
      </c>
      <c r="T92" s="60">
        <v>1.65</v>
      </c>
      <c r="U92" s="60">
        <v>350.14</v>
      </c>
      <c r="V92" s="60">
        <v>146.57</v>
      </c>
      <c r="W92" s="60">
        <v>11.25</v>
      </c>
      <c r="X92" s="60">
        <v>75.97</v>
      </c>
      <c r="Y92" s="60">
        <v>114.56</v>
      </c>
      <c r="Z92" s="60">
        <v>2.57</v>
      </c>
      <c r="AA92" s="60">
        <v>22.3</v>
      </c>
      <c r="AB92" s="60">
        <v>22.64</v>
      </c>
      <c r="AC92" s="60">
        <v>42.01</v>
      </c>
      <c r="AD92" s="60">
        <v>0.41</v>
      </c>
      <c r="AE92" s="60">
        <v>0.13</v>
      </c>
      <c r="AF92" s="60">
        <v>7.0000000000000007E-2</v>
      </c>
      <c r="AG92" s="60">
        <v>1.46</v>
      </c>
      <c r="AH92" s="60">
        <v>3.15</v>
      </c>
      <c r="AI92" s="60">
        <v>0</v>
      </c>
      <c r="AJ92" s="61">
        <v>0</v>
      </c>
      <c r="AK92" s="61">
        <v>243.12</v>
      </c>
      <c r="AL92" s="61">
        <v>189.83</v>
      </c>
      <c r="AM92" s="61">
        <v>307.83</v>
      </c>
      <c r="AN92" s="61">
        <v>218.67</v>
      </c>
      <c r="AO92" s="61">
        <v>131.68</v>
      </c>
      <c r="AP92" s="61">
        <v>165.56</v>
      </c>
      <c r="AQ92" s="61">
        <v>75.3</v>
      </c>
      <c r="AR92" s="61">
        <v>243.94</v>
      </c>
      <c r="AS92" s="61">
        <v>238.79</v>
      </c>
      <c r="AT92" s="61">
        <v>459.55</v>
      </c>
      <c r="AU92" s="61">
        <v>453.36</v>
      </c>
      <c r="AV92" s="61">
        <v>124.14</v>
      </c>
      <c r="AW92" s="61">
        <v>295.7</v>
      </c>
      <c r="AX92" s="61">
        <v>930.66</v>
      </c>
      <c r="AY92" s="61">
        <v>0</v>
      </c>
      <c r="AZ92" s="61">
        <v>206.51</v>
      </c>
      <c r="BA92" s="61">
        <v>250.15</v>
      </c>
      <c r="BB92" s="61">
        <v>177.61</v>
      </c>
      <c r="BC92" s="61">
        <v>135.47999999999999</v>
      </c>
      <c r="BD92" s="61">
        <v>0.21</v>
      </c>
      <c r="BE92" s="61">
        <v>0.05</v>
      </c>
      <c r="BF92" s="61">
        <v>0.04</v>
      </c>
      <c r="BG92" s="61">
        <v>0.1</v>
      </c>
      <c r="BH92" s="61">
        <v>0.13</v>
      </c>
      <c r="BI92" s="61">
        <v>0.44</v>
      </c>
      <c r="BJ92" s="61">
        <v>0</v>
      </c>
      <c r="BK92" s="61">
        <v>1.57</v>
      </c>
      <c r="BL92" s="61">
        <v>0</v>
      </c>
      <c r="BM92" s="61">
        <v>0.43</v>
      </c>
      <c r="BN92" s="61">
        <v>0</v>
      </c>
      <c r="BO92" s="61">
        <v>0</v>
      </c>
      <c r="BP92" s="61">
        <v>0</v>
      </c>
      <c r="BQ92" s="61">
        <v>0.05</v>
      </c>
      <c r="BR92" s="61">
        <v>0.17</v>
      </c>
      <c r="BS92" s="61">
        <v>1.67</v>
      </c>
      <c r="BT92" s="61">
        <v>0.01</v>
      </c>
      <c r="BU92" s="61">
        <v>0</v>
      </c>
      <c r="BV92" s="61">
        <v>0.51</v>
      </c>
      <c r="BW92" s="61">
        <v>0.04</v>
      </c>
      <c r="BX92" s="61">
        <v>0</v>
      </c>
      <c r="BY92" s="61">
        <v>0</v>
      </c>
      <c r="BZ92" s="61">
        <v>0</v>
      </c>
      <c r="CA92" s="61">
        <v>0</v>
      </c>
      <c r="CB92" s="61">
        <v>146.79</v>
      </c>
      <c r="CC92" s="62"/>
      <c r="CD92" s="62"/>
      <c r="CE92" s="61">
        <v>26.07</v>
      </c>
      <c r="CF92" s="61"/>
      <c r="CG92" s="61">
        <v>31.2</v>
      </c>
      <c r="CH92" s="61">
        <v>16.2</v>
      </c>
      <c r="CI92" s="61">
        <v>23.7</v>
      </c>
      <c r="CJ92" s="61">
        <v>1312.93</v>
      </c>
      <c r="CK92" s="61">
        <v>655.9</v>
      </c>
      <c r="CL92" s="61">
        <v>984.41</v>
      </c>
      <c r="CM92" s="61">
        <v>8.86</v>
      </c>
      <c r="CN92" s="61">
        <v>6.83</v>
      </c>
      <c r="CO92" s="61">
        <v>7.84</v>
      </c>
      <c r="CP92" s="61">
        <v>0</v>
      </c>
      <c r="CQ92" s="61">
        <v>0.9</v>
      </c>
    </row>
    <row r="93" spans="1:95" ht="13.8" customHeight="1" x14ac:dyDescent="0.3">
      <c r="A93" s="121" t="s">
        <v>242</v>
      </c>
      <c r="B93" s="126" t="s">
        <v>218</v>
      </c>
      <c r="C93" s="123" t="str">
        <f>"200"</f>
        <v>200</v>
      </c>
      <c r="D93" s="124">
        <v>0</v>
      </c>
      <c r="E93" s="124">
        <v>0</v>
      </c>
      <c r="F93" s="124">
        <v>0</v>
      </c>
      <c r="G93" s="124">
        <v>0</v>
      </c>
      <c r="H93" s="125">
        <v>18.95</v>
      </c>
      <c r="I93" s="125">
        <v>70.710400000000007</v>
      </c>
      <c r="J93" s="82">
        <v>0</v>
      </c>
      <c r="K93" s="60">
        <v>0</v>
      </c>
      <c r="L93" s="60">
        <v>0</v>
      </c>
      <c r="M93" s="60">
        <v>0</v>
      </c>
      <c r="N93" s="60">
        <v>18.23</v>
      </c>
      <c r="O93" s="60">
        <v>0</v>
      </c>
      <c r="P93" s="60">
        <v>0.72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120</v>
      </c>
      <c r="AB93" s="60">
        <v>0</v>
      </c>
      <c r="AC93" s="60">
        <v>0</v>
      </c>
      <c r="AD93" s="60">
        <v>2.34</v>
      </c>
      <c r="AE93" s="60">
        <v>0.26</v>
      </c>
      <c r="AF93" s="60">
        <v>0.31</v>
      </c>
      <c r="AG93" s="60">
        <v>2.5499999999999998</v>
      </c>
      <c r="AH93" s="60">
        <v>0</v>
      </c>
      <c r="AI93" s="60">
        <v>8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0</v>
      </c>
      <c r="BC93" s="61">
        <v>0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200.64</v>
      </c>
      <c r="CC93" s="62"/>
      <c r="CD93" s="62"/>
      <c r="CE93" s="61">
        <v>120</v>
      </c>
      <c r="CF93" s="61"/>
      <c r="CG93" s="61">
        <v>0</v>
      </c>
      <c r="CH93" s="61">
        <v>0</v>
      </c>
      <c r="CI93" s="61">
        <v>0</v>
      </c>
      <c r="CJ93" s="61">
        <v>0</v>
      </c>
      <c r="CK93" s="61">
        <v>0</v>
      </c>
      <c r="CL93" s="61">
        <v>0</v>
      </c>
      <c r="CM93" s="61">
        <v>0</v>
      </c>
      <c r="CN93" s="61">
        <v>0</v>
      </c>
      <c r="CO93" s="61">
        <v>0</v>
      </c>
      <c r="CP93" s="61">
        <v>0</v>
      </c>
      <c r="CQ93" s="61">
        <v>0</v>
      </c>
    </row>
    <row r="94" spans="1:95" x14ac:dyDescent="0.3">
      <c r="A94" s="121" t="str">
        <f>""</f>
        <v/>
      </c>
      <c r="B94" s="126" t="s">
        <v>112</v>
      </c>
      <c r="C94" s="123">
        <v>50</v>
      </c>
      <c r="D94" s="124">
        <v>5.5</v>
      </c>
      <c r="E94" s="124">
        <v>0</v>
      </c>
      <c r="F94" s="124">
        <v>2.5</v>
      </c>
      <c r="G94" s="124">
        <v>0</v>
      </c>
      <c r="H94" s="125">
        <v>26.9</v>
      </c>
      <c r="I94" s="125">
        <v>133.82</v>
      </c>
      <c r="J94" s="82">
        <v>0</v>
      </c>
      <c r="K94" s="60">
        <v>0</v>
      </c>
      <c r="L94" s="60">
        <v>0</v>
      </c>
      <c r="M94" s="60">
        <v>0</v>
      </c>
      <c r="N94" s="60">
        <v>1.44</v>
      </c>
      <c r="O94" s="60">
        <v>17.079999999999998</v>
      </c>
      <c r="P94" s="60">
        <v>3</v>
      </c>
      <c r="Q94" s="60">
        <v>0</v>
      </c>
      <c r="R94" s="60">
        <v>0</v>
      </c>
      <c r="S94" s="60">
        <v>0.12</v>
      </c>
      <c r="T94" s="60">
        <v>0.72</v>
      </c>
      <c r="U94" s="60">
        <v>137.19999999999999</v>
      </c>
      <c r="V94" s="60">
        <v>90</v>
      </c>
      <c r="W94" s="60">
        <v>13.6</v>
      </c>
      <c r="X94" s="60">
        <v>25.2</v>
      </c>
      <c r="Y94" s="60">
        <v>68.8</v>
      </c>
      <c r="Z94" s="60">
        <v>1.1200000000000001</v>
      </c>
      <c r="AA94" s="60">
        <v>3.6</v>
      </c>
      <c r="AB94" s="60">
        <v>0</v>
      </c>
      <c r="AC94" s="60">
        <v>3.6</v>
      </c>
      <c r="AD94" s="60">
        <v>0.68</v>
      </c>
      <c r="AE94" s="60">
        <v>0.06</v>
      </c>
      <c r="AF94" s="60">
        <v>0.02</v>
      </c>
      <c r="AG94" s="60">
        <v>1.88</v>
      </c>
      <c r="AH94" s="60">
        <v>1.88</v>
      </c>
      <c r="AI94" s="60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13.32</v>
      </c>
      <c r="CC94" s="62"/>
      <c r="CD94" s="62"/>
      <c r="CE94" s="61">
        <v>3.6</v>
      </c>
      <c r="CF94" s="61"/>
      <c r="CG94" s="61">
        <v>0</v>
      </c>
      <c r="CH94" s="61">
        <v>0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0</v>
      </c>
      <c r="CO94" s="61">
        <v>0</v>
      </c>
      <c r="CP94" s="61">
        <v>0</v>
      </c>
      <c r="CQ94" s="61">
        <v>0</v>
      </c>
    </row>
    <row r="95" spans="1:95" ht="15" customHeight="1" x14ac:dyDescent="0.3">
      <c r="A95" s="121" t="str">
        <f>"-"</f>
        <v>-</v>
      </c>
      <c r="B95" s="126" t="s">
        <v>100</v>
      </c>
      <c r="C95" s="123" t="str">
        <f>"30"</f>
        <v>30</v>
      </c>
      <c r="D95" s="124">
        <v>1.98</v>
      </c>
      <c r="E95" s="124">
        <v>0</v>
      </c>
      <c r="F95" s="124">
        <v>0.36</v>
      </c>
      <c r="G95" s="124">
        <v>0.36</v>
      </c>
      <c r="H95" s="125">
        <v>12.51</v>
      </c>
      <c r="I95" s="125">
        <v>58.013999999999996</v>
      </c>
      <c r="J95" s="83">
        <v>0.06</v>
      </c>
      <c r="K95" s="57">
        <v>0</v>
      </c>
      <c r="L95" s="57">
        <v>0</v>
      </c>
      <c r="M95" s="57">
        <v>0</v>
      </c>
      <c r="N95" s="57">
        <v>0.36</v>
      </c>
      <c r="O95" s="57">
        <v>9.66</v>
      </c>
      <c r="P95" s="57">
        <v>2.4900000000000002</v>
      </c>
      <c r="Q95" s="57">
        <v>0</v>
      </c>
      <c r="R95" s="57">
        <v>0</v>
      </c>
      <c r="S95" s="57">
        <v>0.3</v>
      </c>
      <c r="T95" s="57">
        <v>0.75</v>
      </c>
      <c r="U95" s="57">
        <v>183</v>
      </c>
      <c r="V95" s="57">
        <v>73.5</v>
      </c>
      <c r="W95" s="57">
        <v>10.5</v>
      </c>
      <c r="X95" s="57">
        <v>14.1</v>
      </c>
      <c r="Y95" s="57">
        <v>47.4</v>
      </c>
      <c r="Z95" s="57">
        <v>1.17</v>
      </c>
      <c r="AA95" s="57">
        <v>0</v>
      </c>
      <c r="AB95" s="57">
        <v>1.5</v>
      </c>
      <c r="AC95" s="57">
        <v>0.3</v>
      </c>
      <c r="AD95" s="57">
        <v>0.42</v>
      </c>
      <c r="AE95" s="57">
        <v>0.05</v>
      </c>
      <c r="AF95" s="57">
        <v>0.02</v>
      </c>
      <c r="AG95" s="57">
        <v>0.21</v>
      </c>
      <c r="AH95" s="57">
        <v>0.6</v>
      </c>
      <c r="AI95" s="57">
        <v>0</v>
      </c>
      <c r="AJ95" s="55">
        <v>0</v>
      </c>
      <c r="AK95" s="55">
        <v>96.6</v>
      </c>
      <c r="AL95" s="55">
        <v>74.400000000000006</v>
      </c>
      <c r="AM95" s="55">
        <v>128.1</v>
      </c>
      <c r="AN95" s="55">
        <v>66.900000000000006</v>
      </c>
      <c r="AO95" s="55">
        <v>27.9</v>
      </c>
      <c r="AP95" s="55">
        <v>59.4</v>
      </c>
      <c r="AQ95" s="55">
        <v>24</v>
      </c>
      <c r="AR95" s="55">
        <v>111.3</v>
      </c>
      <c r="AS95" s="55">
        <v>89.1</v>
      </c>
      <c r="AT95" s="55">
        <v>87.3</v>
      </c>
      <c r="AU95" s="55">
        <v>139.19999999999999</v>
      </c>
      <c r="AV95" s="55">
        <v>37.200000000000003</v>
      </c>
      <c r="AW95" s="55">
        <v>93</v>
      </c>
      <c r="AX95" s="55">
        <v>467.7</v>
      </c>
      <c r="AY95" s="55">
        <v>0</v>
      </c>
      <c r="AZ95" s="55">
        <v>157.80000000000001</v>
      </c>
      <c r="BA95" s="55">
        <v>87.3</v>
      </c>
      <c r="BB95" s="55">
        <v>54</v>
      </c>
      <c r="BC95" s="55">
        <v>39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0.04</v>
      </c>
      <c r="BL95" s="55">
        <v>0</v>
      </c>
      <c r="BM95" s="55">
        <v>0</v>
      </c>
      <c r="BN95" s="55">
        <v>0.01</v>
      </c>
      <c r="BO95" s="55">
        <v>0</v>
      </c>
      <c r="BP95" s="55">
        <v>0</v>
      </c>
      <c r="BQ95" s="55">
        <v>0</v>
      </c>
      <c r="BR95" s="55">
        <v>0</v>
      </c>
      <c r="BS95" s="55">
        <v>0.03</v>
      </c>
      <c r="BT95" s="55">
        <v>0</v>
      </c>
      <c r="BU95" s="55">
        <v>0</v>
      </c>
      <c r="BV95" s="55">
        <v>0.14000000000000001</v>
      </c>
      <c r="BW95" s="55">
        <v>0.02</v>
      </c>
      <c r="BX95" s="55">
        <v>0</v>
      </c>
      <c r="BY95" s="55">
        <v>0</v>
      </c>
      <c r="BZ95" s="55">
        <v>0</v>
      </c>
      <c r="CA95" s="55">
        <v>0</v>
      </c>
      <c r="CB95" s="55">
        <v>14.1</v>
      </c>
      <c r="CC95" s="58"/>
      <c r="CD95" s="58"/>
      <c r="CE95" s="55">
        <v>0.25</v>
      </c>
      <c r="CF95" s="55"/>
      <c r="CG95" s="55">
        <v>3</v>
      </c>
      <c r="CH95" s="55">
        <v>3</v>
      </c>
      <c r="CI95" s="55">
        <v>3</v>
      </c>
      <c r="CJ95" s="55">
        <v>570</v>
      </c>
      <c r="CK95" s="55">
        <v>219.6</v>
      </c>
      <c r="CL95" s="55">
        <v>394.8</v>
      </c>
      <c r="CM95" s="55">
        <v>5.7</v>
      </c>
      <c r="CN95" s="55">
        <v>4.74</v>
      </c>
      <c r="CO95" s="55">
        <v>5.22</v>
      </c>
      <c r="CP95" s="55">
        <v>0</v>
      </c>
      <c r="CQ95" s="55">
        <v>0</v>
      </c>
    </row>
    <row r="96" spans="1:95" x14ac:dyDescent="0.3">
      <c r="A96" s="127"/>
      <c r="B96" s="142" t="s">
        <v>205</v>
      </c>
      <c r="C96" s="128"/>
      <c r="D96" s="130">
        <f>SUM(D89:D95)</f>
        <v>27.51</v>
      </c>
      <c r="E96" s="130">
        <f t="shared" ref="E96:I96" si="36">SUM(E89:E95)</f>
        <v>12.229999999999999</v>
      </c>
      <c r="F96" s="130">
        <f t="shared" si="36"/>
        <v>27.82</v>
      </c>
      <c r="G96" s="130">
        <f t="shared" si="36"/>
        <v>6.89</v>
      </c>
      <c r="H96" s="130">
        <f t="shared" si="36"/>
        <v>127.92</v>
      </c>
      <c r="I96" s="130">
        <f t="shared" si="36"/>
        <v>893.55928391000009</v>
      </c>
      <c r="J96" s="63">
        <v>14</v>
      </c>
      <c r="K96" s="63">
        <v>2.97</v>
      </c>
      <c r="L96" s="63">
        <v>0</v>
      </c>
      <c r="M96" s="63">
        <v>0</v>
      </c>
      <c r="N96" s="63">
        <v>25.46</v>
      </c>
      <c r="O96" s="63">
        <v>77.53</v>
      </c>
      <c r="P96" s="63">
        <v>13.95</v>
      </c>
      <c r="Q96" s="63">
        <v>0</v>
      </c>
      <c r="R96" s="63">
        <v>0</v>
      </c>
      <c r="S96" s="63">
        <v>0.97</v>
      </c>
      <c r="T96" s="63">
        <v>7.19</v>
      </c>
      <c r="U96" s="63">
        <v>1419.87</v>
      </c>
      <c r="V96" s="63">
        <v>1104.4000000000001</v>
      </c>
      <c r="W96" s="63">
        <v>75.08</v>
      </c>
      <c r="X96" s="63">
        <v>167.73</v>
      </c>
      <c r="Y96" s="63">
        <v>443</v>
      </c>
      <c r="Z96" s="63">
        <v>7.82</v>
      </c>
      <c r="AA96" s="63">
        <v>154.9</v>
      </c>
      <c r="AB96" s="63">
        <v>1603.62</v>
      </c>
      <c r="AC96" s="63">
        <v>359.31</v>
      </c>
      <c r="AD96" s="63">
        <v>7.03</v>
      </c>
      <c r="AE96" s="63">
        <v>0.95</v>
      </c>
      <c r="AF96" s="63">
        <v>0.61</v>
      </c>
      <c r="AG96" s="63">
        <v>9.17</v>
      </c>
      <c r="AH96" s="63">
        <v>13.23</v>
      </c>
      <c r="AI96" s="63">
        <v>18.649999999999999</v>
      </c>
      <c r="AJ96" s="1">
        <v>0</v>
      </c>
      <c r="AK96" s="1">
        <v>1173.77</v>
      </c>
      <c r="AL96" s="1">
        <v>993.92</v>
      </c>
      <c r="AM96" s="1">
        <v>1592.1</v>
      </c>
      <c r="AN96" s="1">
        <v>1396.6</v>
      </c>
      <c r="AO96" s="1">
        <v>494.56</v>
      </c>
      <c r="AP96" s="1">
        <v>880.99</v>
      </c>
      <c r="AQ96" s="1">
        <v>296.06</v>
      </c>
      <c r="AR96" s="1">
        <v>1014.06</v>
      </c>
      <c r="AS96" s="1">
        <v>1083.96</v>
      </c>
      <c r="AT96" s="1">
        <v>1471.3</v>
      </c>
      <c r="AU96" s="1">
        <v>1853.34</v>
      </c>
      <c r="AV96" s="1">
        <v>686.09</v>
      </c>
      <c r="AW96" s="1">
        <v>1057.77</v>
      </c>
      <c r="AX96" s="1">
        <v>4280.79</v>
      </c>
      <c r="AY96" s="1">
        <v>128.63</v>
      </c>
      <c r="AZ96" s="1">
        <v>1139.21</v>
      </c>
      <c r="BA96" s="1">
        <v>1001.34</v>
      </c>
      <c r="BB96" s="1">
        <v>741.55</v>
      </c>
      <c r="BC96" s="1">
        <v>388.73</v>
      </c>
      <c r="BD96" s="1">
        <v>0.21</v>
      </c>
      <c r="BE96" s="1">
        <v>0.05</v>
      </c>
      <c r="BF96" s="1">
        <v>0.04</v>
      </c>
      <c r="BG96" s="1">
        <v>0.1</v>
      </c>
      <c r="BH96" s="1">
        <v>0.13</v>
      </c>
      <c r="BI96" s="1">
        <v>0.44</v>
      </c>
      <c r="BJ96" s="1">
        <v>0</v>
      </c>
      <c r="BK96" s="1">
        <v>1.95</v>
      </c>
      <c r="BL96" s="1">
        <v>0</v>
      </c>
      <c r="BM96" s="1">
        <v>0.61</v>
      </c>
      <c r="BN96" s="1">
        <v>0.02</v>
      </c>
      <c r="BO96" s="1">
        <v>0.03</v>
      </c>
      <c r="BP96" s="1">
        <v>0</v>
      </c>
      <c r="BQ96" s="1">
        <v>0.05</v>
      </c>
      <c r="BR96" s="1">
        <v>0.17</v>
      </c>
      <c r="BS96" s="1">
        <v>2.81</v>
      </c>
      <c r="BT96" s="1">
        <v>0.01</v>
      </c>
      <c r="BU96" s="1">
        <v>0</v>
      </c>
      <c r="BV96" s="1">
        <v>3.37</v>
      </c>
      <c r="BW96" s="1">
        <v>7.0000000000000007E-2</v>
      </c>
      <c r="BX96" s="1">
        <v>0</v>
      </c>
      <c r="BY96" s="1">
        <v>0</v>
      </c>
      <c r="BZ96" s="1">
        <v>0</v>
      </c>
      <c r="CA96" s="1">
        <v>0</v>
      </c>
      <c r="CB96" s="1">
        <v>731.65</v>
      </c>
      <c r="CC96" s="64"/>
      <c r="CD96" s="64"/>
      <c r="CE96" s="1">
        <v>422.17</v>
      </c>
      <c r="CF96" s="1"/>
      <c r="CG96" s="1">
        <v>112.8</v>
      </c>
      <c r="CH96" s="1">
        <v>65.540000000000006</v>
      </c>
      <c r="CI96" s="1">
        <v>89.17</v>
      </c>
      <c r="CJ96" s="1">
        <v>5976.22</v>
      </c>
      <c r="CK96" s="1">
        <v>3206.66</v>
      </c>
      <c r="CL96" s="1">
        <v>4591.4399999999996</v>
      </c>
      <c r="CM96" s="1">
        <v>80.349999999999994</v>
      </c>
      <c r="CN96" s="1">
        <v>47.59</v>
      </c>
      <c r="CO96" s="1">
        <v>64.069999999999993</v>
      </c>
      <c r="CP96" s="1">
        <v>0</v>
      </c>
      <c r="CQ96" s="1">
        <v>2.6</v>
      </c>
    </row>
    <row r="97" spans="1:95" ht="14.4" hidden="1" customHeight="1" x14ac:dyDescent="0.3">
      <c r="A97" s="56"/>
      <c r="B97" s="16" t="s">
        <v>247</v>
      </c>
      <c r="C97" s="74"/>
      <c r="D97" s="17">
        <v>31.499999999999996</v>
      </c>
      <c r="E97" s="17">
        <v>0</v>
      </c>
      <c r="F97" s="17">
        <v>32.199999999999996</v>
      </c>
      <c r="G97" s="17">
        <v>0</v>
      </c>
      <c r="H97" s="17">
        <v>134.04999999999998</v>
      </c>
      <c r="I97" s="90">
        <v>951.99999999999989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315</v>
      </c>
      <c r="AD97" s="50">
        <v>0</v>
      </c>
      <c r="AE97" s="50">
        <v>0.48999999999999994</v>
      </c>
      <c r="AF97" s="50">
        <v>0.55999999999999994</v>
      </c>
      <c r="AI97" s="50">
        <v>24.5</v>
      </c>
      <c r="CI97" s="51">
        <v>0</v>
      </c>
      <c r="CL97" s="51">
        <v>0</v>
      </c>
      <c r="CO97" s="51">
        <v>0</v>
      </c>
    </row>
    <row r="98" spans="1:95" ht="12.6" hidden="1" customHeight="1" x14ac:dyDescent="0.3">
      <c r="A98" s="56"/>
      <c r="B98" s="16" t="s">
        <v>103</v>
      </c>
      <c r="C98" s="74"/>
      <c r="D98" s="17">
        <f t="shared" ref="D98:I98" si="37">D96-D97</f>
        <v>-3.9899999999999949</v>
      </c>
      <c r="E98" s="17">
        <f t="shared" si="37"/>
        <v>12.229999999999999</v>
      </c>
      <c r="F98" s="17">
        <f t="shared" si="37"/>
        <v>-4.3799999999999955</v>
      </c>
      <c r="G98" s="17">
        <f t="shared" si="37"/>
        <v>6.89</v>
      </c>
      <c r="H98" s="17">
        <f t="shared" si="37"/>
        <v>-6.1299999999999812</v>
      </c>
      <c r="I98" s="90">
        <f t="shared" si="37"/>
        <v>-58.440716089999796</v>
      </c>
      <c r="V98" s="50">
        <f t="shared" ref="V98:AF98" si="38">V96-V97</f>
        <v>1104.4000000000001</v>
      </c>
      <c r="W98" s="50">
        <f t="shared" si="38"/>
        <v>75.08</v>
      </c>
      <c r="X98" s="50">
        <f t="shared" si="38"/>
        <v>167.73</v>
      </c>
      <c r="Y98" s="50">
        <f t="shared" si="38"/>
        <v>443</v>
      </c>
      <c r="Z98" s="50">
        <f t="shared" si="38"/>
        <v>7.82</v>
      </c>
      <c r="AA98" s="50">
        <f t="shared" si="38"/>
        <v>154.9</v>
      </c>
      <c r="AB98" s="50">
        <f t="shared" si="38"/>
        <v>1603.62</v>
      </c>
      <c r="AC98" s="50">
        <f t="shared" si="38"/>
        <v>44.31</v>
      </c>
      <c r="AD98" s="50">
        <f t="shared" si="38"/>
        <v>7.03</v>
      </c>
      <c r="AE98" s="50">
        <f t="shared" si="38"/>
        <v>0.46</v>
      </c>
      <c r="AF98" s="50">
        <f t="shared" si="38"/>
        <v>5.0000000000000044E-2</v>
      </c>
      <c r="AI98" s="50">
        <f>AI96-AI97</f>
        <v>-5.8500000000000014</v>
      </c>
      <c r="CI98" s="51">
        <f>CI96-CI97</f>
        <v>89.17</v>
      </c>
      <c r="CL98" s="51">
        <f>CL96-CL97</f>
        <v>4591.4399999999996</v>
      </c>
      <c r="CO98" s="51">
        <f>CO96-CO97</f>
        <v>64.069999999999993</v>
      </c>
    </row>
    <row r="99" spans="1:95" ht="13.8" hidden="1" customHeight="1" x14ac:dyDescent="0.3">
      <c r="A99" s="56"/>
      <c r="B99" s="16" t="s">
        <v>104</v>
      </c>
      <c r="C99" s="74"/>
      <c r="D99" s="17">
        <v>13</v>
      </c>
      <c r="E99" s="17"/>
      <c r="F99" s="17">
        <v>38</v>
      </c>
      <c r="G99" s="17"/>
      <c r="H99" s="17">
        <v>49</v>
      </c>
      <c r="I99" s="90"/>
    </row>
    <row r="100" spans="1:95" ht="13.8" customHeight="1" x14ac:dyDescent="0.3">
      <c r="A100" s="189"/>
      <c r="B100" s="190" t="s">
        <v>326</v>
      </c>
      <c r="C100" s="191"/>
      <c r="D100" s="192"/>
      <c r="E100" s="193"/>
      <c r="F100" s="193"/>
      <c r="G100" s="193"/>
      <c r="H100" s="192"/>
      <c r="I100" s="193"/>
    </row>
    <row r="101" spans="1:95" ht="13.8" customHeight="1" x14ac:dyDescent="0.3">
      <c r="A101" s="194"/>
      <c r="B101" s="195" t="s">
        <v>327</v>
      </c>
      <c r="C101" s="196" t="s">
        <v>136</v>
      </c>
      <c r="D101" s="161">
        <v>7.2</v>
      </c>
      <c r="E101" s="161"/>
      <c r="F101" s="161">
        <v>9.1999999999999993</v>
      </c>
      <c r="G101" s="161"/>
      <c r="H101" s="161">
        <v>25.25</v>
      </c>
      <c r="I101" s="161">
        <v>200</v>
      </c>
    </row>
    <row r="102" spans="1:95" ht="13.8" customHeight="1" x14ac:dyDescent="0.3">
      <c r="A102" s="169"/>
      <c r="B102" s="170" t="s">
        <v>328</v>
      </c>
      <c r="C102" s="173" t="s">
        <v>316</v>
      </c>
      <c r="D102" s="161">
        <v>1</v>
      </c>
      <c r="E102" s="161"/>
      <c r="F102" s="161">
        <v>0</v>
      </c>
      <c r="G102" s="161"/>
      <c r="H102" s="161">
        <v>16.600000000000001</v>
      </c>
      <c r="I102" s="161">
        <v>70.400000000000006</v>
      </c>
    </row>
    <row r="103" spans="1:95" ht="13.8" customHeight="1" x14ac:dyDescent="0.3">
      <c r="A103" s="152" t="str">
        <f>"-"</f>
        <v>-</v>
      </c>
      <c r="B103" s="153" t="s">
        <v>329</v>
      </c>
      <c r="C103" s="197">
        <v>200</v>
      </c>
      <c r="D103" s="155">
        <v>0.8</v>
      </c>
      <c r="E103" s="155">
        <v>0</v>
      </c>
      <c r="F103" s="155">
        <v>0</v>
      </c>
      <c r="G103" s="155">
        <v>0.6</v>
      </c>
      <c r="H103" s="155">
        <v>13.2</v>
      </c>
      <c r="I103" s="155">
        <v>97.36</v>
      </c>
    </row>
    <row r="104" spans="1:95" ht="13.8" customHeight="1" x14ac:dyDescent="0.3">
      <c r="A104" s="189"/>
      <c r="B104" s="198" t="s">
        <v>330</v>
      </c>
      <c r="C104" s="199"/>
      <c r="D104" s="206">
        <f>SUM(D101:D103)</f>
        <v>9</v>
      </c>
      <c r="E104" s="206">
        <f t="shared" ref="E104:I104" si="39">SUM(E101:E103)</f>
        <v>0</v>
      </c>
      <c r="F104" s="206">
        <f t="shared" si="39"/>
        <v>9.1999999999999993</v>
      </c>
      <c r="G104" s="206">
        <f t="shared" si="39"/>
        <v>0.6</v>
      </c>
      <c r="H104" s="206">
        <f t="shared" si="39"/>
        <v>55.05</v>
      </c>
      <c r="I104" s="206">
        <f t="shared" si="39"/>
        <v>367.76</v>
      </c>
    </row>
    <row r="105" spans="1:95" ht="13.8" customHeight="1" x14ac:dyDescent="0.3">
      <c r="A105" s="200"/>
      <c r="B105" s="201" t="s">
        <v>331</v>
      </c>
      <c r="C105" s="202"/>
      <c r="D105" s="203">
        <f>D96+D104</f>
        <v>36.510000000000005</v>
      </c>
      <c r="E105" s="203">
        <f t="shared" ref="E105" si="40">E96+E104</f>
        <v>12.229999999999999</v>
      </c>
      <c r="F105" s="203">
        <f t="shared" ref="F105" si="41">F96+F104</f>
        <v>37.019999999999996</v>
      </c>
      <c r="G105" s="203">
        <f t="shared" ref="G105" si="42">G96+G104</f>
        <v>7.4899999999999993</v>
      </c>
      <c r="H105" s="203">
        <f t="shared" ref="H105" si="43">H96+H104</f>
        <v>182.97</v>
      </c>
      <c r="I105" s="203">
        <f t="shared" ref="I105" si="44">I96+I104</f>
        <v>1261.3192839100002</v>
      </c>
    </row>
    <row r="106" spans="1:95" ht="7.8" customHeight="1" x14ac:dyDescent="0.3">
      <c r="A106" s="56"/>
      <c r="B106" s="16"/>
      <c r="C106" s="74"/>
      <c r="D106" s="17"/>
      <c r="E106" s="17"/>
      <c r="F106" s="17"/>
      <c r="G106" s="17"/>
      <c r="H106" s="17"/>
      <c r="I106" s="90"/>
    </row>
    <row r="107" spans="1:95" x14ac:dyDescent="0.3">
      <c r="A107" s="56"/>
      <c r="B107" s="23" t="s">
        <v>146</v>
      </c>
      <c r="C107" s="180" t="s">
        <v>156</v>
      </c>
      <c r="D107" s="187" t="s">
        <v>157</v>
      </c>
      <c r="E107" s="187"/>
      <c r="F107" s="281" t="s">
        <v>158</v>
      </c>
      <c r="G107" s="281"/>
      <c r="H107" s="181" t="s">
        <v>159</v>
      </c>
      <c r="I107" s="181" t="s">
        <v>160</v>
      </c>
    </row>
    <row r="108" spans="1:95" x14ac:dyDescent="0.3">
      <c r="A108" s="121"/>
      <c r="B108" s="122" t="s">
        <v>199</v>
      </c>
      <c r="C108" s="131"/>
      <c r="D108" s="139"/>
      <c r="E108" s="139"/>
      <c r="F108" s="273"/>
      <c r="G108" s="273"/>
      <c r="H108" s="132"/>
      <c r="I108" s="132"/>
    </row>
    <row r="109" spans="1:95" ht="15" customHeight="1" x14ac:dyDescent="0.3">
      <c r="A109" s="121" t="s">
        <v>226</v>
      </c>
      <c r="B109" s="126" t="s">
        <v>200</v>
      </c>
      <c r="C109" s="123" t="str">
        <f>"250"</f>
        <v>250</v>
      </c>
      <c r="D109" s="124">
        <v>5.54</v>
      </c>
      <c r="E109" s="124">
        <v>0</v>
      </c>
      <c r="F109" s="124">
        <v>5.56</v>
      </c>
      <c r="G109" s="124">
        <v>5.56</v>
      </c>
      <c r="H109" s="124">
        <v>24.31</v>
      </c>
      <c r="I109" s="125">
        <v>164.05552</v>
      </c>
      <c r="J109" s="82">
        <v>0.73</v>
      </c>
      <c r="K109" s="60">
        <v>3.25</v>
      </c>
      <c r="L109" s="60">
        <v>0</v>
      </c>
      <c r="M109" s="60">
        <v>0</v>
      </c>
      <c r="N109" s="60">
        <v>3.31</v>
      </c>
      <c r="O109" s="60">
        <v>17.47</v>
      </c>
      <c r="P109" s="60">
        <v>3.53</v>
      </c>
      <c r="Q109" s="60">
        <v>0</v>
      </c>
      <c r="R109" s="60">
        <v>0</v>
      </c>
      <c r="S109" s="60">
        <v>0.18</v>
      </c>
      <c r="T109" s="60">
        <v>1.97</v>
      </c>
      <c r="U109" s="60">
        <v>204.24</v>
      </c>
      <c r="V109" s="60">
        <v>566.41999999999996</v>
      </c>
      <c r="W109" s="60">
        <v>36.44</v>
      </c>
      <c r="X109" s="60">
        <v>39.93</v>
      </c>
      <c r="Y109" s="60">
        <v>107.14</v>
      </c>
      <c r="Z109" s="60">
        <v>2.04</v>
      </c>
      <c r="AA109" s="60">
        <v>0</v>
      </c>
      <c r="AB109" s="60">
        <v>1363.05</v>
      </c>
      <c r="AC109" s="60">
        <v>252.28</v>
      </c>
      <c r="AD109" s="60">
        <v>2.4700000000000002</v>
      </c>
      <c r="AE109" s="60">
        <v>0.21</v>
      </c>
      <c r="AF109" s="60">
        <v>0.08</v>
      </c>
      <c r="AG109" s="60">
        <v>1.19</v>
      </c>
      <c r="AH109" s="60">
        <v>2.61</v>
      </c>
      <c r="AI109" s="60">
        <v>5.65</v>
      </c>
      <c r="AJ109" s="61">
        <v>0</v>
      </c>
      <c r="AK109" s="61">
        <v>218.54</v>
      </c>
      <c r="AL109" s="61">
        <v>242.43</v>
      </c>
      <c r="AM109" s="61">
        <v>359.42</v>
      </c>
      <c r="AN109" s="61">
        <v>345.21</v>
      </c>
      <c r="AO109" s="61">
        <v>47.41</v>
      </c>
      <c r="AP109" s="61">
        <v>193.06</v>
      </c>
      <c r="AQ109" s="61">
        <v>64.19</v>
      </c>
      <c r="AR109" s="61">
        <v>226.87</v>
      </c>
      <c r="AS109" s="61">
        <v>219.77</v>
      </c>
      <c r="AT109" s="61">
        <v>419.77</v>
      </c>
      <c r="AU109" s="61">
        <v>495.91</v>
      </c>
      <c r="AV109" s="61">
        <v>100.47</v>
      </c>
      <c r="AW109" s="61">
        <v>214.87</v>
      </c>
      <c r="AX109" s="61">
        <v>785.46</v>
      </c>
      <c r="AY109" s="61">
        <v>0</v>
      </c>
      <c r="AZ109" s="61">
        <v>151.41</v>
      </c>
      <c r="BA109" s="61">
        <v>184.64</v>
      </c>
      <c r="BB109" s="61">
        <v>155.82</v>
      </c>
      <c r="BC109" s="61">
        <v>58.43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0.39</v>
      </c>
      <c r="BL109" s="61">
        <v>0</v>
      </c>
      <c r="BM109" s="61">
        <v>0.22</v>
      </c>
      <c r="BN109" s="61">
        <v>0.02</v>
      </c>
      <c r="BO109" s="61">
        <v>0.03</v>
      </c>
      <c r="BP109" s="61">
        <v>0</v>
      </c>
      <c r="BQ109" s="61">
        <v>0</v>
      </c>
      <c r="BR109" s="61">
        <v>0</v>
      </c>
      <c r="BS109" s="61">
        <v>1.33</v>
      </c>
      <c r="BT109" s="61">
        <v>0</v>
      </c>
      <c r="BU109" s="61">
        <v>0</v>
      </c>
      <c r="BV109" s="61">
        <v>3.13</v>
      </c>
      <c r="BW109" s="61">
        <v>0.02</v>
      </c>
      <c r="BX109" s="61">
        <v>0</v>
      </c>
      <c r="BY109" s="61">
        <v>0</v>
      </c>
      <c r="BZ109" s="61">
        <v>0</v>
      </c>
      <c r="CA109" s="61">
        <v>0</v>
      </c>
      <c r="CB109" s="61">
        <v>241.53</v>
      </c>
      <c r="CC109" s="62"/>
      <c r="CD109" s="62"/>
      <c r="CE109" s="61">
        <v>227.18</v>
      </c>
      <c r="CF109" s="61"/>
      <c r="CG109" s="61">
        <v>22.94</v>
      </c>
      <c r="CH109" s="61">
        <v>14.82</v>
      </c>
      <c r="CI109" s="61">
        <v>18.88</v>
      </c>
      <c r="CJ109" s="61">
        <v>1191.93</v>
      </c>
      <c r="CK109" s="61">
        <v>620.13</v>
      </c>
      <c r="CL109" s="61">
        <v>906.03</v>
      </c>
      <c r="CM109" s="61">
        <v>42.51</v>
      </c>
      <c r="CN109" s="61">
        <v>21.74</v>
      </c>
      <c r="CO109" s="61">
        <v>32.119999999999997</v>
      </c>
      <c r="CP109" s="61">
        <v>0</v>
      </c>
      <c r="CQ109" s="61">
        <v>0.5</v>
      </c>
    </row>
    <row r="110" spans="1:95" ht="15" customHeight="1" x14ac:dyDescent="0.3">
      <c r="A110" s="121" t="s">
        <v>219</v>
      </c>
      <c r="B110" s="126" t="s">
        <v>220</v>
      </c>
      <c r="C110" s="123" t="str">
        <f>"100/30"</f>
        <v>100/30</v>
      </c>
      <c r="D110" s="124">
        <v>11.13</v>
      </c>
      <c r="E110" s="124">
        <v>9.86</v>
      </c>
      <c r="F110" s="124">
        <v>15.65</v>
      </c>
      <c r="G110" s="124">
        <v>5.33</v>
      </c>
      <c r="H110" s="124">
        <v>12.57</v>
      </c>
      <c r="I110" s="125">
        <v>270.5</v>
      </c>
      <c r="J110" s="82">
        <v>10.130000000000001</v>
      </c>
      <c r="K110" s="60">
        <v>3.32</v>
      </c>
      <c r="L110" s="60">
        <v>0</v>
      </c>
      <c r="M110" s="60">
        <v>0</v>
      </c>
      <c r="N110" s="60">
        <v>3.84</v>
      </c>
      <c r="O110" s="60">
        <v>6.06</v>
      </c>
      <c r="P110" s="60">
        <v>2.67</v>
      </c>
      <c r="Q110" s="60">
        <v>0</v>
      </c>
      <c r="R110" s="60">
        <v>0</v>
      </c>
      <c r="S110" s="60">
        <v>0.13</v>
      </c>
      <c r="T110" s="60">
        <v>1.73</v>
      </c>
      <c r="U110" s="60">
        <v>173.54</v>
      </c>
      <c r="V110" s="60">
        <v>289.01</v>
      </c>
      <c r="W110" s="60">
        <v>42.92</v>
      </c>
      <c r="X110" s="60">
        <v>36.49</v>
      </c>
      <c r="Y110" s="60">
        <v>160.27000000000001</v>
      </c>
      <c r="Z110" s="60">
        <v>1.81</v>
      </c>
      <c r="AA110" s="60">
        <v>3.69</v>
      </c>
      <c r="AB110" s="60">
        <v>5.53</v>
      </c>
      <c r="AC110" s="60">
        <v>20.100000000000001</v>
      </c>
      <c r="AD110" s="60">
        <v>3.09</v>
      </c>
      <c r="AE110" s="60">
        <v>0.28000000000000003</v>
      </c>
      <c r="AF110" s="60">
        <v>0.11</v>
      </c>
      <c r="AG110" s="60">
        <v>1.82</v>
      </c>
      <c r="AH110" s="60">
        <v>4.9400000000000004</v>
      </c>
      <c r="AI110" s="60">
        <v>1.33</v>
      </c>
      <c r="AJ110" s="61">
        <v>0</v>
      </c>
      <c r="AK110" s="61">
        <v>569.74</v>
      </c>
      <c r="AL110" s="61">
        <v>492.52</v>
      </c>
      <c r="AM110" s="61">
        <v>773.95</v>
      </c>
      <c r="AN110" s="61">
        <v>802.97</v>
      </c>
      <c r="AO110" s="61">
        <v>232.35</v>
      </c>
      <c r="AP110" s="61">
        <v>443.1</v>
      </c>
      <c r="AQ110" s="61">
        <v>126.68</v>
      </c>
      <c r="AR110" s="61">
        <v>421.9</v>
      </c>
      <c r="AS110" s="61">
        <v>466.44</v>
      </c>
      <c r="AT110" s="61">
        <v>530.67999999999995</v>
      </c>
      <c r="AU110" s="61">
        <v>792.31</v>
      </c>
      <c r="AV110" s="61">
        <v>356.1</v>
      </c>
      <c r="AW110" s="61">
        <v>420.45</v>
      </c>
      <c r="AX110" s="61">
        <v>1393.38</v>
      </c>
      <c r="AY110" s="61">
        <v>100.67</v>
      </c>
      <c r="AZ110" s="61">
        <v>409.04</v>
      </c>
      <c r="BA110" s="61">
        <v>374.96</v>
      </c>
      <c r="BB110" s="61">
        <v>358.42</v>
      </c>
      <c r="BC110" s="61">
        <v>119.5</v>
      </c>
      <c r="BD110" s="61">
        <v>0.05</v>
      </c>
      <c r="BE110" s="61">
        <v>0.02</v>
      </c>
      <c r="BF110" s="61">
        <v>0.01</v>
      </c>
      <c r="BG110" s="61">
        <v>0.03</v>
      </c>
      <c r="BH110" s="61">
        <v>0.03</v>
      </c>
      <c r="BI110" s="61">
        <v>0.15</v>
      </c>
      <c r="BJ110" s="61">
        <v>0</v>
      </c>
      <c r="BK110" s="61">
        <v>0.68</v>
      </c>
      <c r="BL110" s="61">
        <v>0</v>
      </c>
      <c r="BM110" s="61">
        <v>0.28999999999999998</v>
      </c>
      <c r="BN110" s="61">
        <v>0.01</v>
      </c>
      <c r="BO110" s="61">
        <v>0.03</v>
      </c>
      <c r="BP110" s="61">
        <v>0</v>
      </c>
      <c r="BQ110" s="61">
        <v>0.03</v>
      </c>
      <c r="BR110" s="61">
        <v>0.05</v>
      </c>
      <c r="BS110" s="61">
        <v>1.28</v>
      </c>
      <c r="BT110" s="61">
        <v>0</v>
      </c>
      <c r="BU110" s="61">
        <v>0</v>
      </c>
      <c r="BV110" s="61">
        <v>3.01</v>
      </c>
      <c r="BW110" s="61">
        <v>0</v>
      </c>
      <c r="BX110" s="61">
        <v>0</v>
      </c>
      <c r="BY110" s="61">
        <v>0</v>
      </c>
      <c r="BZ110" s="61">
        <v>0</v>
      </c>
      <c r="CA110" s="61">
        <v>0</v>
      </c>
      <c r="CB110" s="61">
        <v>112.82</v>
      </c>
      <c r="CC110" s="62"/>
      <c r="CD110" s="62"/>
      <c r="CE110" s="61">
        <v>4.62</v>
      </c>
      <c r="CF110" s="61"/>
      <c r="CG110" s="61">
        <v>17.61</v>
      </c>
      <c r="CH110" s="61">
        <v>10.62</v>
      </c>
      <c r="CI110" s="61">
        <v>14.12</v>
      </c>
      <c r="CJ110" s="61">
        <v>2751</v>
      </c>
      <c r="CK110" s="61">
        <v>1530.56</v>
      </c>
      <c r="CL110" s="61">
        <v>2140.7800000000002</v>
      </c>
      <c r="CM110" s="61">
        <v>24.7</v>
      </c>
      <c r="CN110" s="61">
        <v>14.15</v>
      </c>
      <c r="CO110" s="61">
        <v>19.63</v>
      </c>
      <c r="CP110" s="61">
        <v>0</v>
      </c>
      <c r="CQ110" s="61">
        <v>0.24</v>
      </c>
    </row>
    <row r="111" spans="1:95" ht="15.6" customHeight="1" x14ac:dyDescent="0.3">
      <c r="A111" s="121" t="s">
        <v>221</v>
      </c>
      <c r="B111" s="126" t="s">
        <v>222</v>
      </c>
      <c r="C111" s="123" t="str">
        <f>"180"</f>
        <v>180</v>
      </c>
      <c r="D111" s="124">
        <v>6.54</v>
      </c>
      <c r="E111" s="124">
        <v>0.03</v>
      </c>
      <c r="F111" s="124">
        <v>7.32</v>
      </c>
      <c r="G111" s="124">
        <v>1.59</v>
      </c>
      <c r="H111" s="124">
        <v>45.19</v>
      </c>
      <c r="I111" s="125">
        <v>247.64661899999999</v>
      </c>
      <c r="J111" s="82">
        <v>3.2</v>
      </c>
      <c r="K111" s="60">
        <v>0.76</v>
      </c>
      <c r="L111" s="60">
        <v>0</v>
      </c>
      <c r="M111" s="60">
        <v>0</v>
      </c>
      <c r="N111" s="60">
        <v>1.54</v>
      </c>
      <c r="O111" s="60">
        <v>41.85</v>
      </c>
      <c r="P111" s="60">
        <v>1.8</v>
      </c>
      <c r="Q111" s="60">
        <v>0</v>
      </c>
      <c r="R111" s="60">
        <v>0</v>
      </c>
      <c r="S111" s="60">
        <v>0.19</v>
      </c>
      <c r="T111" s="60">
        <v>0.67</v>
      </c>
      <c r="U111" s="60">
        <v>9.02</v>
      </c>
      <c r="V111" s="60">
        <v>119.83</v>
      </c>
      <c r="W111" s="60">
        <v>6.91</v>
      </c>
      <c r="X111" s="60">
        <v>31.73</v>
      </c>
      <c r="Y111" s="60">
        <v>89.7</v>
      </c>
      <c r="Z111" s="60">
        <v>0.75</v>
      </c>
      <c r="AA111" s="60">
        <v>19.12</v>
      </c>
      <c r="AB111" s="60">
        <v>120.1</v>
      </c>
      <c r="AC111" s="60">
        <v>56.86</v>
      </c>
      <c r="AD111" s="60">
        <v>0.79</v>
      </c>
      <c r="AE111" s="60">
        <v>0.04</v>
      </c>
      <c r="AF111" s="60">
        <v>0.03</v>
      </c>
      <c r="AG111" s="60">
        <v>0.86</v>
      </c>
      <c r="AH111" s="60">
        <v>2.21</v>
      </c>
      <c r="AI111" s="60">
        <v>1.1200000000000001</v>
      </c>
      <c r="AJ111" s="61">
        <v>0</v>
      </c>
      <c r="AK111" s="61">
        <v>250.04</v>
      </c>
      <c r="AL111" s="61">
        <v>196.7</v>
      </c>
      <c r="AM111" s="61">
        <v>369.55</v>
      </c>
      <c r="AN111" s="61">
        <v>155.38999999999999</v>
      </c>
      <c r="AO111" s="61">
        <v>95.31</v>
      </c>
      <c r="AP111" s="61">
        <v>143.65</v>
      </c>
      <c r="AQ111" s="61">
        <v>60.59</v>
      </c>
      <c r="AR111" s="61">
        <v>220.43</v>
      </c>
      <c r="AS111" s="61">
        <v>232.07</v>
      </c>
      <c r="AT111" s="61">
        <v>302.83</v>
      </c>
      <c r="AU111" s="61">
        <v>321.62</v>
      </c>
      <c r="AV111" s="61">
        <v>101.79</v>
      </c>
      <c r="AW111" s="61">
        <v>190.27</v>
      </c>
      <c r="AX111" s="61">
        <v>715.16</v>
      </c>
      <c r="AY111" s="61">
        <v>0</v>
      </c>
      <c r="AZ111" s="61">
        <v>196.95</v>
      </c>
      <c r="BA111" s="61">
        <v>197.15</v>
      </c>
      <c r="BB111" s="61">
        <v>173.06</v>
      </c>
      <c r="BC111" s="61">
        <v>81.44</v>
      </c>
      <c r="BD111" s="61">
        <v>0.18</v>
      </c>
      <c r="BE111" s="61">
        <v>0.04</v>
      </c>
      <c r="BF111" s="61">
        <v>0.03</v>
      </c>
      <c r="BG111" s="61">
        <v>0.09</v>
      </c>
      <c r="BH111" s="61">
        <v>0.11</v>
      </c>
      <c r="BI111" s="61">
        <v>0.38</v>
      </c>
      <c r="BJ111" s="61">
        <v>0</v>
      </c>
      <c r="BK111" s="61">
        <v>1.32</v>
      </c>
      <c r="BL111" s="61">
        <v>0</v>
      </c>
      <c r="BM111" s="61">
        <v>0.41</v>
      </c>
      <c r="BN111" s="61">
        <v>0</v>
      </c>
      <c r="BO111" s="61">
        <v>0.01</v>
      </c>
      <c r="BP111" s="61">
        <v>0</v>
      </c>
      <c r="BQ111" s="61">
        <v>0.04</v>
      </c>
      <c r="BR111" s="61">
        <v>0.14000000000000001</v>
      </c>
      <c r="BS111" s="61">
        <v>1.46</v>
      </c>
      <c r="BT111" s="61">
        <v>0</v>
      </c>
      <c r="BU111" s="61">
        <v>0</v>
      </c>
      <c r="BV111" s="61">
        <v>0.73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139.52000000000001</v>
      </c>
      <c r="CC111" s="62"/>
      <c r="CD111" s="62"/>
      <c r="CE111" s="61">
        <v>39.130000000000003</v>
      </c>
      <c r="CF111" s="61"/>
      <c r="CG111" s="61">
        <v>1.21</v>
      </c>
      <c r="CH111" s="61">
        <v>1.21</v>
      </c>
      <c r="CI111" s="61">
        <v>1.21</v>
      </c>
      <c r="CJ111" s="61">
        <v>1895.25</v>
      </c>
      <c r="CK111" s="61">
        <v>945</v>
      </c>
      <c r="CL111" s="61">
        <v>1420.13</v>
      </c>
      <c r="CM111" s="61">
        <v>4.5199999999999996</v>
      </c>
      <c r="CN111" s="61">
        <v>1.05</v>
      </c>
      <c r="CO111" s="61">
        <v>2.78</v>
      </c>
      <c r="CP111" s="61">
        <v>0</v>
      </c>
      <c r="CQ111" s="61">
        <v>0</v>
      </c>
    </row>
    <row r="112" spans="1:95" x14ac:dyDescent="0.3">
      <c r="A112" s="121" t="s">
        <v>223</v>
      </c>
      <c r="B112" s="126" t="s">
        <v>224</v>
      </c>
      <c r="C112" s="123" t="str">
        <f>"200"</f>
        <v>200</v>
      </c>
      <c r="D112" s="124">
        <v>0.19</v>
      </c>
      <c r="E112" s="124">
        <v>0</v>
      </c>
      <c r="F112" s="124">
        <v>7.0000000000000007E-2</v>
      </c>
      <c r="G112" s="124">
        <v>0.03</v>
      </c>
      <c r="H112" s="124">
        <v>11.58</v>
      </c>
      <c r="I112" s="125">
        <v>45.638252500000007</v>
      </c>
      <c r="J112" s="82">
        <v>0</v>
      </c>
      <c r="K112" s="60">
        <v>0</v>
      </c>
      <c r="L112" s="60">
        <v>0</v>
      </c>
      <c r="M112" s="60">
        <v>0</v>
      </c>
      <c r="N112" s="60">
        <v>11.12</v>
      </c>
      <c r="O112" s="60">
        <v>0.01</v>
      </c>
      <c r="P112" s="60">
        <v>0.46</v>
      </c>
      <c r="Q112" s="60">
        <v>0</v>
      </c>
      <c r="R112" s="60">
        <v>0</v>
      </c>
      <c r="S112" s="60">
        <v>0.36</v>
      </c>
      <c r="T112" s="60">
        <v>0.14000000000000001</v>
      </c>
      <c r="U112" s="60">
        <v>4.8499999999999996</v>
      </c>
      <c r="V112" s="60">
        <v>46.13</v>
      </c>
      <c r="W112" s="60">
        <v>8.73</v>
      </c>
      <c r="X112" s="60">
        <v>4.79</v>
      </c>
      <c r="Y112" s="60">
        <v>5.76</v>
      </c>
      <c r="Z112" s="60">
        <v>0.21</v>
      </c>
      <c r="AA112" s="60">
        <v>0</v>
      </c>
      <c r="AB112" s="60">
        <v>10</v>
      </c>
      <c r="AC112" s="60">
        <v>2.75</v>
      </c>
      <c r="AD112" s="60">
        <v>0.04</v>
      </c>
      <c r="AE112" s="60">
        <v>0.01</v>
      </c>
      <c r="AF112" s="60">
        <v>0.01</v>
      </c>
      <c r="AG112" s="60">
        <v>0.08</v>
      </c>
      <c r="AH112" s="60">
        <v>0.06</v>
      </c>
      <c r="AI112" s="60">
        <v>3.75</v>
      </c>
      <c r="AJ112" s="61">
        <v>0</v>
      </c>
      <c r="AK112" s="61">
        <v>0</v>
      </c>
      <c r="AL112" s="61">
        <v>0</v>
      </c>
      <c r="AM112" s="61">
        <v>0</v>
      </c>
      <c r="AN112" s="61">
        <v>0</v>
      </c>
      <c r="AO112" s="61">
        <v>0</v>
      </c>
      <c r="AP112" s="61">
        <v>0</v>
      </c>
      <c r="AQ112" s="61">
        <v>0</v>
      </c>
      <c r="AR112" s="61">
        <v>0</v>
      </c>
      <c r="AS112" s="61">
        <v>0</v>
      </c>
      <c r="AT112" s="61">
        <v>0</v>
      </c>
      <c r="AU112" s="61">
        <v>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</v>
      </c>
      <c r="BL112" s="61">
        <v>0</v>
      </c>
      <c r="BM112" s="61">
        <v>0</v>
      </c>
      <c r="BN112" s="61">
        <v>0</v>
      </c>
      <c r="BO112" s="61">
        <v>0</v>
      </c>
      <c r="BP112" s="61">
        <v>0</v>
      </c>
      <c r="BQ112" s="61">
        <v>0</v>
      </c>
      <c r="BR112" s="61">
        <v>0</v>
      </c>
      <c r="BS112" s="61">
        <v>0</v>
      </c>
      <c r="BT112" s="61">
        <v>0</v>
      </c>
      <c r="BU112" s="61">
        <v>0</v>
      </c>
      <c r="BV112" s="61">
        <v>0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229.49</v>
      </c>
      <c r="CC112" s="62"/>
      <c r="CD112" s="62"/>
      <c r="CE112" s="61">
        <v>1.67</v>
      </c>
      <c r="CF112" s="61"/>
      <c r="CG112" s="61">
        <v>0.25</v>
      </c>
      <c r="CH112" s="61">
        <v>0.38</v>
      </c>
      <c r="CI112" s="61">
        <v>0.25</v>
      </c>
      <c r="CJ112" s="61">
        <v>25</v>
      </c>
      <c r="CK112" s="61">
        <v>10.26</v>
      </c>
      <c r="CL112" s="61">
        <v>17.63</v>
      </c>
      <c r="CM112" s="61">
        <v>0</v>
      </c>
      <c r="CN112" s="61">
        <v>0.05</v>
      </c>
      <c r="CO112" s="61">
        <v>0</v>
      </c>
      <c r="CP112" s="61">
        <v>10</v>
      </c>
      <c r="CQ112" s="61">
        <v>0</v>
      </c>
    </row>
    <row r="113" spans="1:95" x14ac:dyDescent="0.3">
      <c r="A113" s="121" t="str">
        <f>"-"</f>
        <v>-</v>
      </c>
      <c r="B113" s="126" t="s">
        <v>254</v>
      </c>
      <c r="C113" s="123" t="str">
        <f>"30"</f>
        <v>30</v>
      </c>
      <c r="D113" s="124">
        <v>1.98</v>
      </c>
      <c r="E113" s="124">
        <v>0</v>
      </c>
      <c r="F113" s="124">
        <v>0.2</v>
      </c>
      <c r="G113" s="124">
        <v>0.2</v>
      </c>
      <c r="H113" s="124">
        <v>14.07</v>
      </c>
      <c r="I113" s="125">
        <v>67.170299999999997</v>
      </c>
      <c r="J113" s="82">
        <v>0</v>
      </c>
      <c r="K113" s="60">
        <v>0</v>
      </c>
      <c r="L113" s="60">
        <v>0</v>
      </c>
      <c r="M113" s="60">
        <v>0</v>
      </c>
      <c r="N113" s="60">
        <v>0.33</v>
      </c>
      <c r="O113" s="60">
        <v>13.68</v>
      </c>
      <c r="P113" s="60">
        <v>0.06</v>
      </c>
      <c r="Q113" s="60">
        <v>0</v>
      </c>
      <c r="R113" s="60">
        <v>0</v>
      </c>
      <c r="S113" s="60">
        <v>0</v>
      </c>
      <c r="T113" s="60">
        <v>0.54</v>
      </c>
      <c r="U113" s="60">
        <v>0</v>
      </c>
      <c r="V113" s="60">
        <v>0</v>
      </c>
      <c r="W113" s="60">
        <v>0</v>
      </c>
      <c r="X113" s="60">
        <v>0</v>
      </c>
      <c r="Y113" s="60">
        <v>0</v>
      </c>
      <c r="Z113" s="60">
        <v>0</v>
      </c>
      <c r="AA113" s="60">
        <v>0</v>
      </c>
      <c r="AB113" s="60">
        <v>0</v>
      </c>
      <c r="AC113" s="60">
        <v>0</v>
      </c>
      <c r="AD113" s="60">
        <v>0</v>
      </c>
      <c r="AE113" s="60">
        <v>0</v>
      </c>
      <c r="AF113" s="60">
        <v>0</v>
      </c>
      <c r="AG113" s="60">
        <v>0</v>
      </c>
      <c r="AH113" s="60">
        <v>0</v>
      </c>
      <c r="AI113" s="60">
        <v>0</v>
      </c>
      <c r="AJ113" s="61">
        <v>0</v>
      </c>
      <c r="AK113" s="61">
        <v>95.79</v>
      </c>
      <c r="AL113" s="61">
        <v>99.7</v>
      </c>
      <c r="AM113" s="61">
        <v>152.69</v>
      </c>
      <c r="AN113" s="61">
        <v>50.63</v>
      </c>
      <c r="AO113" s="61">
        <v>30.02</v>
      </c>
      <c r="AP113" s="61">
        <v>60.03</v>
      </c>
      <c r="AQ113" s="61">
        <v>22.71</v>
      </c>
      <c r="AR113" s="61">
        <v>108.58</v>
      </c>
      <c r="AS113" s="61">
        <v>67.34</v>
      </c>
      <c r="AT113" s="61">
        <v>93.96</v>
      </c>
      <c r="AU113" s="61">
        <v>77.52</v>
      </c>
      <c r="AV113" s="61">
        <v>40.72</v>
      </c>
      <c r="AW113" s="61">
        <v>72.040000000000006</v>
      </c>
      <c r="AX113" s="61">
        <v>602.39</v>
      </c>
      <c r="AY113" s="61">
        <v>0</v>
      </c>
      <c r="AZ113" s="61">
        <v>196.27</v>
      </c>
      <c r="BA113" s="61">
        <v>85.35</v>
      </c>
      <c r="BB113" s="61">
        <v>56.64</v>
      </c>
      <c r="BC113" s="61">
        <v>44.89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0.02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0.02</v>
      </c>
      <c r="BT113" s="61">
        <v>0</v>
      </c>
      <c r="BU113" s="61">
        <v>0</v>
      </c>
      <c r="BV113" s="61">
        <v>0.08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11.73</v>
      </c>
      <c r="CC113" s="62"/>
      <c r="CD113" s="62"/>
      <c r="CE113" s="61">
        <v>0</v>
      </c>
      <c r="CF113" s="61"/>
      <c r="CG113" s="61">
        <v>0</v>
      </c>
      <c r="CH113" s="61">
        <v>0</v>
      </c>
      <c r="CI113" s="61">
        <v>0</v>
      </c>
      <c r="CJ113" s="61">
        <v>570</v>
      </c>
      <c r="CK113" s="61">
        <v>219.6</v>
      </c>
      <c r="CL113" s="61">
        <v>394.8</v>
      </c>
      <c r="CM113" s="61">
        <v>4.5599999999999996</v>
      </c>
      <c r="CN113" s="61">
        <v>4.5599999999999996</v>
      </c>
      <c r="CO113" s="61">
        <v>4.5599999999999996</v>
      </c>
      <c r="CP113" s="61">
        <v>0</v>
      </c>
      <c r="CQ113" s="61">
        <v>0</v>
      </c>
    </row>
    <row r="114" spans="1:95" x14ac:dyDescent="0.3">
      <c r="A114" s="121" t="str">
        <f>"-"</f>
        <v>-</v>
      </c>
      <c r="B114" s="126" t="s">
        <v>100</v>
      </c>
      <c r="C114" s="123" t="str">
        <f>"30"</f>
        <v>30</v>
      </c>
      <c r="D114" s="124">
        <v>1.98</v>
      </c>
      <c r="E114" s="124">
        <v>0</v>
      </c>
      <c r="F114" s="124">
        <v>0.36</v>
      </c>
      <c r="G114" s="124">
        <v>0.36</v>
      </c>
      <c r="H114" s="124">
        <v>12.51</v>
      </c>
      <c r="I114" s="125">
        <v>58.013999999999996</v>
      </c>
      <c r="J114" s="82">
        <v>0.06</v>
      </c>
      <c r="K114" s="60">
        <v>0</v>
      </c>
      <c r="L114" s="60">
        <v>0</v>
      </c>
      <c r="M114" s="60">
        <v>0</v>
      </c>
      <c r="N114" s="60">
        <v>0.36</v>
      </c>
      <c r="O114" s="60">
        <v>9.66</v>
      </c>
      <c r="P114" s="60">
        <v>2.4900000000000002</v>
      </c>
      <c r="Q114" s="60">
        <v>0</v>
      </c>
      <c r="R114" s="60">
        <v>0</v>
      </c>
      <c r="S114" s="60">
        <v>0.3</v>
      </c>
      <c r="T114" s="60">
        <v>0.75</v>
      </c>
      <c r="U114" s="60">
        <v>183</v>
      </c>
      <c r="V114" s="60">
        <v>73.5</v>
      </c>
      <c r="W114" s="60">
        <v>10.5</v>
      </c>
      <c r="X114" s="60">
        <v>14.1</v>
      </c>
      <c r="Y114" s="60">
        <v>47.4</v>
      </c>
      <c r="Z114" s="60">
        <v>1.17</v>
      </c>
      <c r="AA114" s="60">
        <v>0</v>
      </c>
      <c r="AB114" s="60">
        <v>1.5</v>
      </c>
      <c r="AC114" s="60">
        <v>0.3</v>
      </c>
      <c r="AD114" s="60">
        <v>0.42</v>
      </c>
      <c r="AE114" s="60">
        <v>0.05</v>
      </c>
      <c r="AF114" s="60">
        <v>0.02</v>
      </c>
      <c r="AG114" s="60">
        <v>0.21</v>
      </c>
      <c r="AH114" s="60">
        <v>0.6</v>
      </c>
      <c r="AI114" s="60">
        <v>0</v>
      </c>
      <c r="AJ114" s="61">
        <v>0</v>
      </c>
      <c r="AK114" s="61">
        <v>96.6</v>
      </c>
      <c r="AL114" s="61">
        <v>74.400000000000006</v>
      </c>
      <c r="AM114" s="61">
        <v>128.1</v>
      </c>
      <c r="AN114" s="61">
        <v>66.900000000000006</v>
      </c>
      <c r="AO114" s="61">
        <v>27.9</v>
      </c>
      <c r="AP114" s="61">
        <v>59.4</v>
      </c>
      <c r="AQ114" s="61">
        <v>24</v>
      </c>
      <c r="AR114" s="61">
        <v>111.3</v>
      </c>
      <c r="AS114" s="61">
        <v>89.1</v>
      </c>
      <c r="AT114" s="61">
        <v>87.3</v>
      </c>
      <c r="AU114" s="61">
        <v>139.19999999999999</v>
      </c>
      <c r="AV114" s="61">
        <v>37.200000000000003</v>
      </c>
      <c r="AW114" s="61">
        <v>93</v>
      </c>
      <c r="AX114" s="61">
        <v>467.7</v>
      </c>
      <c r="AY114" s="61">
        <v>0</v>
      </c>
      <c r="AZ114" s="61">
        <v>157.80000000000001</v>
      </c>
      <c r="BA114" s="61">
        <v>87.3</v>
      </c>
      <c r="BB114" s="61">
        <v>54</v>
      </c>
      <c r="BC114" s="61">
        <v>39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0.04</v>
      </c>
      <c r="BL114" s="61">
        <v>0</v>
      </c>
      <c r="BM114" s="61">
        <v>0</v>
      </c>
      <c r="BN114" s="61">
        <v>0.01</v>
      </c>
      <c r="BO114" s="61">
        <v>0</v>
      </c>
      <c r="BP114" s="61">
        <v>0</v>
      </c>
      <c r="BQ114" s="61">
        <v>0</v>
      </c>
      <c r="BR114" s="61">
        <v>0</v>
      </c>
      <c r="BS114" s="61">
        <v>0.03</v>
      </c>
      <c r="BT114" s="61">
        <v>0</v>
      </c>
      <c r="BU114" s="61">
        <v>0</v>
      </c>
      <c r="BV114" s="61">
        <v>0.14000000000000001</v>
      </c>
      <c r="BW114" s="61">
        <v>0.02</v>
      </c>
      <c r="BX114" s="61">
        <v>0</v>
      </c>
      <c r="BY114" s="61">
        <v>0</v>
      </c>
      <c r="BZ114" s="61">
        <v>0</v>
      </c>
      <c r="CA114" s="61">
        <v>0</v>
      </c>
      <c r="CB114" s="61">
        <v>14.1</v>
      </c>
      <c r="CC114" s="62"/>
      <c r="CD114" s="62"/>
      <c r="CE114" s="61">
        <v>0.25</v>
      </c>
      <c r="CF114" s="61"/>
      <c r="CG114" s="61">
        <v>3</v>
      </c>
      <c r="CH114" s="61">
        <v>3</v>
      </c>
      <c r="CI114" s="61">
        <v>3</v>
      </c>
      <c r="CJ114" s="61">
        <v>570</v>
      </c>
      <c r="CK114" s="61">
        <v>219.6</v>
      </c>
      <c r="CL114" s="61">
        <v>394.8</v>
      </c>
      <c r="CM114" s="61">
        <v>5.7</v>
      </c>
      <c r="CN114" s="61">
        <v>4.74</v>
      </c>
      <c r="CO114" s="61">
        <v>5.22</v>
      </c>
      <c r="CP114" s="61">
        <v>0</v>
      </c>
      <c r="CQ114" s="61">
        <v>0</v>
      </c>
    </row>
    <row r="115" spans="1:95" x14ac:dyDescent="0.3">
      <c r="A115" s="121" t="str">
        <f>"-"</f>
        <v>-</v>
      </c>
      <c r="B115" s="126" t="s">
        <v>155</v>
      </c>
      <c r="C115" s="123" t="str">
        <f>"100"</f>
        <v>100</v>
      </c>
      <c r="D115" s="124">
        <v>0.4</v>
      </c>
      <c r="E115" s="124">
        <v>0</v>
      </c>
      <c r="F115" s="124">
        <v>0.4</v>
      </c>
      <c r="G115" s="124">
        <v>0.4</v>
      </c>
      <c r="H115" s="124">
        <v>11.6</v>
      </c>
      <c r="I115" s="125">
        <v>48.68</v>
      </c>
      <c r="J115" s="83">
        <v>0.1</v>
      </c>
      <c r="K115" s="57">
        <v>0</v>
      </c>
      <c r="L115" s="57">
        <v>0</v>
      </c>
      <c r="M115" s="57">
        <v>0</v>
      </c>
      <c r="N115" s="57">
        <v>9</v>
      </c>
      <c r="O115" s="57">
        <v>0.8</v>
      </c>
      <c r="P115" s="57">
        <v>1.8</v>
      </c>
      <c r="Q115" s="57">
        <v>0</v>
      </c>
      <c r="R115" s="57">
        <v>0</v>
      </c>
      <c r="S115" s="57">
        <v>0.8</v>
      </c>
      <c r="T115" s="57">
        <v>0.5</v>
      </c>
      <c r="U115" s="57">
        <v>26</v>
      </c>
      <c r="V115" s="57">
        <v>278</v>
      </c>
      <c r="W115" s="57">
        <v>16</v>
      </c>
      <c r="X115" s="57">
        <v>9</v>
      </c>
      <c r="Y115" s="57">
        <v>11</v>
      </c>
      <c r="Z115" s="57">
        <v>2.2000000000000002</v>
      </c>
      <c r="AA115" s="57">
        <v>0</v>
      </c>
      <c r="AB115" s="57">
        <v>30</v>
      </c>
      <c r="AC115" s="57">
        <v>5</v>
      </c>
      <c r="AD115" s="57">
        <v>0.2</v>
      </c>
      <c r="AE115" s="57">
        <v>0.03</v>
      </c>
      <c r="AF115" s="57">
        <v>0.02</v>
      </c>
      <c r="AG115" s="57">
        <v>0.3</v>
      </c>
      <c r="AH115" s="57">
        <v>0.4</v>
      </c>
      <c r="AI115" s="57">
        <v>10</v>
      </c>
      <c r="AJ115" s="55">
        <v>0</v>
      </c>
      <c r="AK115" s="55">
        <v>12</v>
      </c>
      <c r="AL115" s="55">
        <v>13</v>
      </c>
      <c r="AM115" s="55">
        <v>19</v>
      </c>
      <c r="AN115" s="55">
        <v>18</v>
      </c>
      <c r="AO115" s="55">
        <v>3</v>
      </c>
      <c r="AP115" s="55">
        <v>11</v>
      </c>
      <c r="AQ115" s="55">
        <v>3</v>
      </c>
      <c r="AR115" s="55">
        <v>9</v>
      </c>
      <c r="AS115" s="55">
        <v>17</v>
      </c>
      <c r="AT115" s="55">
        <v>10</v>
      </c>
      <c r="AU115" s="55">
        <v>78</v>
      </c>
      <c r="AV115" s="55">
        <v>7</v>
      </c>
      <c r="AW115" s="55">
        <v>14</v>
      </c>
      <c r="AX115" s="55">
        <v>42</v>
      </c>
      <c r="AY115" s="55">
        <v>0</v>
      </c>
      <c r="AZ115" s="55">
        <v>13</v>
      </c>
      <c r="BA115" s="55">
        <v>16</v>
      </c>
      <c r="BB115" s="55">
        <v>6</v>
      </c>
      <c r="BC115" s="55">
        <v>5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86.3</v>
      </c>
      <c r="CC115" s="58"/>
      <c r="CD115" s="58"/>
      <c r="CE115" s="55">
        <v>5</v>
      </c>
      <c r="CF115" s="55"/>
      <c r="CG115" s="55">
        <v>2</v>
      </c>
      <c r="CH115" s="55">
        <v>2</v>
      </c>
      <c r="CI115" s="55">
        <v>2</v>
      </c>
      <c r="CJ115" s="55">
        <v>150</v>
      </c>
      <c r="CK115" s="55">
        <v>150</v>
      </c>
      <c r="CL115" s="55">
        <v>150</v>
      </c>
      <c r="CM115" s="55">
        <v>46.8</v>
      </c>
      <c r="CN115" s="55">
        <v>46.8</v>
      </c>
      <c r="CO115" s="55">
        <v>46.8</v>
      </c>
      <c r="CP115" s="55">
        <v>0</v>
      </c>
      <c r="CQ115" s="55">
        <v>0</v>
      </c>
    </row>
    <row r="116" spans="1:95" x14ac:dyDescent="0.3">
      <c r="A116" s="127"/>
      <c r="B116" s="142" t="s">
        <v>205</v>
      </c>
      <c r="C116" s="128"/>
      <c r="D116" s="130">
        <f>SUM(D109:D115)</f>
        <v>27.76</v>
      </c>
      <c r="E116" s="130">
        <f t="shared" ref="E116:I116" si="45">SUM(E109:E115)</f>
        <v>9.8899999999999988</v>
      </c>
      <c r="F116" s="130">
        <f t="shared" si="45"/>
        <v>29.56</v>
      </c>
      <c r="G116" s="130">
        <f t="shared" si="45"/>
        <v>13.469999999999999</v>
      </c>
      <c r="H116" s="130">
        <f t="shared" si="45"/>
        <v>131.83000000000001</v>
      </c>
      <c r="I116" s="130">
        <f t="shared" si="45"/>
        <v>901.70469149999997</v>
      </c>
      <c r="J116" s="63">
        <v>14.22</v>
      </c>
      <c r="K116" s="63">
        <v>7.33</v>
      </c>
      <c r="L116" s="63">
        <v>0</v>
      </c>
      <c r="M116" s="63">
        <v>0</v>
      </c>
      <c r="N116" s="63">
        <v>29.5</v>
      </c>
      <c r="O116" s="63">
        <v>89.54</v>
      </c>
      <c r="P116" s="63">
        <v>12.8</v>
      </c>
      <c r="Q116" s="63">
        <v>0</v>
      </c>
      <c r="R116" s="63">
        <v>0</v>
      </c>
      <c r="S116" s="63">
        <v>1.97</v>
      </c>
      <c r="T116" s="63">
        <v>6.29</v>
      </c>
      <c r="U116" s="63">
        <v>600.64</v>
      </c>
      <c r="V116" s="63">
        <v>1372.9</v>
      </c>
      <c r="W116" s="63">
        <v>121.5</v>
      </c>
      <c r="X116" s="63">
        <v>136.04</v>
      </c>
      <c r="Y116" s="63">
        <v>421.27</v>
      </c>
      <c r="Z116" s="63">
        <v>8.18</v>
      </c>
      <c r="AA116" s="63">
        <v>22.81</v>
      </c>
      <c r="AB116" s="63">
        <v>1530.18</v>
      </c>
      <c r="AC116" s="63">
        <v>337.29</v>
      </c>
      <c r="AD116" s="63">
        <v>7.01</v>
      </c>
      <c r="AE116" s="63">
        <v>0.63</v>
      </c>
      <c r="AF116" s="63">
        <v>0.26</v>
      </c>
      <c r="AG116" s="63">
        <v>4.45</v>
      </c>
      <c r="AH116" s="63">
        <v>10.82</v>
      </c>
      <c r="AI116" s="63">
        <v>21.86</v>
      </c>
      <c r="AJ116" s="1">
        <v>0</v>
      </c>
      <c r="AK116" s="1">
        <v>1242.71</v>
      </c>
      <c r="AL116" s="1">
        <v>1118.75</v>
      </c>
      <c r="AM116" s="1">
        <v>1802.7</v>
      </c>
      <c r="AN116" s="1">
        <v>1439.11</v>
      </c>
      <c r="AO116" s="1">
        <v>435.98</v>
      </c>
      <c r="AP116" s="1">
        <v>910.24</v>
      </c>
      <c r="AQ116" s="1">
        <v>301.17</v>
      </c>
      <c r="AR116" s="1">
        <v>1098.08</v>
      </c>
      <c r="AS116" s="1">
        <v>1091.73</v>
      </c>
      <c r="AT116" s="1">
        <v>1444.54</v>
      </c>
      <c r="AU116" s="1">
        <v>1904.55</v>
      </c>
      <c r="AV116" s="1">
        <v>643.28</v>
      </c>
      <c r="AW116" s="1">
        <v>1004.62</v>
      </c>
      <c r="AX116" s="1">
        <v>4006.09</v>
      </c>
      <c r="AY116" s="1">
        <v>100.67</v>
      </c>
      <c r="AZ116" s="1">
        <v>1124.47</v>
      </c>
      <c r="BA116" s="1">
        <v>945.39</v>
      </c>
      <c r="BB116" s="1">
        <v>803.94</v>
      </c>
      <c r="BC116" s="1">
        <v>348.27</v>
      </c>
      <c r="BD116" s="1">
        <v>0.23</v>
      </c>
      <c r="BE116" s="1">
        <v>0.06</v>
      </c>
      <c r="BF116" s="1">
        <v>0.05</v>
      </c>
      <c r="BG116" s="1">
        <v>0.12</v>
      </c>
      <c r="BH116" s="1">
        <v>0.15</v>
      </c>
      <c r="BI116" s="1">
        <v>0.53</v>
      </c>
      <c r="BJ116" s="1">
        <v>0</v>
      </c>
      <c r="BK116" s="1">
        <v>2.4500000000000002</v>
      </c>
      <c r="BL116" s="1">
        <v>0</v>
      </c>
      <c r="BM116" s="1">
        <v>0.93</v>
      </c>
      <c r="BN116" s="1">
        <v>0.04</v>
      </c>
      <c r="BO116" s="1">
        <v>7.0000000000000007E-2</v>
      </c>
      <c r="BP116" s="1">
        <v>0</v>
      </c>
      <c r="BQ116" s="1">
        <v>7.0000000000000007E-2</v>
      </c>
      <c r="BR116" s="1">
        <v>0.19</v>
      </c>
      <c r="BS116" s="1">
        <v>4.12</v>
      </c>
      <c r="BT116" s="1">
        <v>0</v>
      </c>
      <c r="BU116" s="1">
        <v>0</v>
      </c>
      <c r="BV116" s="1">
        <v>7.09</v>
      </c>
      <c r="BW116" s="1">
        <v>0.06</v>
      </c>
      <c r="BX116" s="1">
        <v>0</v>
      </c>
      <c r="BY116" s="1">
        <v>0</v>
      </c>
      <c r="BZ116" s="1">
        <v>0</v>
      </c>
      <c r="CA116" s="1">
        <v>0</v>
      </c>
      <c r="CB116" s="1">
        <v>835.49</v>
      </c>
      <c r="CC116" s="64"/>
      <c r="CD116" s="64"/>
      <c r="CE116" s="1">
        <v>277.83999999999997</v>
      </c>
      <c r="CF116" s="1"/>
      <c r="CG116" s="1">
        <v>47.01</v>
      </c>
      <c r="CH116" s="1">
        <v>32.020000000000003</v>
      </c>
      <c r="CI116" s="1">
        <v>39.450000000000003</v>
      </c>
      <c r="CJ116" s="1">
        <v>7153.18</v>
      </c>
      <c r="CK116" s="1">
        <v>3695.15</v>
      </c>
      <c r="CL116" s="1">
        <v>5424.16</v>
      </c>
      <c r="CM116" s="1">
        <v>128.78</v>
      </c>
      <c r="CN116" s="1">
        <v>93.08</v>
      </c>
      <c r="CO116" s="1">
        <v>111.11</v>
      </c>
      <c r="CP116" s="1">
        <v>10</v>
      </c>
      <c r="CQ116" s="1">
        <v>0.74</v>
      </c>
    </row>
    <row r="117" spans="1:95" ht="18.600000000000001" hidden="1" customHeight="1" x14ac:dyDescent="0.3">
      <c r="A117" s="56"/>
      <c r="B117" s="16" t="s">
        <v>247</v>
      </c>
      <c r="C117" s="74"/>
      <c r="D117" s="17">
        <v>31.499999999999996</v>
      </c>
      <c r="E117" s="17">
        <v>0</v>
      </c>
      <c r="F117" s="17">
        <v>32.199999999999996</v>
      </c>
      <c r="G117" s="17">
        <v>0</v>
      </c>
      <c r="H117" s="17">
        <v>134.04999999999998</v>
      </c>
      <c r="I117" s="90">
        <v>951.99999999999989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0">
        <v>0</v>
      </c>
      <c r="AC117" s="50">
        <v>315</v>
      </c>
      <c r="AD117" s="50">
        <v>0</v>
      </c>
      <c r="AE117" s="50">
        <v>0.48999999999999994</v>
      </c>
      <c r="AF117" s="50">
        <v>0.55999999999999994</v>
      </c>
      <c r="AI117" s="50">
        <v>24.5</v>
      </c>
      <c r="CI117" s="51">
        <v>0</v>
      </c>
      <c r="CL117" s="51">
        <v>0</v>
      </c>
      <c r="CO117" s="51">
        <v>0</v>
      </c>
    </row>
    <row r="118" spans="1:95" hidden="1" x14ac:dyDescent="0.3">
      <c r="A118" s="56"/>
      <c r="B118" s="16" t="s">
        <v>103</v>
      </c>
      <c r="C118" s="74"/>
      <c r="D118" s="17">
        <f t="shared" ref="D118:I118" si="46">D116-D117</f>
        <v>-3.7399999999999949</v>
      </c>
      <c r="E118" s="17">
        <f t="shared" si="46"/>
        <v>9.8899999999999988</v>
      </c>
      <c r="F118" s="17">
        <f t="shared" si="46"/>
        <v>-2.639999999999997</v>
      </c>
      <c r="G118" s="17">
        <f t="shared" si="46"/>
        <v>13.469999999999999</v>
      </c>
      <c r="H118" s="17">
        <f t="shared" si="46"/>
        <v>-2.2199999999999704</v>
      </c>
      <c r="I118" s="90">
        <f t="shared" si="46"/>
        <v>-50.295308499999919</v>
      </c>
      <c r="V118" s="50">
        <f t="shared" ref="V118:AF118" si="47">V116-V117</f>
        <v>1372.9</v>
      </c>
      <c r="W118" s="50">
        <f t="shared" si="47"/>
        <v>121.5</v>
      </c>
      <c r="X118" s="50">
        <f t="shared" si="47"/>
        <v>136.04</v>
      </c>
      <c r="Y118" s="50">
        <f t="shared" si="47"/>
        <v>421.27</v>
      </c>
      <c r="Z118" s="50">
        <f t="shared" si="47"/>
        <v>8.18</v>
      </c>
      <c r="AA118" s="50">
        <f t="shared" si="47"/>
        <v>22.81</v>
      </c>
      <c r="AB118" s="50">
        <f t="shared" si="47"/>
        <v>1530.18</v>
      </c>
      <c r="AC118" s="50">
        <f t="shared" si="47"/>
        <v>22.29000000000002</v>
      </c>
      <c r="AD118" s="50">
        <f t="shared" si="47"/>
        <v>7.01</v>
      </c>
      <c r="AE118" s="50">
        <f t="shared" si="47"/>
        <v>0.14000000000000007</v>
      </c>
      <c r="AF118" s="50">
        <f t="shared" si="47"/>
        <v>-0.29999999999999993</v>
      </c>
      <c r="AI118" s="50">
        <f>AI116-AI117</f>
        <v>-2.6400000000000006</v>
      </c>
      <c r="CI118" s="51">
        <f>CI116-CI117</f>
        <v>39.450000000000003</v>
      </c>
      <c r="CL118" s="51">
        <f>CL116-CL117</f>
        <v>5424.16</v>
      </c>
      <c r="CO118" s="51">
        <f>CO116-CO117</f>
        <v>111.11</v>
      </c>
    </row>
    <row r="119" spans="1:95" ht="15.6" hidden="1" customHeight="1" x14ac:dyDescent="0.3">
      <c r="A119" s="56"/>
      <c r="B119" s="16" t="s">
        <v>104</v>
      </c>
      <c r="C119" s="74"/>
      <c r="D119" s="17">
        <v>11</v>
      </c>
      <c r="E119" s="17"/>
      <c r="F119" s="17">
        <v>36</v>
      </c>
      <c r="G119" s="17"/>
      <c r="H119" s="17">
        <v>53</v>
      </c>
      <c r="I119" s="90"/>
    </row>
    <row r="120" spans="1:95" ht="15.6" customHeight="1" x14ac:dyDescent="0.3">
      <c r="A120" s="189"/>
      <c r="B120" s="190" t="s">
        <v>326</v>
      </c>
      <c r="C120" s="191"/>
      <c r="D120" s="192"/>
      <c r="E120" s="193"/>
      <c r="F120" s="193"/>
      <c r="G120" s="193"/>
      <c r="H120" s="192"/>
      <c r="I120" s="193"/>
    </row>
    <row r="121" spans="1:95" ht="15.6" customHeight="1" x14ac:dyDescent="0.3">
      <c r="A121" s="194"/>
      <c r="B121" s="195" t="s">
        <v>327</v>
      </c>
      <c r="C121" s="196" t="s">
        <v>136</v>
      </c>
      <c r="D121" s="161">
        <v>7.2</v>
      </c>
      <c r="E121" s="161"/>
      <c r="F121" s="161">
        <v>9.1999999999999993</v>
      </c>
      <c r="G121" s="161"/>
      <c r="H121" s="161">
        <v>25.25</v>
      </c>
      <c r="I121" s="161">
        <v>200</v>
      </c>
    </row>
    <row r="122" spans="1:95" ht="15.6" customHeight="1" x14ac:dyDescent="0.3">
      <c r="A122" s="169"/>
      <c r="B122" s="170" t="s">
        <v>328</v>
      </c>
      <c r="C122" s="173" t="s">
        <v>316</v>
      </c>
      <c r="D122" s="161">
        <v>1</v>
      </c>
      <c r="E122" s="161"/>
      <c r="F122" s="161">
        <v>0</v>
      </c>
      <c r="G122" s="161"/>
      <c r="H122" s="161">
        <v>16.600000000000001</v>
      </c>
      <c r="I122" s="161">
        <v>70.400000000000006</v>
      </c>
    </row>
    <row r="123" spans="1:95" ht="15.6" customHeight="1" x14ac:dyDescent="0.3">
      <c r="A123" s="152" t="str">
        <f>"-"</f>
        <v>-</v>
      </c>
      <c r="B123" s="153" t="s">
        <v>329</v>
      </c>
      <c r="C123" s="197">
        <v>200</v>
      </c>
      <c r="D123" s="155">
        <v>0.8</v>
      </c>
      <c r="E123" s="155">
        <v>0</v>
      </c>
      <c r="F123" s="155">
        <v>0</v>
      </c>
      <c r="G123" s="155">
        <v>0.6</v>
      </c>
      <c r="H123" s="155">
        <v>13.2</v>
      </c>
      <c r="I123" s="155">
        <v>97.36</v>
      </c>
    </row>
    <row r="124" spans="1:95" ht="15.6" customHeight="1" x14ac:dyDescent="0.3">
      <c r="A124" s="189"/>
      <c r="B124" s="198" t="s">
        <v>330</v>
      </c>
      <c r="C124" s="199"/>
      <c r="D124" s="206">
        <f>SUM(D121:D123)</f>
        <v>9</v>
      </c>
      <c r="E124" s="206">
        <f t="shared" ref="E124:I124" si="48">SUM(E121:E123)</f>
        <v>0</v>
      </c>
      <c r="F124" s="206">
        <f t="shared" si="48"/>
        <v>9.1999999999999993</v>
      </c>
      <c r="G124" s="206">
        <f t="shared" si="48"/>
        <v>0.6</v>
      </c>
      <c r="H124" s="206">
        <f t="shared" si="48"/>
        <v>55.05</v>
      </c>
      <c r="I124" s="206">
        <f t="shared" si="48"/>
        <v>367.76</v>
      </c>
    </row>
    <row r="125" spans="1:95" ht="15.6" customHeight="1" x14ac:dyDescent="0.3">
      <c r="A125" s="200"/>
      <c r="B125" s="201" t="s">
        <v>331</v>
      </c>
      <c r="C125" s="202"/>
      <c r="D125" s="203">
        <f>D116+D124</f>
        <v>36.760000000000005</v>
      </c>
      <c r="E125" s="203">
        <f t="shared" ref="E125" si="49">E116+E124</f>
        <v>9.8899999999999988</v>
      </c>
      <c r="F125" s="203">
        <f t="shared" ref="F125" si="50">F116+F124</f>
        <v>38.76</v>
      </c>
      <c r="G125" s="203">
        <f t="shared" ref="G125" si="51">G116+G124</f>
        <v>14.069999999999999</v>
      </c>
      <c r="H125" s="203">
        <f t="shared" ref="H125" si="52">H116+H124</f>
        <v>186.88</v>
      </c>
      <c r="I125" s="203">
        <f t="shared" ref="I125" si="53">I116+I124</f>
        <v>1269.4646914999998</v>
      </c>
    </row>
    <row r="126" spans="1:95" ht="6.6" customHeight="1" x14ac:dyDescent="0.3">
      <c r="A126" s="56"/>
      <c r="B126" s="16"/>
      <c r="C126" s="74"/>
      <c r="D126" s="17"/>
      <c r="E126" s="17"/>
      <c r="F126" s="17"/>
      <c r="G126" s="17"/>
      <c r="H126" s="17"/>
      <c r="I126" s="90"/>
    </row>
    <row r="127" spans="1:95" x14ac:dyDescent="0.3">
      <c r="A127" s="56"/>
      <c r="B127" s="23" t="s">
        <v>148</v>
      </c>
      <c r="C127" s="180" t="s">
        <v>156</v>
      </c>
      <c r="D127" s="187" t="s">
        <v>157</v>
      </c>
      <c r="E127" s="187"/>
      <c r="F127" s="281" t="s">
        <v>158</v>
      </c>
      <c r="G127" s="281"/>
      <c r="H127" s="181" t="s">
        <v>159</v>
      </c>
      <c r="I127" s="181" t="s">
        <v>160</v>
      </c>
    </row>
    <row r="128" spans="1:95" x14ac:dyDescent="0.3">
      <c r="A128" s="121"/>
      <c r="B128" s="122" t="s">
        <v>199</v>
      </c>
      <c r="C128" s="131"/>
      <c r="D128" s="139"/>
      <c r="E128" s="139"/>
      <c r="F128" s="273"/>
      <c r="G128" s="273"/>
      <c r="H128" s="132"/>
      <c r="I128" s="132"/>
    </row>
    <row r="129" spans="1:95" x14ac:dyDescent="0.3">
      <c r="A129" s="121" t="str">
        <f>" 245/1"</f>
        <v xml:space="preserve"> 245/1</v>
      </c>
      <c r="B129" s="126" t="s">
        <v>344</v>
      </c>
      <c r="C129" s="123" t="str">
        <f>"40"</f>
        <v>40</v>
      </c>
      <c r="D129" s="124">
        <v>0.31</v>
      </c>
      <c r="E129" s="124">
        <v>0</v>
      </c>
      <c r="F129" s="124">
        <v>0.33</v>
      </c>
      <c r="G129" s="124">
        <v>0.37</v>
      </c>
      <c r="H129" s="124">
        <v>1.3</v>
      </c>
      <c r="I129" s="125">
        <v>8.6095089999999992</v>
      </c>
      <c r="J129" s="82">
        <v>0.04</v>
      </c>
      <c r="K129" s="60">
        <v>0.22</v>
      </c>
      <c r="L129" s="60">
        <v>0</v>
      </c>
      <c r="M129" s="60">
        <v>0</v>
      </c>
      <c r="N129" s="60">
        <v>0.89</v>
      </c>
      <c r="O129" s="60">
        <v>0.04</v>
      </c>
      <c r="P129" s="60">
        <v>0.37</v>
      </c>
      <c r="Q129" s="60">
        <v>0</v>
      </c>
      <c r="R129" s="60">
        <v>0</v>
      </c>
      <c r="S129" s="60">
        <v>0.04</v>
      </c>
      <c r="T129" s="60">
        <v>0.41</v>
      </c>
      <c r="U129" s="60">
        <v>80.760000000000005</v>
      </c>
      <c r="V129" s="60">
        <v>50.63</v>
      </c>
      <c r="W129" s="60">
        <v>9.4</v>
      </c>
      <c r="X129" s="60">
        <v>5.1100000000000003</v>
      </c>
      <c r="Y129" s="60">
        <v>15.02</v>
      </c>
      <c r="Z129" s="60">
        <v>0.22</v>
      </c>
      <c r="AA129" s="60">
        <v>0</v>
      </c>
      <c r="AB129" s="60">
        <v>31.2</v>
      </c>
      <c r="AC129" s="60">
        <v>6.5</v>
      </c>
      <c r="AD129" s="60">
        <v>0.19</v>
      </c>
      <c r="AE129" s="60">
        <v>0.01</v>
      </c>
      <c r="AF129" s="60">
        <v>0.01</v>
      </c>
      <c r="AG129" s="60">
        <v>7.0000000000000007E-2</v>
      </c>
      <c r="AH129" s="60">
        <v>0.12</v>
      </c>
      <c r="AI129" s="60">
        <v>1.73</v>
      </c>
      <c r="AJ129" s="61">
        <v>0</v>
      </c>
      <c r="AK129" s="61">
        <v>10.15</v>
      </c>
      <c r="AL129" s="61">
        <v>7.9</v>
      </c>
      <c r="AM129" s="61">
        <v>11.28</v>
      </c>
      <c r="AN129" s="61">
        <v>9.7799999999999994</v>
      </c>
      <c r="AO129" s="61">
        <v>2.2599999999999998</v>
      </c>
      <c r="AP129" s="61">
        <v>7.9</v>
      </c>
      <c r="AQ129" s="61">
        <v>1.88</v>
      </c>
      <c r="AR129" s="61">
        <v>6.39</v>
      </c>
      <c r="AS129" s="61">
        <v>9.7799999999999994</v>
      </c>
      <c r="AT129" s="61">
        <v>16.920000000000002</v>
      </c>
      <c r="AU129" s="61">
        <v>19.93</v>
      </c>
      <c r="AV129" s="61">
        <v>3.76</v>
      </c>
      <c r="AW129" s="61">
        <v>10.53</v>
      </c>
      <c r="AX129" s="61">
        <v>52.65</v>
      </c>
      <c r="AY129" s="61">
        <v>0</v>
      </c>
      <c r="AZ129" s="61">
        <v>6.39</v>
      </c>
      <c r="BA129" s="61">
        <v>10.15</v>
      </c>
      <c r="BB129" s="61">
        <v>7.9</v>
      </c>
      <c r="BC129" s="61">
        <v>2.63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0.02</v>
      </c>
      <c r="BL129" s="61">
        <v>0</v>
      </c>
      <c r="BM129" s="61">
        <v>0.01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0.1</v>
      </c>
      <c r="BT129" s="61">
        <v>0</v>
      </c>
      <c r="BU129" s="61">
        <v>0</v>
      </c>
      <c r="BV129" s="61">
        <v>0.2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38.29</v>
      </c>
      <c r="CC129" s="62"/>
      <c r="CD129" s="62"/>
      <c r="CE129" s="61">
        <v>5.2</v>
      </c>
      <c r="CF129" s="61"/>
      <c r="CG129" s="61">
        <v>9.2200000000000006</v>
      </c>
      <c r="CH129" s="61">
        <v>5.22</v>
      </c>
      <c r="CI129" s="61">
        <v>7.22</v>
      </c>
      <c r="CJ129" s="61">
        <v>340.67</v>
      </c>
      <c r="CK129" s="61">
        <v>80.67</v>
      </c>
      <c r="CL129" s="61">
        <v>210.67</v>
      </c>
      <c r="CM129" s="61">
        <v>0.12</v>
      </c>
      <c r="CN129" s="61">
        <v>0.1</v>
      </c>
      <c r="CO129" s="61">
        <v>0.11</v>
      </c>
      <c r="CP129" s="61">
        <v>0</v>
      </c>
      <c r="CQ129" s="61">
        <v>0.2</v>
      </c>
    </row>
    <row r="130" spans="1:95" x14ac:dyDescent="0.3">
      <c r="A130" s="121" t="s">
        <v>230</v>
      </c>
      <c r="B130" s="126" t="s">
        <v>206</v>
      </c>
      <c r="C130" s="123" t="s">
        <v>225</v>
      </c>
      <c r="D130" s="124">
        <v>4.18</v>
      </c>
      <c r="E130" s="124">
        <v>0</v>
      </c>
      <c r="F130" s="124">
        <v>5.47</v>
      </c>
      <c r="G130" s="124">
        <v>5.27</v>
      </c>
      <c r="H130" s="124">
        <v>17.260000000000002</v>
      </c>
      <c r="I130" s="125">
        <v>131.4</v>
      </c>
      <c r="J130" s="82">
        <v>1.24</v>
      </c>
      <c r="K130" s="60">
        <v>3.25</v>
      </c>
      <c r="L130" s="60">
        <v>0</v>
      </c>
      <c r="M130" s="60">
        <v>0</v>
      </c>
      <c r="N130" s="60">
        <v>8.6</v>
      </c>
      <c r="O130" s="60">
        <v>6.07</v>
      </c>
      <c r="P130" s="60">
        <v>2.59</v>
      </c>
      <c r="Q130" s="60">
        <v>0</v>
      </c>
      <c r="R130" s="60">
        <v>0</v>
      </c>
      <c r="S130" s="60">
        <v>0.26</v>
      </c>
      <c r="T130" s="60">
        <v>1.89</v>
      </c>
      <c r="U130" s="60">
        <v>231.32</v>
      </c>
      <c r="V130" s="60">
        <v>428.47</v>
      </c>
      <c r="W130" s="60">
        <v>37.43</v>
      </c>
      <c r="X130" s="60">
        <v>26.73</v>
      </c>
      <c r="Y130" s="60">
        <v>61.15</v>
      </c>
      <c r="Z130" s="60">
        <v>1.32</v>
      </c>
      <c r="AA130" s="60">
        <v>3.78</v>
      </c>
      <c r="AB130" s="60">
        <v>974.33</v>
      </c>
      <c r="AC130" s="60">
        <v>209.38</v>
      </c>
      <c r="AD130" s="60">
        <v>2.39</v>
      </c>
      <c r="AE130" s="60">
        <v>0.06</v>
      </c>
      <c r="AF130" s="60">
        <v>0.06</v>
      </c>
      <c r="AG130" s="60">
        <v>0.66</v>
      </c>
      <c r="AH130" s="60">
        <v>1.26</v>
      </c>
      <c r="AI130" s="60">
        <v>6.82</v>
      </c>
      <c r="AJ130" s="61">
        <v>0</v>
      </c>
      <c r="AK130" s="61">
        <v>108.66</v>
      </c>
      <c r="AL130" s="61">
        <v>103.47</v>
      </c>
      <c r="AM130" s="61">
        <v>164.61</v>
      </c>
      <c r="AN130" s="61">
        <v>184.63</v>
      </c>
      <c r="AO130" s="61">
        <v>47.93</v>
      </c>
      <c r="AP130" s="61">
        <v>103.38</v>
      </c>
      <c r="AQ130" s="61">
        <v>30.59</v>
      </c>
      <c r="AR130" s="61">
        <v>95.4</v>
      </c>
      <c r="AS130" s="61">
        <v>121.6</v>
      </c>
      <c r="AT130" s="61">
        <v>179.38</v>
      </c>
      <c r="AU130" s="61">
        <v>358.69</v>
      </c>
      <c r="AV130" s="61">
        <v>58.35</v>
      </c>
      <c r="AW130" s="61">
        <v>101.68</v>
      </c>
      <c r="AX130" s="61">
        <v>479.47</v>
      </c>
      <c r="AY130" s="61">
        <v>0</v>
      </c>
      <c r="AZ130" s="61">
        <v>95.34</v>
      </c>
      <c r="BA130" s="61">
        <v>105.72</v>
      </c>
      <c r="BB130" s="61">
        <v>86.6</v>
      </c>
      <c r="BC130" s="61">
        <v>33.36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0</v>
      </c>
      <c r="BK130" s="61">
        <v>0.3</v>
      </c>
      <c r="BL130" s="61">
        <v>0</v>
      </c>
      <c r="BM130" s="61">
        <v>0.19</v>
      </c>
      <c r="BN130" s="61">
        <v>0.01</v>
      </c>
      <c r="BO130" s="61">
        <v>0.03</v>
      </c>
      <c r="BP130" s="61">
        <v>0</v>
      </c>
      <c r="BQ130" s="61">
        <v>0</v>
      </c>
      <c r="BR130" s="61">
        <v>0</v>
      </c>
      <c r="BS130" s="61">
        <v>1.1100000000000001</v>
      </c>
      <c r="BT130" s="61">
        <v>0</v>
      </c>
      <c r="BU130" s="61">
        <v>0</v>
      </c>
      <c r="BV130" s="61">
        <v>2.99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314.85000000000002</v>
      </c>
      <c r="CC130" s="62"/>
      <c r="CD130" s="62"/>
      <c r="CE130" s="61">
        <v>166.17</v>
      </c>
      <c r="CF130" s="61"/>
      <c r="CG130" s="61">
        <v>32.340000000000003</v>
      </c>
      <c r="CH130" s="61">
        <v>22.19</v>
      </c>
      <c r="CI130" s="61">
        <v>27.26</v>
      </c>
      <c r="CJ130" s="61">
        <v>1337.6</v>
      </c>
      <c r="CK130" s="61">
        <v>510.41</v>
      </c>
      <c r="CL130" s="61">
        <v>924</v>
      </c>
      <c r="CM130" s="61">
        <v>55.82</v>
      </c>
      <c r="CN130" s="61">
        <v>29.6</v>
      </c>
      <c r="CO130" s="61">
        <v>42.71</v>
      </c>
      <c r="CP130" s="61">
        <v>1.3</v>
      </c>
      <c r="CQ130" s="61">
        <v>0.5</v>
      </c>
    </row>
    <row r="131" spans="1:95" x14ac:dyDescent="0.3">
      <c r="A131" s="121" t="s">
        <v>243</v>
      </c>
      <c r="B131" s="126" t="s">
        <v>121</v>
      </c>
      <c r="C131" s="123" t="str">
        <f>"250"</f>
        <v>250</v>
      </c>
      <c r="D131" s="124">
        <v>17.75</v>
      </c>
      <c r="E131" s="124">
        <v>13.04</v>
      </c>
      <c r="F131" s="124">
        <v>22.05</v>
      </c>
      <c r="G131" s="124">
        <v>0.57999999999999996</v>
      </c>
      <c r="H131" s="124">
        <v>43.79</v>
      </c>
      <c r="I131" s="125">
        <v>442.73646625000003</v>
      </c>
      <c r="J131" s="82">
        <v>14.42</v>
      </c>
      <c r="K131" s="60">
        <v>0.13</v>
      </c>
      <c r="L131" s="60">
        <v>0</v>
      </c>
      <c r="M131" s="60">
        <v>0</v>
      </c>
      <c r="N131" s="60">
        <v>3.78</v>
      </c>
      <c r="O131" s="60">
        <v>16.329999999999998</v>
      </c>
      <c r="P131" s="60">
        <v>2.68</v>
      </c>
      <c r="Q131" s="60">
        <v>0</v>
      </c>
      <c r="R131" s="60">
        <v>0</v>
      </c>
      <c r="S131" s="60">
        <v>0.2</v>
      </c>
      <c r="T131" s="60">
        <v>3.32</v>
      </c>
      <c r="U131" s="60">
        <v>547.04</v>
      </c>
      <c r="V131" s="60">
        <v>355.42</v>
      </c>
      <c r="W131" s="60">
        <v>31.81</v>
      </c>
      <c r="X131" s="60">
        <v>38.729999999999997</v>
      </c>
      <c r="Y131" s="60">
        <v>179.79</v>
      </c>
      <c r="Z131" s="60">
        <v>1.81</v>
      </c>
      <c r="AA131" s="60">
        <v>26.7</v>
      </c>
      <c r="AB131" s="60">
        <v>3208</v>
      </c>
      <c r="AC131" s="60">
        <v>712.89</v>
      </c>
      <c r="AD131" s="60">
        <v>0.77</v>
      </c>
      <c r="AE131" s="60">
        <v>0.41</v>
      </c>
      <c r="AF131" s="60">
        <v>0.17</v>
      </c>
      <c r="AG131" s="60">
        <v>2.56</v>
      </c>
      <c r="AH131" s="60">
        <v>6.54</v>
      </c>
      <c r="AI131" s="60">
        <v>2.79</v>
      </c>
      <c r="AJ131" s="61">
        <v>0</v>
      </c>
      <c r="AK131" s="61">
        <v>770.18</v>
      </c>
      <c r="AL131" s="61">
        <v>659.33</v>
      </c>
      <c r="AM131" s="61">
        <v>1012.28</v>
      </c>
      <c r="AN131" s="61">
        <v>1091.8599999999999</v>
      </c>
      <c r="AO131" s="61">
        <v>310.20999999999998</v>
      </c>
      <c r="AP131" s="61">
        <v>598.49</v>
      </c>
      <c r="AQ131" s="61">
        <v>176.27</v>
      </c>
      <c r="AR131" s="61">
        <v>554.25</v>
      </c>
      <c r="AS131" s="61">
        <v>695.23</v>
      </c>
      <c r="AT131" s="61">
        <v>788.31</v>
      </c>
      <c r="AU131" s="61">
        <v>1183.99</v>
      </c>
      <c r="AV131" s="61">
        <v>506.51</v>
      </c>
      <c r="AW131" s="61">
        <v>625.53</v>
      </c>
      <c r="AX131" s="61">
        <v>2231.3200000000002</v>
      </c>
      <c r="AY131" s="61">
        <v>142.62</v>
      </c>
      <c r="AZ131" s="61">
        <v>647.07000000000005</v>
      </c>
      <c r="BA131" s="61">
        <v>571.28</v>
      </c>
      <c r="BB131" s="61">
        <v>466.48</v>
      </c>
      <c r="BC131" s="61">
        <v>176.28</v>
      </c>
      <c r="BD131" s="61">
        <v>0.16</v>
      </c>
      <c r="BE131" s="61">
        <v>0.04</v>
      </c>
      <c r="BF131" s="61">
        <v>0.03</v>
      </c>
      <c r="BG131" s="61">
        <v>0.08</v>
      </c>
      <c r="BH131" s="61">
        <v>0.11</v>
      </c>
      <c r="BI131" s="61">
        <v>0.34</v>
      </c>
      <c r="BJ131" s="61">
        <v>0</v>
      </c>
      <c r="BK131" s="61">
        <v>1.0900000000000001</v>
      </c>
      <c r="BL131" s="61">
        <v>0</v>
      </c>
      <c r="BM131" s="61">
        <v>0.33</v>
      </c>
      <c r="BN131" s="61">
        <v>0</v>
      </c>
      <c r="BO131" s="61">
        <v>0</v>
      </c>
      <c r="BP131" s="61">
        <v>0</v>
      </c>
      <c r="BQ131" s="61">
        <v>0.04</v>
      </c>
      <c r="BR131" s="61">
        <v>0.13</v>
      </c>
      <c r="BS131" s="61">
        <v>1.01</v>
      </c>
      <c r="BT131" s="61">
        <v>0</v>
      </c>
      <c r="BU131" s="61">
        <v>0</v>
      </c>
      <c r="BV131" s="61">
        <v>0.09</v>
      </c>
      <c r="BW131" s="61">
        <v>0.01</v>
      </c>
      <c r="BX131" s="61">
        <v>0</v>
      </c>
      <c r="BY131" s="61">
        <v>0</v>
      </c>
      <c r="BZ131" s="61">
        <v>0</v>
      </c>
      <c r="CA131" s="61">
        <v>0</v>
      </c>
      <c r="CB131" s="61">
        <v>232.5</v>
      </c>
      <c r="CC131" s="62"/>
      <c r="CD131" s="62"/>
      <c r="CE131" s="61">
        <v>561.37</v>
      </c>
      <c r="CF131" s="61"/>
      <c r="CG131" s="61">
        <v>38.81</v>
      </c>
      <c r="CH131" s="61">
        <v>23.05</v>
      </c>
      <c r="CI131" s="61">
        <v>30.93</v>
      </c>
      <c r="CJ131" s="61">
        <v>2331.44</v>
      </c>
      <c r="CK131" s="61">
        <v>1417.28</v>
      </c>
      <c r="CL131" s="61">
        <v>1874.36</v>
      </c>
      <c r="CM131" s="61">
        <v>20.63</v>
      </c>
      <c r="CN131" s="61">
        <v>8.98</v>
      </c>
      <c r="CO131" s="61">
        <v>14.87</v>
      </c>
      <c r="CP131" s="61">
        <v>0</v>
      </c>
      <c r="CQ131" s="61">
        <v>1.25</v>
      </c>
    </row>
    <row r="132" spans="1:95" x14ac:dyDescent="0.3">
      <c r="A132" s="121" t="s">
        <v>235</v>
      </c>
      <c r="B132" s="126" t="s">
        <v>234</v>
      </c>
      <c r="C132" s="123" t="str">
        <f>"200"</f>
        <v>200</v>
      </c>
      <c r="D132" s="124">
        <v>0.41</v>
      </c>
      <c r="E132" s="124">
        <v>0</v>
      </c>
      <c r="F132" s="124">
        <v>0.17</v>
      </c>
      <c r="G132" s="124">
        <v>0.17</v>
      </c>
      <c r="H132" s="124">
        <v>27.43</v>
      </c>
      <c r="I132" s="125">
        <v>105.95859</v>
      </c>
      <c r="J132" s="82">
        <v>0.05</v>
      </c>
      <c r="K132" s="60">
        <v>0</v>
      </c>
      <c r="L132" s="60">
        <v>0</v>
      </c>
      <c r="M132" s="60">
        <v>0</v>
      </c>
      <c r="N132" s="60">
        <v>25.44</v>
      </c>
      <c r="O132" s="60">
        <v>0.45</v>
      </c>
      <c r="P132" s="60">
        <v>1.54</v>
      </c>
      <c r="Q132" s="60">
        <v>0</v>
      </c>
      <c r="R132" s="60">
        <v>0</v>
      </c>
      <c r="S132" s="60">
        <v>0.4</v>
      </c>
      <c r="T132" s="60">
        <v>0.42</v>
      </c>
      <c r="U132" s="60">
        <v>11.34</v>
      </c>
      <c r="V132" s="60">
        <v>195.67</v>
      </c>
      <c r="W132" s="60">
        <v>14.55</v>
      </c>
      <c r="X132" s="60">
        <v>8.41</v>
      </c>
      <c r="Y132" s="60">
        <v>10.88</v>
      </c>
      <c r="Z132" s="60">
        <v>1.07</v>
      </c>
      <c r="AA132" s="60">
        <v>0</v>
      </c>
      <c r="AB132" s="60">
        <v>168.3</v>
      </c>
      <c r="AC132" s="60">
        <v>31.15</v>
      </c>
      <c r="AD132" s="60">
        <v>0.36</v>
      </c>
      <c r="AE132" s="60">
        <v>0.01</v>
      </c>
      <c r="AF132" s="60">
        <v>0.02</v>
      </c>
      <c r="AG132" s="60">
        <v>0.23</v>
      </c>
      <c r="AH132" s="60">
        <v>0.36</v>
      </c>
      <c r="AI132" s="60">
        <v>1.68</v>
      </c>
      <c r="AJ132" s="61">
        <v>0</v>
      </c>
      <c r="AK132" s="61">
        <v>4.71</v>
      </c>
      <c r="AL132" s="61">
        <v>5.0999999999999996</v>
      </c>
      <c r="AM132" s="61">
        <v>7.45</v>
      </c>
      <c r="AN132" s="61">
        <v>7.06</v>
      </c>
      <c r="AO132" s="61">
        <v>1.18</v>
      </c>
      <c r="AP132" s="61">
        <v>4.3099999999999996</v>
      </c>
      <c r="AQ132" s="61">
        <v>1.18</v>
      </c>
      <c r="AR132" s="61">
        <v>3.53</v>
      </c>
      <c r="AS132" s="61">
        <v>6.67</v>
      </c>
      <c r="AT132" s="61">
        <v>3.92</v>
      </c>
      <c r="AU132" s="61">
        <v>30.59</v>
      </c>
      <c r="AV132" s="61">
        <v>2.75</v>
      </c>
      <c r="AW132" s="61">
        <v>5.49</v>
      </c>
      <c r="AX132" s="61">
        <v>16.47</v>
      </c>
      <c r="AY132" s="61">
        <v>0</v>
      </c>
      <c r="AZ132" s="61">
        <v>5.0999999999999996</v>
      </c>
      <c r="BA132" s="61">
        <v>6.28</v>
      </c>
      <c r="BB132" s="61">
        <v>2.35</v>
      </c>
      <c r="BC132" s="61">
        <v>1.96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245.54</v>
      </c>
      <c r="CC132" s="62"/>
      <c r="CD132" s="62"/>
      <c r="CE132" s="61">
        <v>28.05</v>
      </c>
      <c r="CF132" s="61"/>
      <c r="CG132" s="61">
        <v>5.59</v>
      </c>
      <c r="CH132" s="61">
        <v>5.29</v>
      </c>
      <c r="CI132" s="61">
        <v>5.44</v>
      </c>
      <c r="CJ132" s="61">
        <v>575</v>
      </c>
      <c r="CK132" s="61">
        <v>256.75</v>
      </c>
      <c r="CL132" s="61">
        <v>415.88</v>
      </c>
      <c r="CM132" s="61">
        <v>66.819999999999993</v>
      </c>
      <c r="CN132" s="61">
        <v>47.42</v>
      </c>
      <c r="CO132" s="61">
        <v>57.12</v>
      </c>
      <c r="CP132" s="61">
        <v>20</v>
      </c>
      <c r="CQ132" s="61">
        <v>0</v>
      </c>
    </row>
    <row r="133" spans="1:95" x14ac:dyDescent="0.3">
      <c r="A133" s="121" t="str">
        <f>"-"</f>
        <v>-</v>
      </c>
      <c r="B133" s="126" t="s">
        <v>254</v>
      </c>
      <c r="C133" s="123" t="str">
        <f>"50"</f>
        <v>50</v>
      </c>
      <c r="D133" s="124">
        <v>3.31</v>
      </c>
      <c r="E133" s="124">
        <v>0</v>
      </c>
      <c r="F133" s="124">
        <v>0.33</v>
      </c>
      <c r="G133" s="124">
        <v>0.33</v>
      </c>
      <c r="H133" s="124">
        <v>23.45</v>
      </c>
      <c r="I133" s="125">
        <v>111.95049999999999</v>
      </c>
      <c r="J133" s="82">
        <v>0</v>
      </c>
      <c r="K133" s="60">
        <v>0</v>
      </c>
      <c r="L133" s="60">
        <v>0</v>
      </c>
      <c r="M133" s="60">
        <v>0</v>
      </c>
      <c r="N133" s="60">
        <v>0.55000000000000004</v>
      </c>
      <c r="O133" s="60">
        <v>22.8</v>
      </c>
      <c r="P133" s="60">
        <v>0.1</v>
      </c>
      <c r="Q133" s="60">
        <v>0</v>
      </c>
      <c r="R133" s="60">
        <v>0</v>
      </c>
      <c r="S133" s="60">
        <v>0</v>
      </c>
      <c r="T133" s="60">
        <v>0.9</v>
      </c>
      <c r="U133" s="60">
        <v>0</v>
      </c>
      <c r="V133" s="60">
        <v>0</v>
      </c>
      <c r="W133" s="60">
        <v>0</v>
      </c>
      <c r="X133" s="60">
        <v>0</v>
      </c>
      <c r="Y133" s="60">
        <v>0</v>
      </c>
      <c r="Z133" s="60">
        <v>0</v>
      </c>
      <c r="AA133" s="60">
        <v>0</v>
      </c>
      <c r="AB133" s="60">
        <v>0</v>
      </c>
      <c r="AC133" s="60">
        <v>0</v>
      </c>
      <c r="AD133" s="60">
        <v>0</v>
      </c>
      <c r="AE133" s="60">
        <v>0</v>
      </c>
      <c r="AF133" s="60">
        <v>0</v>
      </c>
      <c r="AG133" s="60">
        <v>0</v>
      </c>
      <c r="AH133" s="60">
        <v>0</v>
      </c>
      <c r="AI133" s="60">
        <v>0</v>
      </c>
      <c r="AJ133" s="61">
        <v>0</v>
      </c>
      <c r="AK133" s="61">
        <v>159.65</v>
      </c>
      <c r="AL133" s="61">
        <v>166.17</v>
      </c>
      <c r="AM133" s="61">
        <v>254.48</v>
      </c>
      <c r="AN133" s="61">
        <v>84.39</v>
      </c>
      <c r="AO133" s="61">
        <v>50.03</v>
      </c>
      <c r="AP133" s="61">
        <v>100.05</v>
      </c>
      <c r="AQ133" s="61">
        <v>37.85</v>
      </c>
      <c r="AR133" s="61">
        <v>180.96</v>
      </c>
      <c r="AS133" s="61">
        <v>112.23</v>
      </c>
      <c r="AT133" s="61">
        <v>156.6</v>
      </c>
      <c r="AU133" s="61">
        <v>129.19999999999999</v>
      </c>
      <c r="AV133" s="61">
        <v>67.86</v>
      </c>
      <c r="AW133" s="61">
        <v>120.06</v>
      </c>
      <c r="AX133" s="61">
        <v>1003.98</v>
      </c>
      <c r="AY133" s="61">
        <v>0</v>
      </c>
      <c r="AZ133" s="61">
        <v>327.12</v>
      </c>
      <c r="BA133" s="61">
        <v>142.25</v>
      </c>
      <c r="BB133" s="61">
        <v>94.4</v>
      </c>
      <c r="BC133" s="61">
        <v>74.819999999999993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0.04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0.03</v>
      </c>
      <c r="BT133" s="61">
        <v>0</v>
      </c>
      <c r="BU133" s="61">
        <v>0</v>
      </c>
      <c r="BV133" s="61">
        <v>0.14000000000000001</v>
      </c>
      <c r="BW133" s="61">
        <v>0.01</v>
      </c>
      <c r="BX133" s="61">
        <v>0</v>
      </c>
      <c r="BY133" s="61">
        <v>0</v>
      </c>
      <c r="BZ133" s="61">
        <v>0</v>
      </c>
      <c r="CA133" s="61">
        <v>0</v>
      </c>
      <c r="CB133" s="61">
        <v>19.55</v>
      </c>
      <c r="CC133" s="62"/>
      <c r="CD133" s="62"/>
      <c r="CE133" s="61">
        <v>0</v>
      </c>
      <c r="CF133" s="61"/>
      <c r="CG133" s="61">
        <v>0</v>
      </c>
      <c r="CH133" s="61">
        <v>0</v>
      </c>
      <c r="CI133" s="61">
        <v>0</v>
      </c>
      <c r="CJ133" s="61">
        <v>570</v>
      </c>
      <c r="CK133" s="61">
        <v>219.6</v>
      </c>
      <c r="CL133" s="61">
        <v>394.8</v>
      </c>
      <c r="CM133" s="61">
        <v>4.5599999999999996</v>
      </c>
      <c r="CN133" s="61">
        <v>4.5599999999999996</v>
      </c>
      <c r="CO133" s="61">
        <v>4.5599999999999996</v>
      </c>
      <c r="CP133" s="61">
        <v>0</v>
      </c>
      <c r="CQ133" s="61">
        <v>0</v>
      </c>
    </row>
    <row r="134" spans="1:95" x14ac:dyDescent="0.3">
      <c r="A134" s="121" t="str">
        <f>"-"</f>
        <v>-</v>
      </c>
      <c r="B134" s="126" t="s">
        <v>100</v>
      </c>
      <c r="C134" s="123" t="str">
        <f>"30"</f>
        <v>30</v>
      </c>
      <c r="D134" s="124">
        <v>1.98</v>
      </c>
      <c r="E134" s="124">
        <v>0</v>
      </c>
      <c r="F134" s="124">
        <v>0.36</v>
      </c>
      <c r="G134" s="124">
        <v>0.36</v>
      </c>
      <c r="H134" s="124">
        <v>12.51</v>
      </c>
      <c r="I134" s="125">
        <v>58.013999999999996</v>
      </c>
      <c r="J134" s="83">
        <v>0.06</v>
      </c>
      <c r="K134" s="57">
        <v>0</v>
      </c>
      <c r="L134" s="57">
        <v>0</v>
      </c>
      <c r="M134" s="57">
        <v>0</v>
      </c>
      <c r="N134" s="57">
        <v>0.36</v>
      </c>
      <c r="O134" s="57">
        <v>9.66</v>
      </c>
      <c r="P134" s="57">
        <v>2.4900000000000002</v>
      </c>
      <c r="Q134" s="57">
        <v>0</v>
      </c>
      <c r="R134" s="57">
        <v>0</v>
      </c>
      <c r="S134" s="57">
        <v>0.3</v>
      </c>
      <c r="T134" s="57">
        <v>0.75</v>
      </c>
      <c r="U134" s="57">
        <v>183</v>
      </c>
      <c r="V134" s="57">
        <v>73.5</v>
      </c>
      <c r="W134" s="57">
        <v>10.5</v>
      </c>
      <c r="X134" s="57">
        <v>14.1</v>
      </c>
      <c r="Y134" s="57">
        <v>47.4</v>
      </c>
      <c r="Z134" s="57">
        <v>1.17</v>
      </c>
      <c r="AA134" s="57">
        <v>0</v>
      </c>
      <c r="AB134" s="57">
        <v>1.5</v>
      </c>
      <c r="AC134" s="57">
        <v>0.3</v>
      </c>
      <c r="AD134" s="57">
        <v>0.42</v>
      </c>
      <c r="AE134" s="57">
        <v>0.05</v>
      </c>
      <c r="AF134" s="57">
        <v>0.02</v>
      </c>
      <c r="AG134" s="57">
        <v>0.21</v>
      </c>
      <c r="AH134" s="57">
        <v>0.6</v>
      </c>
      <c r="AI134" s="57">
        <v>0</v>
      </c>
      <c r="AJ134" s="55">
        <v>0</v>
      </c>
      <c r="AK134" s="55">
        <v>96.6</v>
      </c>
      <c r="AL134" s="55">
        <v>74.400000000000006</v>
      </c>
      <c r="AM134" s="55">
        <v>128.1</v>
      </c>
      <c r="AN134" s="55">
        <v>66.900000000000006</v>
      </c>
      <c r="AO134" s="55">
        <v>27.9</v>
      </c>
      <c r="AP134" s="55">
        <v>59.4</v>
      </c>
      <c r="AQ134" s="55">
        <v>24</v>
      </c>
      <c r="AR134" s="55">
        <v>111.3</v>
      </c>
      <c r="AS134" s="55">
        <v>89.1</v>
      </c>
      <c r="AT134" s="55">
        <v>87.3</v>
      </c>
      <c r="AU134" s="55">
        <v>139.19999999999999</v>
      </c>
      <c r="AV134" s="55">
        <v>37.200000000000003</v>
      </c>
      <c r="AW134" s="55">
        <v>93</v>
      </c>
      <c r="AX134" s="55">
        <v>467.7</v>
      </c>
      <c r="AY134" s="55">
        <v>0</v>
      </c>
      <c r="AZ134" s="55">
        <v>157.80000000000001</v>
      </c>
      <c r="BA134" s="55">
        <v>87.3</v>
      </c>
      <c r="BB134" s="55">
        <v>54</v>
      </c>
      <c r="BC134" s="55">
        <v>39</v>
      </c>
      <c r="BD134" s="55">
        <v>0</v>
      </c>
      <c r="BE134" s="55">
        <v>0</v>
      </c>
      <c r="BF134" s="55">
        <v>0</v>
      </c>
      <c r="BG134" s="55">
        <v>0</v>
      </c>
      <c r="BH134" s="55">
        <v>0</v>
      </c>
      <c r="BI134" s="55">
        <v>0</v>
      </c>
      <c r="BJ134" s="55">
        <v>0</v>
      </c>
      <c r="BK134" s="55">
        <v>0.04</v>
      </c>
      <c r="BL134" s="55">
        <v>0</v>
      </c>
      <c r="BM134" s="55">
        <v>0</v>
      </c>
      <c r="BN134" s="55">
        <v>0.01</v>
      </c>
      <c r="BO134" s="55">
        <v>0</v>
      </c>
      <c r="BP134" s="55">
        <v>0</v>
      </c>
      <c r="BQ134" s="55">
        <v>0</v>
      </c>
      <c r="BR134" s="55">
        <v>0</v>
      </c>
      <c r="BS134" s="55">
        <v>0.03</v>
      </c>
      <c r="BT134" s="55">
        <v>0</v>
      </c>
      <c r="BU134" s="55">
        <v>0</v>
      </c>
      <c r="BV134" s="55">
        <v>0.14000000000000001</v>
      </c>
      <c r="BW134" s="55">
        <v>0.02</v>
      </c>
      <c r="BX134" s="55">
        <v>0</v>
      </c>
      <c r="BY134" s="55">
        <v>0</v>
      </c>
      <c r="BZ134" s="55">
        <v>0</v>
      </c>
      <c r="CA134" s="55">
        <v>0</v>
      </c>
      <c r="CB134" s="55">
        <v>14.1</v>
      </c>
      <c r="CC134" s="58"/>
      <c r="CD134" s="58"/>
      <c r="CE134" s="55">
        <v>0.25</v>
      </c>
      <c r="CF134" s="55"/>
      <c r="CG134" s="55">
        <v>3</v>
      </c>
      <c r="CH134" s="55">
        <v>3</v>
      </c>
      <c r="CI134" s="55">
        <v>3</v>
      </c>
      <c r="CJ134" s="55">
        <v>570</v>
      </c>
      <c r="CK134" s="55">
        <v>219.6</v>
      </c>
      <c r="CL134" s="55">
        <v>394.8</v>
      </c>
      <c r="CM134" s="55">
        <v>5.7</v>
      </c>
      <c r="CN134" s="55">
        <v>4.74</v>
      </c>
      <c r="CO134" s="55">
        <v>5.22</v>
      </c>
      <c r="CP134" s="55">
        <v>0</v>
      </c>
      <c r="CQ134" s="55">
        <v>0</v>
      </c>
    </row>
    <row r="135" spans="1:95" x14ac:dyDescent="0.3">
      <c r="A135" s="127"/>
      <c r="B135" s="142" t="s">
        <v>205</v>
      </c>
      <c r="C135" s="128"/>
      <c r="D135" s="130">
        <f>SUM(D129:D134)</f>
        <v>27.939999999999998</v>
      </c>
      <c r="E135" s="130">
        <f t="shared" ref="E135:I135" si="54">SUM(E129:E134)</f>
        <v>13.04</v>
      </c>
      <c r="F135" s="130">
        <f t="shared" si="54"/>
        <v>28.71</v>
      </c>
      <c r="G135" s="130">
        <f t="shared" si="54"/>
        <v>7.08</v>
      </c>
      <c r="H135" s="130">
        <f t="shared" si="54"/>
        <v>125.74000000000001</v>
      </c>
      <c r="I135" s="130">
        <f t="shared" si="54"/>
        <v>858.66906525000002</v>
      </c>
      <c r="J135" s="63">
        <v>16.25</v>
      </c>
      <c r="K135" s="63">
        <v>3.59</v>
      </c>
      <c r="L135" s="63">
        <v>0</v>
      </c>
      <c r="M135" s="63">
        <v>0</v>
      </c>
      <c r="N135" s="63">
        <v>39.78</v>
      </c>
      <c r="O135" s="63">
        <v>55.34</v>
      </c>
      <c r="P135" s="63">
        <v>9.7799999999999994</v>
      </c>
      <c r="Q135" s="63">
        <v>0</v>
      </c>
      <c r="R135" s="63">
        <v>0</v>
      </c>
      <c r="S135" s="63">
        <v>1.23</v>
      </c>
      <c r="T135" s="63">
        <v>7.72</v>
      </c>
      <c r="U135" s="63">
        <v>1055.46</v>
      </c>
      <c r="V135" s="63">
        <v>1108.8</v>
      </c>
      <c r="W135" s="63">
        <v>107.56</v>
      </c>
      <c r="X135" s="63">
        <v>93.47</v>
      </c>
      <c r="Y135" s="63">
        <v>316.89999999999998</v>
      </c>
      <c r="Z135" s="63">
        <v>5.59</v>
      </c>
      <c r="AA135" s="63">
        <v>33.479999999999997</v>
      </c>
      <c r="AB135" s="63">
        <v>4384.93</v>
      </c>
      <c r="AC135" s="63">
        <v>965.57</v>
      </c>
      <c r="AD135" s="63">
        <v>4.1399999999999997</v>
      </c>
      <c r="AE135" s="63">
        <v>0.55000000000000004</v>
      </c>
      <c r="AF135" s="63">
        <v>0.28000000000000003</v>
      </c>
      <c r="AG135" s="63">
        <v>3.73</v>
      </c>
      <c r="AH135" s="63">
        <v>8.91</v>
      </c>
      <c r="AI135" s="63">
        <v>13.03</v>
      </c>
      <c r="AJ135" s="1">
        <v>0</v>
      </c>
      <c r="AK135" s="1">
        <v>1198.5899999999999</v>
      </c>
      <c r="AL135" s="1">
        <v>1053.1199999999999</v>
      </c>
      <c r="AM135" s="1">
        <v>1656.08</v>
      </c>
      <c r="AN135" s="1">
        <v>1523.21</v>
      </c>
      <c r="AO135" s="1">
        <v>463.7</v>
      </c>
      <c r="AP135" s="1">
        <v>913.91</v>
      </c>
      <c r="AQ135" s="1">
        <v>282.48</v>
      </c>
      <c r="AR135" s="1">
        <v>989.57</v>
      </c>
      <c r="AS135" s="1">
        <v>1088.8</v>
      </c>
      <c r="AT135" s="1">
        <v>1283.3399999999999</v>
      </c>
      <c r="AU135" s="1">
        <v>1951.08</v>
      </c>
      <c r="AV135" s="1">
        <v>710.16</v>
      </c>
      <c r="AW135" s="1">
        <v>1002.64</v>
      </c>
      <c r="AX135" s="1">
        <v>4407.16</v>
      </c>
      <c r="AY135" s="1">
        <v>142.62</v>
      </c>
      <c r="AZ135" s="1">
        <v>1279.2</v>
      </c>
      <c r="BA135" s="1">
        <v>964.42</v>
      </c>
      <c r="BB135" s="1">
        <v>744.58</v>
      </c>
      <c r="BC135" s="1">
        <v>341.96</v>
      </c>
      <c r="BD135" s="1">
        <v>0.16</v>
      </c>
      <c r="BE135" s="1">
        <v>0.04</v>
      </c>
      <c r="BF135" s="1">
        <v>0.03</v>
      </c>
      <c r="BG135" s="1">
        <v>0.08</v>
      </c>
      <c r="BH135" s="1">
        <v>0.11</v>
      </c>
      <c r="BI135" s="1">
        <v>0.35</v>
      </c>
      <c r="BJ135" s="1">
        <v>0</v>
      </c>
      <c r="BK135" s="1">
        <v>1.5</v>
      </c>
      <c r="BL135" s="1">
        <v>0</v>
      </c>
      <c r="BM135" s="1">
        <v>0.54</v>
      </c>
      <c r="BN135" s="1">
        <v>0.02</v>
      </c>
      <c r="BO135" s="1">
        <v>0.03</v>
      </c>
      <c r="BP135" s="1">
        <v>0</v>
      </c>
      <c r="BQ135" s="1">
        <v>0.04</v>
      </c>
      <c r="BR135" s="1">
        <v>0.14000000000000001</v>
      </c>
      <c r="BS135" s="1">
        <v>2.29</v>
      </c>
      <c r="BT135" s="1">
        <v>0</v>
      </c>
      <c r="BU135" s="1">
        <v>0</v>
      </c>
      <c r="BV135" s="1">
        <v>3.57</v>
      </c>
      <c r="BW135" s="1">
        <v>0.04</v>
      </c>
      <c r="BX135" s="1">
        <v>0</v>
      </c>
      <c r="BY135" s="1">
        <v>0</v>
      </c>
      <c r="BZ135" s="1">
        <v>0</v>
      </c>
      <c r="CA135" s="1">
        <v>0</v>
      </c>
      <c r="CB135" s="1">
        <v>868.7</v>
      </c>
      <c r="CC135" s="64"/>
      <c r="CD135" s="64"/>
      <c r="CE135" s="1">
        <v>764.3</v>
      </c>
      <c r="CF135" s="1"/>
      <c r="CG135" s="1">
        <v>89.31</v>
      </c>
      <c r="CH135" s="1">
        <v>59.1</v>
      </c>
      <c r="CI135" s="1">
        <v>74.209999999999994</v>
      </c>
      <c r="CJ135" s="1">
        <v>5734.7</v>
      </c>
      <c r="CK135" s="1">
        <v>2708.41</v>
      </c>
      <c r="CL135" s="1">
        <v>4221.5600000000004</v>
      </c>
      <c r="CM135" s="1">
        <v>153.66</v>
      </c>
      <c r="CN135" s="1">
        <v>95.42</v>
      </c>
      <c r="CO135" s="1">
        <v>124.6</v>
      </c>
      <c r="CP135" s="1">
        <v>21.3</v>
      </c>
      <c r="CQ135" s="1">
        <v>1.95</v>
      </c>
    </row>
    <row r="136" spans="1:95" ht="15" hidden="1" customHeight="1" x14ac:dyDescent="0.3">
      <c r="A136" s="56"/>
      <c r="B136" s="16" t="s">
        <v>247</v>
      </c>
      <c r="C136" s="74"/>
      <c r="D136" s="17">
        <v>31.499999999999996</v>
      </c>
      <c r="E136" s="17">
        <v>0</v>
      </c>
      <c r="F136" s="17">
        <v>32.199999999999996</v>
      </c>
      <c r="G136" s="17">
        <v>0</v>
      </c>
      <c r="H136" s="17">
        <v>134.04999999999998</v>
      </c>
      <c r="I136" s="90">
        <v>951.99999999999989</v>
      </c>
      <c r="V136" s="50">
        <v>0</v>
      </c>
      <c r="W136" s="50">
        <v>0</v>
      </c>
      <c r="X136" s="50">
        <v>0</v>
      </c>
      <c r="Y136" s="50">
        <v>0</v>
      </c>
      <c r="Z136" s="50">
        <v>0</v>
      </c>
      <c r="AA136" s="50">
        <v>0</v>
      </c>
      <c r="AB136" s="50">
        <v>0</v>
      </c>
      <c r="AC136" s="50">
        <v>315</v>
      </c>
      <c r="AD136" s="50">
        <v>0</v>
      </c>
      <c r="AE136" s="50">
        <v>0.48999999999999994</v>
      </c>
      <c r="AF136" s="50">
        <v>0.55999999999999994</v>
      </c>
      <c r="AI136" s="50">
        <v>24.5</v>
      </c>
      <c r="CI136" s="51">
        <v>0</v>
      </c>
      <c r="CL136" s="51">
        <v>0</v>
      </c>
      <c r="CO136" s="51">
        <v>0</v>
      </c>
    </row>
    <row r="137" spans="1:95" hidden="1" x14ac:dyDescent="0.3">
      <c r="A137" s="56"/>
      <c r="B137" s="16" t="s">
        <v>103</v>
      </c>
      <c r="C137" s="74"/>
      <c r="D137" s="17">
        <f t="shared" ref="D137:I137" si="55">D135-D136</f>
        <v>-3.5599999999999987</v>
      </c>
      <c r="E137" s="17">
        <f t="shared" si="55"/>
        <v>13.04</v>
      </c>
      <c r="F137" s="17">
        <f t="shared" si="55"/>
        <v>-3.4899999999999949</v>
      </c>
      <c r="G137" s="17">
        <f t="shared" si="55"/>
        <v>7.08</v>
      </c>
      <c r="H137" s="17">
        <f t="shared" si="55"/>
        <v>-8.3099999999999739</v>
      </c>
      <c r="I137" s="90">
        <f t="shared" si="55"/>
        <v>-93.330934749999869</v>
      </c>
      <c r="V137" s="50">
        <f t="shared" ref="V137:AF137" si="56">V135-V136</f>
        <v>1108.8</v>
      </c>
      <c r="W137" s="50">
        <f t="shared" si="56"/>
        <v>107.56</v>
      </c>
      <c r="X137" s="50">
        <f t="shared" si="56"/>
        <v>93.47</v>
      </c>
      <c r="Y137" s="50">
        <f t="shared" si="56"/>
        <v>316.89999999999998</v>
      </c>
      <c r="Z137" s="50">
        <f t="shared" si="56"/>
        <v>5.59</v>
      </c>
      <c r="AA137" s="50">
        <f t="shared" si="56"/>
        <v>33.479999999999997</v>
      </c>
      <c r="AB137" s="50">
        <f t="shared" si="56"/>
        <v>4384.93</v>
      </c>
      <c r="AC137" s="50">
        <f t="shared" si="56"/>
        <v>650.57000000000005</v>
      </c>
      <c r="AD137" s="50">
        <f t="shared" si="56"/>
        <v>4.1399999999999997</v>
      </c>
      <c r="AE137" s="50">
        <f t="shared" si="56"/>
        <v>6.0000000000000109E-2</v>
      </c>
      <c r="AF137" s="50">
        <f t="shared" si="56"/>
        <v>-0.27999999999999992</v>
      </c>
      <c r="AI137" s="50">
        <f>AI135-AI136</f>
        <v>-11.47</v>
      </c>
      <c r="CI137" s="51">
        <f>CI135-CI136</f>
        <v>74.209999999999994</v>
      </c>
      <c r="CL137" s="51">
        <f>CL135-CL136</f>
        <v>4221.5600000000004</v>
      </c>
      <c r="CO137" s="51">
        <f>CO135-CO136</f>
        <v>124.6</v>
      </c>
    </row>
    <row r="138" spans="1:95" ht="13.8" hidden="1" customHeight="1" x14ac:dyDescent="0.3">
      <c r="A138" s="56"/>
      <c r="B138" s="16" t="s">
        <v>104</v>
      </c>
      <c r="C138" s="74"/>
      <c r="D138" s="17">
        <v>12</v>
      </c>
      <c r="E138" s="17"/>
      <c r="F138" s="17">
        <v>43</v>
      </c>
      <c r="G138" s="17"/>
      <c r="H138" s="17">
        <v>45</v>
      </c>
      <c r="I138" s="90"/>
    </row>
    <row r="139" spans="1:95" ht="13.8" customHeight="1" x14ac:dyDescent="0.3">
      <c r="A139" s="189"/>
      <c r="B139" s="190" t="s">
        <v>326</v>
      </c>
      <c r="C139" s="191"/>
      <c r="D139" s="192"/>
      <c r="E139" s="193"/>
      <c r="F139" s="193"/>
      <c r="G139" s="193"/>
      <c r="H139" s="192"/>
      <c r="I139" s="193"/>
    </row>
    <row r="140" spans="1:95" ht="13.8" customHeight="1" x14ac:dyDescent="0.3">
      <c r="A140" s="194"/>
      <c r="B140" s="195" t="s">
        <v>327</v>
      </c>
      <c r="C140" s="196" t="s">
        <v>136</v>
      </c>
      <c r="D140" s="161">
        <v>7.2</v>
      </c>
      <c r="E140" s="161"/>
      <c r="F140" s="161">
        <v>9.1999999999999993</v>
      </c>
      <c r="G140" s="161"/>
      <c r="H140" s="161">
        <v>25.25</v>
      </c>
      <c r="I140" s="161">
        <v>200</v>
      </c>
    </row>
    <row r="141" spans="1:95" ht="13.8" customHeight="1" x14ac:dyDescent="0.3">
      <c r="A141" s="169"/>
      <c r="B141" s="170" t="s">
        <v>328</v>
      </c>
      <c r="C141" s="173" t="s">
        <v>316</v>
      </c>
      <c r="D141" s="161">
        <v>1</v>
      </c>
      <c r="E141" s="161"/>
      <c r="F141" s="161">
        <v>0</v>
      </c>
      <c r="G141" s="161"/>
      <c r="H141" s="161">
        <v>16.600000000000001</v>
      </c>
      <c r="I141" s="161">
        <v>70.400000000000006</v>
      </c>
    </row>
    <row r="142" spans="1:95" ht="13.8" customHeight="1" x14ac:dyDescent="0.3">
      <c r="A142" s="152" t="str">
        <f>"-"</f>
        <v>-</v>
      </c>
      <c r="B142" s="153" t="s">
        <v>329</v>
      </c>
      <c r="C142" s="197">
        <v>200</v>
      </c>
      <c r="D142" s="155">
        <v>0.8</v>
      </c>
      <c r="E142" s="155">
        <v>0</v>
      </c>
      <c r="F142" s="155">
        <v>0</v>
      </c>
      <c r="G142" s="155">
        <v>0.6</v>
      </c>
      <c r="H142" s="155">
        <v>13.2</v>
      </c>
      <c r="I142" s="155">
        <v>97.36</v>
      </c>
    </row>
    <row r="143" spans="1:95" ht="13.8" customHeight="1" x14ac:dyDescent="0.3">
      <c r="A143" s="189"/>
      <c r="B143" s="198" t="s">
        <v>330</v>
      </c>
      <c r="C143" s="199"/>
      <c r="D143" s="206">
        <f>SUM(D140:D142)</f>
        <v>9</v>
      </c>
      <c r="E143" s="206">
        <f t="shared" ref="E143:I143" si="57">SUM(E140:E142)</f>
        <v>0</v>
      </c>
      <c r="F143" s="206">
        <f t="shared" si="57"/>
        <v>9.1999999999999993</v>
      </c>
      <c r="G143" s="206">
        <f t="shared" si="57"/>
        <v>0.6</v>
      </c>
      <c r="H143" s="206">
        <f t="shared" si="57"/>
        <v>55.05</v>
      </c>
      <c r="I143" s="206">
        <f t="shared" si="57"/>
        <v>367.76</v>
      </c>
    </row>
    <row r="144" spans="1:95" ht="13.8" customHeight="1" x14ac:dyDescent="0.3">
      <c r="A144" s="200"/>
      <c r="B144" s="201" t="s">
        <v>331</v>
      </c>
      <c r="C144" s="202"/>
      <c r="D144" s="203">
        <f>D135+D143</f>
        <v>36.94</v>
      </c>
      <c r="E144" s="203">
        <f t="shared" ref="E144" si="58">E135+E143</f>
        <v>13.04</v>
      </c>
      <c r="F144" s="203">
        <f t="shared" ref="F144" si="59">F135+F143</f>
        <v>37.909999999999997</v>
      </c>
      <c r="G144" s="203">
        <f t="shared" ref="G144" si="60">G135+G143</f>
        <v>7.68</v>
      </c>
      <c r="H144" s="203">
        <f t="shared" ref="H144" si="61">H135+H143</f>
        <v>180.79000000000002</v>
      </c>
      <c r="I144" s="203">
        <f t="shared" ref="I144" si="62">I135+I143</f>
        <v>1226.4290652499999</v>
      </c>
    </row>
    <row r="145" spans="1:95" ht="4.8" customHeight="1" x14ac:dyDescent="0.3">
      <c r="A145" s="56"/>
      <c r="B145" s="16"/>
      <c r="C145" s="74"/>
      <c r="D145" s="17"/>
      <c r="E145" s="17"/>
      <c r="F145" s="17"/>
      <c r="G145" s="17"/>
      <c r="H145" s="17"/>
      <c r="I145" s="90"/>
    </row>
    <row r="146" spans="1:95" x14ac:dyDescent="0.3">
      <c r="A146" s="56"/>
      <c r="B146" s="23" t="s">
        <v>149</v>
      </c>
      <c r="C146" s="180" t="s">
        <v>156</v>
      </c>
      <c r="D146" s="187" t="s">
        <v>157</v>
      </c>
      <c r="E146" s="187"/>
      <c r="F146" s="281" t="s">
        <v>158</v>
      </c>
      <c r="G146" s="281"/>
      <c r="H146" s="181" t="s">
        <v>159</v>
      </c>
      <c r="I146" s="181" t="s">
        <v>160</v>
      </c>
    </row>
    <row r="147" spans="1:95" x14ac:dyDescent="0.3">
      <c r="A147" s="121"/>
      <c r="B147" s="122" t="s">
        <v>199</v>
      </c>
      <c r="C147" s="131"/>
      <c r="D147" s="139"/>
      <c r="E147" s="139"/>
      <c r="F147" s="273"/>
      <c r="G147" s="273"/>
      <c r="H147" s="132"/>
      <c r="I147" s="132"/>
    </row>
    <row r="148" spans="1:95" ht="13.8" customHeight="1" x14ac:dyDescent="0.3">
      <c r="A148" s="121" t="s">
        <v>227</v>
      </c>
      <c r="B148" s="126" t="s">
        <v>344</v>
      </c>
      <c r="C148" s="123" t="str">
        <f>"40"</f>
        <v>40</v>
      </c>
      <c r="D148" s="124">
        <v>0.42</v>
      </c>
      <c r="E148" s="124">
        <v>0</v>
      </c>
      <c r="F148" s="124">
        <v>0.36</v>
      </c>
      <c r="G148" s="124">
        <v>0.41</v>
      </c>
      <c r="H148" s="124">
        <v>1.92</v>
      </c>
      <c r="I148" s="125">
        <v>12.328709</v>
      </c>
      <c r="J148" s="82">
        <v>0.04</v>
      </c>
      <c r="K148" s="60">
        <v>0.22</v>
      </c>
      <c r="L148" s="60">
        <v>0</v>
      </c>
      <c r="M148" s="60">
        <v>0</v>
      </c>
      <c r="N148" s="60">
        <v>1.29</v>
      </c>
      <c r="O148" s="60">
        <v>0.11</v>
      </c>
      <c r="P148" s="60">
        <v>0.52</v>
      </c>
      <c r="Q148" s="60">
        <v>0</v>
      </c>
      <c r="R148" s="60">
        <v>0</v>
      </c>
      <c r="S148" s="60">
        <v>0.32</v>
      </c>
      <c r="T148" s="60">
        <v>0.49</v>
      </c>
      <c r="U148" s="60">
        <v>78.760000000000005</v>
      </c>
      <c r="V148" s="60">
        <v>103.08</v>
      </c>
      <c r="W148" s="60">
        <v>6.23</v>
      </c>
      <c r="X148" s="60">
        <v>7.2</v>
      </c>
      <c r="Y148" s="60">
        <v>9.4499999999999993</v>
      </c>
      <c r="Z148" s="60">
        <v>0.32</v>
      </c>
      <c r="AA148" s="60">
        <v>0</v>
      </c>
      <c r="AB148" s="60">
        <v>268</v>
      </c>
      <c r="AC148" s="60">
        <v>55.7</v>
      </c>
      <c r="AD148" s="60">
        <v>0.43</v>
      </c>
      <c r="AE148" s="60">
        <v>0.02</v>
      </c>
      <c r="AF148" s="60">
        <v>0.01</v>
      </c>
      <c r="AG148" s="60">
        <v>0.16</v>
      </c>
      <c r="AH148" s="60">
        <v>0.28000000000000003</v>
      </c>
      <c r="AI148" s="60">
        <v>4.13</v>
      </c>
      <c r="AJ148" s="61">
        <v>0</v>
      </c>
      <c r="AK148" s="61">
        <v>9.0299999999999994</v>
      </c>
      <c r="AL148" s="61">
        <v>9.7799999999999994</v>
      </c>
      <c r="AM148" s="61">
        <v>13.54</v>
      </c>
      <c r="AN148" s="61">
        <v>15.04</v>
      </c>
      <c r="AO148" s="61">
        <v>2.63</v>
      </c>
      <c r="AP148" s="61">
        <v>10.91</v>
      </c>
      <c r="AQ148" s="61">
        <v>3.01</v>
      </c>
      <c r="AR148" s="61">
        <v>9.4</v>
      </c>
      <c r="AS148" s="61">
        <v>10.15</v>
      </c>
      <c r="AT148" s="61">
        <v>8.65</v>
      </c>
      <c r="AU148" s="61">
        <v>51.89</v>
      </c>
      <c r="AV148" s="61">
        <v>6.02</v>
      </c>
      <c r="AW148" s="61">
        <v>7.52</v>
      </c>
      <c r="AX148" s="61">
        <v>193.27</v>
      </c>
      <c r="AY148" s="61">
        <v>0</v>
      </c>
      <c r="AZ148" s="61">
        <v>7.15</v>
      </c>
      <c r="BA148" s="61">
        <v>9.7799999999999994</v>
      </c>
      <c r="BB148" s="61">
        <v>9.4</v>
      </c>
      <c r="BC148" s="61">
        <v>1.88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0.02</v>
      </c>
      <c r="BL148" s="61">
        <v>0</v>
      </c>
      <c r="BM148" s="61">
        <v>0.01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0.1</v>
      </c>
      <c r="BT148" s="61">
        <v>0</v>
      </c>
      <c r="BU148" s="61">
        <v>0</v>
      </c>
      <c r="BV148" s="61">
        <v>0.2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37.090000000000003</v>
      </c>
      <c r="CC148" s="62"/>
      <c r="CD148" s="62"/>
      <c r="CE148" s="61">
        <v>44.67</v>
      </c>
      <c r="CF148" s="61"/>
      <c r="CG148" s="61">
        <v>8.82</v>
      </c>
      <c r="CH148" s="61">
        <v>4.82</v>
      </c>
      <c r="CI148" s="61">
        <v>6.82</v>
      </c>
      <c r="CJ148" s="61">
        <v>340.67</v>
      </c>
      <c r="CK148" s="61">
        <v>80.67</v>
      </c>
      <c r="CL148" s="61">
        <v>210.67</v>
      </c>
      <c r="CM148" s="61">
        <v>0.28000000000000003</v>
      </c>
      <c r="CN148" s="61">
        <v>0.1</v>
      </c>
      <c r="CO148" s="61">
        <v>0.19</v>
      </c>
      <c r="CP148" s="61">
        <v>0</v>
      </c>
      <c r="CQ148" s="61">
        <v>0.2</v>
      </c>
    </row>
    <row r="149" spans="1:95" ht="14.4" customHeight="1" x14ac:dyDescent="0.3">
      <c r="A149" s="121" t="s">
        <v>244</v>
      </c>
      <c r="B149" s="126" t="s">
        <v>352</v>
      </c>
      <c r="C149" s="123" t="s">
        <v>225</v>
      </c>
      <c r="D149" s="124">
        <v>3.15</v>
      </c>
      <c r="E149" s="124">
        <v>0</v>
      </c>
      <c r="F149" s="124">
        <v>7.53</v>
      </c>
      <c r="G149" s="124">
        <v>6.14</v>
      </c>
      <c r="H149" s="124">
        <v>13.15</v>
      </c>
      <c r="I149" s="125">
        <v>125.9</v>
      </c>
      <c r="J149" s="82">
        <v>1.25</v>
      </c>
      <c r="K149" s="60">
        <v>3.9</v>
      </c>
      <c r="L149" s="60">
        <v>0</v>
      </c>
      <c r="M149" s="60">
        <v>0</v>
      </c>
      <c r="N149" s="60">
        <v>3.49</v>
      </c>
      <c r="O149" s="60">
        <v>7.48</v>
      </c>
      <c r="P149" s="60">
        <v>2.02</v>
      </c>
      <c r="Q149" s="60">
        <v>0</v>
      </c>
      <c r="R149" s="60">
        <v>0</v>
      </c>
      <c r="S149" s="60">
        <v>0.26</v>
      </c>
      <c r="T149" s="60">
        <v>1.54</v>
      </c>
      <c r="U149" s="60">
        <v>236.76</v>
      </c>
      <c r="V149" s="60">
        <v>393.27</v>
      </c>
      <c r="W149" s="60">
        <v>27.78</v>
      </c>
      <c r="X149" s="60">
        <v>21.43</v>
      </c>
      <c r="Y149" s="60">
        <v>52.31</v>
      </c>
      <c r="Z149" s="60">
        <v>0.79</v>
      </c>
      <c r="AA149" s="60">
        <v>5</v>
      </c>
      <c r="AB149" s="60">
        <v>1121.4000000000001</v>
      </c>
      <c r="AC149" s="60">
        <v>212.45</v>
      </c>
      <c r="AD149" s="60">
        <v>2.81</v>
      </c>
      <c r="AE149" s="60">
        <v>0.08</v>
      </c>
      <c r="AF149" s="60">
        <v>0.06</v>
      </c>
      <c r="AG149" s="60">
        <v>0.84</v>
      </c>
      <c r="AH149" s="60">
        <v>1.4</v>
      </c>
      <c r="AI149" s="60">
        <v>8.61</v>
      </c>
      <c r="AJ149" s="61">
        <v>0</v>
      </c>
      <c r="AK149" s="61">
        <v>94.23</v>
      </c>
      <c r="AL149" s="61">
        <v>84.87</v>
      </c>
      <c r="AM149" s="61">
        <v>145.09</v>
      </c>
      <c r="AN149" s="61">
        <v>149.55000000000001</v>
      </c>
      <c r="AO149" s="61">
        <v>38.270000000000003</v>
      </c>
      <c r="AP149" s="61">
        <v>88.35</v>
      </c>
      <c r="AQ149" s="61">
        <v>27.25</v>
      </c>
      <c r="AR149" s="61">
        <v>86.19</v>
      </c>
      <c r="AS149" s="61">
        <v>117.26</v>
      </c>
      <c r="AT149" s="61">
        <v>185.77</v>
      </c>
      <c r="AU149" s="61">
        <v>220.6</v>
      </c>
      <c r="AV149" s="61">
        <v>55.19</v>
      </c>
      <c r="AW149" s="61">
        <v>96.14</v>
      </c>
      <c r="AX149" s="61">
        <v>381.24</v>
      </c>
      <c r="AY149" s="61">
        <v>0</v>
      </c>
      <c r="AZ149" s="61">
        <v>86.29</v>
      </c>
      <c r="BA149" s="61">
        <v>87.22</v>
      </c>
      <c r="BB149" s="61">
        <v>70.319999999999993</v>
      </c>
      <c r="BC149" s="61">
        <v>28.81</v>
      </c>
      <c r="BD149" s="61">
        <v>0</v>
      </c>
      <c r="BE149" s="61">
        <v>0</v>
      </c>
      <c r="BF149" s="61">
        <v>0</v>
      </c>
      <c r="BG149" s="61">
        <v>0</v>
      </c>
      <c r="BH149" s="61">
        <v>0</v>
      </c>
      <c r="BI149" s="61">
        <v>0</v>
      </c>
      <c r="BJ149" s="61">
        <v>0</v>
      </c>
      <c r="BK149" s="61">
        <v>0.4</v>
      </c>
      <c r="BL149" s="61">
        <v>0</v>
      </c>
      <c r="BM149" s="61">
        <v>0.25</v>
      </c>
      <c r="BN149" s="61">
        <v>0.02</v>
      </c>
      <c r="BO149" s="61">
        <v>0.04</v>
      </c>
      <c r="BP149" s="61">
        <v>0</v>
      </c>
      <c r="BQ149" s="61">
        <v>0</v>
      </c>
      <c r="BR149" s="61">
        <v>0</v>
      </c>
      <c r="BS149" s="61">
        <v>1.48</v>
      </c>
      <c r="BT149" s="61">
        <v>0</v>
      </c>
      <c r="BU149" s="61">
        <v>0</v>
      </c>
      <c r="BV149" s="61">
        <v>3.52</v>
      </c>
      <c r="BW149" s="61">
        <v>0</v>
      </c>
      <c r="BX149" s="61">
        <v>0</v>
      </c>
      <c r="BY149" s="61">
        <v>0</v>
      </c>
      <c r="BZ149" s="61">
        <v>0</v>
      </c>
      <c r="CA149" s="61">
        <v>0</v>
      </c>
      <c r="CB149" s="61">
        <v>287.05</v>
      </c>
      <c r="CC149" s="62"/>
      <c r="CD149" s="62"/>
      <c r="CE149" s="61">
        <v>191.9</v>
      </c>
      <c r="CF149" s="61"/>
      <c r="CG149" s="61">
        <v>30.29</v>
      </c>
      <c r="CH149" s="61">
        <v>18.309999999999999</v>
      </c>
      <c r="CI149" s="61">
        <v>24.3</v>
      </c>
      <c r="CJ149" s="61">
        <v>1028.67</v>
      </c>
      <c r="CK149" s="61">
        <v>454.69</v>
      </c>
      <c r="CL149" s="61">
        <v>741.68</v>
      </c>
      <c r="CM149" s="61">
        <v>59.19</v>
      </c>
      <c r="CN149" s="61">
        <v>32.51</v>
      </c>
      <c r="CO149" s="61">
        <v>45.85</v>
      </c>
      <c r="CP149" s="61">
        <v>0</v>
      </c>
      <c r="CQ149" s="61">
        <v>0.5</v>
      </c>
    </row>
    <row r="150" spans="1:95" ht="14.4" customHeight="1" x14ac:dyDescent="0.3">
      <c r="A150" s="121" t="s">
        <v>355</v>
      </c>
      <c r="B150" s="126" t="s">
        <v>245</v>
      </c>
      <c r="C150" s="123" t="str">
        <f>"250"</f>
        <v>250</v>
      </c>
      <c r="D150" s="124">
        <v>18.5</v>
      </c>
      <c r="E150" s="124">
        <v>14.88</v>
      </c>
      <c r="F150" s="124">
        <v>12.64</v>
      </c>
      <c r="G150" s="124">
        <v>10.65</v>
      </c>
      <c r="H150" s="124">
        <v>45.89</v>
      </c>
      <c r="I150" s="125">
        <v>331.56</v>
      </c>
      <c r="J150" s="82">
        <v>7.11</v>
      </c>
      <c r="K150" s="60">
        <v>6.5</v>
      </c>
      <c r="L150" s="60">
        <v>0</v>
      </c>
      <c r="M150" s="60">
        <v>0</v>
      </c>
      <c r="N150" s="60">
        <v>3.32</v>
      </c>
      <c r="O150" s="60">
        <v>39.869999999999997</v>
      </c>
      <c r="P150" s="60">
        <v>2.7</v>
      </c>
      <c r="Q150" s="60">
        <v>0</v>
      </c>
      <c r="R150" s="60">
        <v>0</v>
      </c>
      <c r="S150" s="60">
        <v>0.12</v>
      </c>
      <c r="T150" s="60">
        <v>2.09</v>
      </c>
      <c r="U150" s="60">
        <v>259.64999999999998</v>
      </c>
      <c r="V150" s="60">
        <v>358.24</v>
      </c>
      <c r="W150" s="60">
        <v>23.4</v>
      </c>
      <c r="X150" s="60">
        <v>53.25</v>
      </c>
      <c r="Y150" s="60">
        <v>231.57</v>
      </c>
      <c r="Z150" s="60">
        <v>2.7</v>
      </c>
      <c r="AA150" s="60">
        <v>0</v>
      </c>
      <c r="AB150" s="60">
        <v>2880</v>
      </c>
      <c r="AC150" s="60">
        <v>600</v>
      </c>
      <c r="AD150" s="60">
        <v>5.1100000000000003</v>
      </c>
      <c r="AE150" s="60">
        <v>0.09</v>
      </c>
      <c r="AF150" s="60">
        <v>0.13</v>
      </c>
      <c r="AG150" s="60">
        <v>4.04</v>
      </c>
      <c r="AH150" s="60">
        <v>8.9499999999999993</v>
      </c>
      <c r="AI150" s="60">
        <v>1.2</v>
      </c>
      <c r="AJ150" s="61">
        <v>0</v>
      </c>
      <c r="AK150" s="61">
        <v>1027.33</v>
      </c>
      <c r="AL150" s="61">
        <v>784.06</v>
      </c>
      <c r="AM150" s="61">
        <v>1473.55</v>
      </c>
      <c r="AN150" s="61">
        <v>2104.29</v>
      </c>
      <c r="AO150" s="61">
        <v>427.42</v>
      </c>
      <c r="AP150" s="61">
        <v>748.24</v>
      </c>
      <c r="AQ150" s="61">
        <v>216.58</v>
      </c>
      <c r="AR150" s="61">
        <v>815.27</v>
      </c>
      <c r="AS150" s="61">
        <v>1050.17</v>
      </c>
      <c r="AT150" s="61">
        <v>1083.56</v>
      </c>
      <c r="AU150" s="61">
        <v>1674.43</v>
      </c>
      <c r="AV150" s="61">
        <v>633.77</v>
      </c>
      <c r="AW150" s="61">
        <v>893.29</v>
      </c>
      <c r="AX150" s="61">
        <v>3053.99</v>
      </c>
      <c r="AY150" s="61">
        <v>218.08</v>
      </c>
      <c r="AZ150" s="61">
        <v>709.71</v>
      </c>
      <c r="BA150" s="61">
        <v>781.99</v>
      </c>
      <c r="BB150" s="61">
        <v>663.46</v>
      </c>
      <c r="BC150" s="61">
        <v>275.42</v>
      </c>
      <c r="BD150" s="61">
        <v>0</v>
      </c>
      <c r="BE150" s="61">
        <v>0</v>
      </c>
      <c r="BF150" s="61">
        <v>0</v>
      </c>
      <c r="BG150" s="61">
        <v>0</v>
      </c>
      <c r="BH150" s="61">
        <v>0</v>
      </c>
      <c r="BI150" s="61">
        <v>0.01</v>
      </c>
      <c r="BJ150" s="61">
        <v>0</v>
      </c>
      <c r="BK150" s="61">
        <v>0.64</v>
      </c>
      <c r="BL150" s="61">
        <v>0</v>
      </c>
      <c r="BM150" s="61">
        <v>0.38</v>
      </c>
      <c r="BN150" s="61">
        <v>0.03</v>
      </c>
      <c r="BO150" s="61">
        <v>0.06</v>
      </c>
      <c r="BP150" s="61">
        <v>0</v>
      </c>
      <c r="BQ150" s="61">
        <v>0</v>
      </c>
      <c r="BR150" s="61">
        <v>0</v>
      </c>
      <c r="BS150" s="61">
        <v>2.2599999999999998</v>
      </c>
      <c r="BT150" s="61">
        <v>0</v>
      </c>
      <c r="BU150" s="61">
        <v>0</v>
      </c>
      <c r="BV150" s="61">
        <v>6.02</v>
      </c>
      <c r="BW150" s="61">
        <v>0</v>
      </c>
      <c r="BX150" s="61">
        <v>0</v>
      </c>
      <c r="BY150" s="61">
        <v>0</v>
      </c>
      <c r="BZ150" s="61">
        <v>0</v>
      </c>
      <c r="CA150" s="61">
        <v>0</v>
      </c>
      <c r="CB150" s="61">
        <v>224.31</v>
      </c>
      <c r="CC150" s="62"/>
      <c r="CD150" s="62"/>
      <c r="CE150" s="61">
        <v>480</v>
      </c>
      <c r="CF150" s="61"/>
      <c r="CG150" s="61">
        <v>25.59</v>
      </c>
      <c r="CH150" s="61">
        <v>17.350000000000001</v>
      </c>
      <c r="CI150" s="61">
        <v>21.47</v>
      </c>
      <c r="CJ150" s="61">
        <v>4329.7299999999996</v>
      </c>
      <c r="CK150" s="61">
        <v>2350.69</v>
      </c>
      <c r="CL150" s="61">
        <v>3340.21</v>
      </c>
      <c r="CM150" s="61">
        <v>44.09</v>
      </c>
      <c r="CN150" s="61">
        <v>24.15</v>
      </c>
      <c r="CO150" s="61">
        <v>34.119999999999997</v>
      </c>
      <c r="CP150" s="61">
        <v>0</v>
      </c>
      <c r="CQ150" s="61">
        <v>0.5</v>
      </c>
    </row>
    <row r="151" spans="1:95" x14ac:dyDescent="0.3">
      <c r="A151" s="121" t="s">
        <v>229</v>
      </c>
      <c r="B151" s="126" t="s">
        <v>203</v>
      </c>
      <c r="C151" s="123" t="str">
        <f>"200"</f>
        <v>200</v>
      </c>
      <c r="D151" s="124">
        <v>0.72</v>
      </c>
      <c r="E151" s="124">
        <v>0</v>
      </c>
      <c r="F151" s="124">
        <v>0.03</v>
      </c>
      <c r="G151" s="124">
        <v>0.03</v>
      </c>
      <c r="H151" s="124">
        <v>23.24</v>
      </c>
      <c r="I151" s="125">
        <v>88.18959000000001</v>
      </c>
      <c r="J151" s="82">
        <v>0.01</v>
      </c>
      <c r="K151" s="60">
        <v>0</v>
      </c>
      <c r="L151" s="60">
        <v>0</v>
      </c>
      <c r="M151" s="60">
        <v>0</v>
      </c>
      <c r="N151" s="60">
        <v>20.78</v>
      </c>
      <c r="O151" s="60">
        <v>0.31</v>
      </c>
      <c r="P151" s="60">
        <v>2.15</v>
      </c>
      <c r="Q151" s="60">
        <v>0</v>
      </c>
      <c r="R151" s="60">
        <v>0</v>
      </c>
      <c r="S151" s="60">
        <v>0.17</v>
      </c>
      <c r="T151" s="60">
        <v>0.72</v>
      </c>
      <c r="U151" s="60">
        <v>1.95</v>
      </c>
      <c r="V151" s="60">
        <v>187.28</v>
      </c>
      <c r="W151" s="60">
        <v>17.36</v>
      </c>
      <c r="X151" s="60">
        <v>10.97</v>
      </c>
      <c r="Y151" s="60">
        <v>14.94</v>
      </c>
      <c r="Z151" s="60">
        <v>0.37</v>
      </c>
      <c r="AA151" s="60">
        <v>0</v>
      </c>
      <c r="AB151" s="60">
        <v>346.5</v>
      </c>
      <c r="AC151" s="60">
        <v>64.13</v>
      </c>
      <c r="AD151" s="60">
        <v>0.61</v>
      </c>
      <c r="AE151" s="60">
        <v>0.01</v>
      </c>
      <c r="AF151" s="60">
        <v>0.02</v>
      </c>
      <c r="AG151" s="60">
        <v>0.28000000000000003</v>
      </c>
      <c r="AH151" s="60">
        <v>0.43</v>
      </c>
      <c r="AI151" s="60">
        <v>0.18</v>
      </c>
      <c r="AJ151" s="61">
        <v>0</v>
      </c>
      <c r="AK151" s="61">
        <v>0.01</v>
      </c>
      <c r="AL151" s="61">
        <v>0</v>
      </c>
      <c r="AM151" s="61">
        <v>0.01</v>
      </c>
      <c r="AN151" s="61">
        <v>0.01</v>
      </c>
      <c r="AO151" s="61">
        <v>0</v>
      </c>
      <c r="AP151" s="61">
        <v>0.01</v>
      </c>
      <c r="AQ151" s="61">
        <v>0</v>
      </c>
      <c r="AR151" s="61">
        <v>0.01</v>
      </c>
      <c r="AS151" s="61">
        <v>0.01</v>
      </c>
      <c r="AT151" s="61">
        <v>0.01</v>
      </c>
      <c r="AU151" s="61">
        <v>0.03</v>
      </c>
      <c r="AV151" s="61">
        <v>0</v>
      </c>
      <c r="AW151" s="61">
        <v>0</v>
      </c>
      <c r="AX151" s="61">
        <v>0.01</v>
      </c>
      <c r="AY151" s="61">
        <v>0</v>
      </c>
      <c r="AZ151" s="61">
        <v>0.01</v>
      </c>
      <c r="BA151" s="61">
        <v>0.01</v>
      </c>
      <c r="BB151" s="61">
        <v>0</v>
      </c>
      <c r="BC151" s="61">
        <v>0</v>
      </c>
      <c r="BD151" s="61">
        <v>0</v>
      </c>
      <c r="BE151" s="61">
        <v>0</v>
      </c>
      <c r="BF151" s="61">
        <v>0</v>
      </c>
      <c r="BG151" s="61">
        <v>0</v>
      </c>
      <c r="BH151" s="61">
        <v>0</v>
      </c>
      <c r="BI151" s="61">
        <v>0</v>
      </c>
      <c r="BJ151" s="61">
        <v>0</v>
      </c>
      <c r="BK151" s="61">
        <v>0</v>
      </c>
      <c r="BL151" s="61">
        <v>0</v>
      </c>
      <c r="BM151" s="61">
        <v>0</v>
      </c>
      <c r="BN151" s="61">
        <v>0</v>
      </c>
      <c r="BO151" s="61">
        <v>0</v>
      </c>
      <c r="BP151" s="61">
        <v>0</v>
      </c>
      <c r="BQ151" s="61">
        <v>0</v>
      </c>
      <c r="BR151" s="61">
        <v>0</v>
      </c>
      <c r="BS151" s="61">
        <v>0.01</v>
      </c>
      <c r="BT151" s="61">
        <v>0</v>
      </c>
      <c r="BU151" s="61">
        <v>0</v>
      </c>
      <c r="BV151" s="61">
        <v>0</v>
      </c>
      <c r="BW151" s="61">
        <v>0</v>
      </c>
      <c r="BX151" s="61">
        <v>0</v>
      </c>
      <c r="BY151" s="61">
        <v>0</v>
      </c>
      <c r="BZ151" s="61">
        <v>0</v>
      </c>
      <c r="CA151" s="61">
        <v>0</v>
      </c>
      <c r="CB151" s="61">
        <v>213.92</v>
      </c>
      <c r="CC151" s="62"/>
      <c r="CD151" s="62"/>
      <c r="CE151" s="61">
        <v>57.75</v>
      </c>
      <c r="CF151" s="61"/>
      <c r="CG151" s="61">
        <v>5.99</v>
      </c>
      <c r="CH151" s="61">
        <v>4.79</v>
      </c>
      <c r="CI151" s="61">
        <v>5.39</v>
      </c>
      <c r="CJ151" s="61">
        <v>545</v>
      </c>
      <c r="CK151" s="61">
        <v>210.4</v>
      </c>
      <c r="CL151" s="61">
        <v>377.7</v>
      </c>
      <c r="CM151" s="61">
        <v>50.08</v>
      </c>
      <c r="CN151" s="61">
        <v>30.08</v>
      </c>
      <c r="CO151" s="61">
        <v>40.08</v>
      </c>
      <c r="CP151" s="61">
        <v>10</v>
      </c>
      <c r="CQ151" s="61">
        <v>0</v>
      </c>
    </row>
    <row r="152" spans="1:95" x14ac:dyDescent="0.3">
      <c r="A152" s="121" t="str">
        <f>"-"</f>
        <v>-</v>
      </c>
      <c r="B152" s="126" t="s">
        <v>254</v>
      </c>
      <c r="C152" s="123" t="str">
        <f>"35"</f>
        <v>35</v>
      </c>
      <c r="D152" s="124">
        <v>2.31</v>
      </c>
      <c r="E152" s="124">
        <v>0</v>
      </c>
      <c r="F152" s="124">
        <v>0.23</v>
      </c>
      <c r="G152" s="124">
        <v>0.23</v>
      </c>
      <c r="H152" s="124">
        <v>16.420000000000002</v>
      </c>
      <c r="I152" s="125">
        <v>78.365349999999992</v>
      </c>
      <c r="J152" s="82">
        <v>0</v>
      </c>
      <c r="K152" s="60">
        <v>0</v>
      </c>
      <c r="L152" s="60">
        <v>0</v>
      </c>
      <c r="M152" s="60">
        <v>0</v>
      </c>
      <c r="N152" s="60">
        <v>0.39</v>
      </c>
      <c r="O152" s="60">
        <v>15.96</v>
      </c>
      <c r="P152" s="60">
        <v>7.0000000000000007E-2</v>
      </c>
      <c r="Q152" s="60">
        <v>0</v>
      </c>
      <c r="R152" s="60">
        <v>0</v>
      </c>
      <c r="S152" s="60">
        <v>0</v>
      </c>
      <c r="T152" s="60">
        <v>0.63</v>
      </c>
      <c r="U152" s="60">
        <v>0</v>
      </c>
      <c r="V152" s="60">
        <v>0</v>
      </c>
      <c r="W152" s="60">
        <v>0</v>
      </c>
      <c r="X152" s="60">
        <v>0</v>
      </c>
      <c r="Y152" s="60">
        <v>0</v>
      </c>
      <c r="Z152" s="60">
        <v>0</v>
      </c>
      <c r="AA152" s="60">
        <v>0</v>
      </c>
      <c r="AB152" s="60">
        <v>0</v>
      </c>
      <c r="AC152" s="60">
        <v>0</v>
      </c>
      <c r="AD152" s="60">
        <v>0</v>
      </c>
      <c r="AE152" s="60">
        <v>0</v>
      </c>
      <c r="AF152" s="60">
        <v>0</v>
      </c>
      <c r="AG152" s="60">
        <v>0</v>
      </c>
      <c r="AH152" s="60">
        <v>0</v>
      </c>
      <c r="AI152" s="60">
        <v>0</v>
      </c>
      <c r="AJ152" s="61">
        <v>0</v>
      </c>
      <c r="AK152" s="61">
        <v>111.75</v>
      </c>
      <c r="AL152" s="61">
        <v>116.32</v>
      </c>
      <c r="AM152" s="61">
        <v>178.13</v>
      </c>
      <c r="AN152" s="61">
        <v>59.07</v>
      </c>
      <c r="AO152" s="61">
        <v>35.020000000000003</v>
      </c>
      <c r="AP152" s="61">
        <v>70.040000000000006</v>
      </c>
      <c r="AQ152" s="61">
        <v>26.49</v>
      </c>
      <c r="AR152" s="61">
        <v>126.67</v>
      </c>
      <c r="AS152" s="61">
        <v>78.56</v>
      </c>
      <c r="AT152" s="61">
        <v>109.62</v>
      </c>
      <c r="AU152" s="61">
        <v>90.44</v>
      </c>
      <c r="AV152" s="61">
        <v>47.5</v>
      </c>
      <c r="AW152" s="61">
        <v>84.04</v>
      </c>
      <c r="AX152" s="61">
        <v>702.79</v>
      </c>
      <c r="AY152" s="61">
        <v>0</v>
      </c>
      <c r="AZ152" s="61">
        <v>228.98</v>
      </c>
      <c r="BA152" s="61">
        <v>99.57</v>
      </c>
      <c r="BB152" s="61">
        <v>66.08</v>
      </c>
      <c r="BC152" s="61">
        <v>52.37</v>
      </c>
      <c r="BD152" s="61">
        <v>0</v>
      </c>
      <c r="BE152" s="61">
        <v>0</v>
      </c>
      <c r="BF152" s="61">
        <v>0</v>
      </c>
      <c r="BG152" s="61">
        <v>0</v>
      </c>
      <c r="BH152" s="61">
        <v>0</v>
      </c>
      <c r="BI152" s="61">
        <v>0</v>
      </c>
      <c r="BJ152" s="61">
        <v>0</v>
      </c>
      <c r="BK152" s="61">
        <v>0.03</v>
      </c>
      <c r="BL152" s="61">
        <v>0</v>
      </c>
      <c r="BM152" s="61">
        <v>0</v>
      </c>
      <c r="BN152" s="61">
        <v>0</v>
      </c>
      <c r="BO152" s="61">
        <v>0</v>
      </c>
      <c r="BP152" s="61">
        <v>0</v>
      </c>
      <c r="BQ152" s="61">
        <v>0</v>
      </c>
      <c r="BR152" s="61">
        <v>0</v>
      </c>
      <c r="BS152" s="61">
        <v>0.02</v>
      </c>
      <c r="BT152" s="61">
        <v>0</v>
      </c>
      <c r="BU152" s="61">
        <v>0</v>
      </c>
      <c r="BV152" s="61">
        <v>0.1</v>
      </c>
      <c r="BW152" s="61">
        <v>0.01</v>
      </c>
      <c r="BX152" s="61">
        <v>0</v>
      </c>
      <c r="BY152" s="61">
        <v>0</v>
      </c>
      <c r="BZ152" s="61">
        <v>0</v>
      </c>
      <c r="CA152" s="61">
        <v>0</v>
      </c>
      <c r="CB152" s="61">
        <v>13.69</v>
      </c>
      <c r="CC152" s="62"/>
      <c r="CD152" s="62"/>
      <c r="CE152" s="61">
        <v>0</v>
      </c>
      <c r="CF152" s="61"/>
      <c r="CG152" s="61">
        <v>0</v>
      </c>
      <c r="CH152" s="61">
        <v>0</v>
      </c>
      <c r="CI152" s="61">
        <v>0</v>
      </c>
      <c r="CJ152" s="61">
        <v>570</v>
      </c>
      <c r="CK152" s="61">
        <v>219.6</v>
      </c>
      <c r="CL152" s="61">
        <v>394.8</v>
      </c>
      <c r="CM152" s="61">
        <v>4.5599999999999996</v>
      </c>
      <c r="CN152" s="61">
        <v>4.5599999999999996</v>
      </c>
      <c r="CO152" s="61">
        <v>4.5599999999999996</v>
      </c>
      <c r="CP152" s="61">
        <v>0</v>
      </c>
      <c r="CQ152" s="61">
        <v>0</v>
      </c>
    </row>
    <row r="153" spans="1:95" x14ac:dyDescent="0.3">
      <c r="A153" s="121" t="str">
        <f>"-"</f>
        <v>-</v>
      </c>
      <c r="B153" s="126" t="s">
        <v>100</v>
      </c>
      <c r="C153" s="123" t="str">
        <f>"25"</f>
        <v>25</v>
      </c>
      <c r="D153" s="124">
        <v>1.65</v>
      </c>
      <c r="E153" s="124">
        <v>0</v>
      </c>
      <c r="F153" s="124">
        <v>0.3</v>
      </c>
      <c r="G153" s="124">
        <v>0.3</v>
      </c>
      <c r="H153" s="124">
        <v>10.43</v>
      </c>
      <c r="I153" s="125">
        <v>48.344999999999999</v>
      </c>
      <c r="J153" s="82">
        <v>0.05</v>
      </c>
      <c r="K153" s="60">
        <v>0</v>
      </c>
      <c r="L153" s="60">
        <v>0</v>
      </c>
      <c r="M153" s="60">
        <v>0</v>
      </c>
      <c r="N153" s="60">
        <v>0.3</v>
      </c>
      <c r="O153" s="60">
        <v>8.0500000000000007</v>
      </c>
      <c r="P153" s="60">
        <v>2.08</v>
      </c>
      <c r="Q153" s="60">
        <v>0</v>
      </c>
      <c r="R153" s="60">
        <v>0</v>
      </c>
      <c r="S153" s="60">
        <v>0.25</v>
      </c>
      <c r="T153" s="60">
        <v>0.63</v>
      </c>
      <c r="U153" s="60">
        <v>152.5</v>
      </c>
      <c r="V153" s="60">
        <v>61.25</v>
      </c>
      <c r="W153" s="60">
        <v>8.75</v>
      </c>
      <c r="X153" s="60">
        <v>11.75</v>
      </c>
      <c r="Y153" s="60">
        <v>39.5</v>
      </c>
      <c r="Z153" s="60">
        <v>0.98</v>
      </c>
      <c r="AA153" s="60">
        <v>0</v>
      </c>
      <c r="AB153" s="60">
        <v>1.25</v>
      </c>
      <c r="AC153" s="60">
        <v>0.25</v>
      </c>
      <c r="AD153" s="60">
        <v>0.35</v>
      </c>
      <c r="AE153" s="60">
        <v>0.05</v>
      </c>
      <c r="AF153" s="60">
        <v>0.02</v>
      </c>
      <c r="AG153" s="60">
        <v>0.18</v>
      </c>
      <c r="AH153" s="60">
        <v>0.5</v>
      </c>
      <c r="AI153" s="60">
        <v>0</v>
      </c>
      <c r="AJ153" s="61">
        <v>0</v>
      </c>
      <c r="AK153" s="61">
        <v>80.5</v>
      </c>
      <c r="AL153" s="61">
        <v>62</v>
      </c>
      <c r="AM153" s="61">
        <v>106.75</v>
      </c>
      <c r="AN153" s="61">
        <v>55.75</v>
      </c>
      <c r="AO153" s="61">
        <v>23.25</v>
      </c>
      <c r="AP153" s="61">
        <v>49.5</v>
      </c>
      <c r="AQ153" s="61">
        <v>20</v>
      </c>
      <c r="AR153" s="61">
        <v>92.75</v>
      </c>
      <c r="AS153" s="61">
        <v>74.25</v>
      </c>
      <c r="AT153" s="61">
        <v>72.75</v>
      </c>
      <c r="AU153" s="61">
        <v>116</v>
      </c>
      <c r="AV153" s="61">
        <v>31</v>
      </c>
      <c r="AW153" s="61">
        <v>77.5</v>
      </c>
      <c r="AX153" s="61">
        <v>389.75</v>
      </c>
      <c r="AY153" s="61">
        <v>0</v>
      </c>
      <c r="AZ153" s="61">
        <v>131.5</v>
      </c>
      <c r="BA153" s="61">
        <v>72.75</v>
      </c>
      <c r="BB153" s="61">
        <v>45</v>
      </c>
      <c r="BC153" s="61">
        <v>32.5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0.04</v>
      </c>
      <c r="BL153" s="61">
        <v>0</v>
      </c>
      <c r="BM153" s="61">
        <v>0</v>
      </c>
      <c r="BN153" s="61">
        <v>0.01</v>
      </c>
      <c r="BO153" s="61">
        <v>0</v>
      </c>
      <c r="BP153" s="61">
        <v>0</v>
      </c>
      <c r="BQ153" s="61">
        <v>0</v>
      </c>
      <c r="BR153" s="61">
        <v>0</v>
      </c>
      <c r="BS153" s="61">
        <v>0.03</v>
      </c>
      <c r="BT153" s="61">
        <v>0</v>
      </c>
      <c r="BU153" s="61">
        <v>0</v>
      </c>
      <c r="BV153" s="61">
        <v>0.12</v>
      </c>
      <c r="BW153" s="61">
        <v>0.02</v>
      </c>
      <c r="BX153" s="61">
        <v>0</v>
      </c>
      <c r="BY153" s="61">
        <v>0</v>
      </c>
      <c r="BZ153" s="61">
        <v>0</v>
      </c>
      <c r="CA153" s="61">
        <v>0</v>
      </c>
      <c r="CB153" s="61">
        <v>11.75</v>
      </c>
      <c r="CC153" s="62"/>
      <c r="CD153" s="62"/>
      <c r="CE153" s="61">
        <v>0.21</v>
      </c>
      <c r="CF153" s="61"/>
      <c r="CG153" s="61">
        <v>3</v>
      </c>
      <c r="CH153" s="61">
        <v>3</v>
      </c>
      <c r="CI153" s="61">
        <v>3</v>
      </c>
      <c r="CJ153" s="61">
        <v>570</v>
      </c>
      <c r="CK153" s="61">
        <v>219.6</v>
      </c>
      <c r="CL153" s="61">
        <v>394.8</v>
      </c>
      <c r="CM153" s="61">
        <v>5.7</v>
      </c>
      <c r="CN153" s="61">
        <v>4.74</v>
      </c>
      <c r="CO153" s="61">
        <v>5.22</v>
      </c>
      <c r="CP153" s="61">
        <v>0</v>
      </c>
      <c r="CQ153" s="61">
        <v>0</v>
      </c>
    </row>
    <row r="154" spans="1:95" ht="14.4" customHeight="1" x14ac:dyDescent="0.3">
      <c r="A154" s="121"/>
      <c r="B154" s="126" t="s">
        <v>215</v>
      </c>
      <c r="C154" s="123" t="str">
        <f>"50"</f>
        <v>50</v>
      </c>
      <c r="D154" s="124">
        <v>2.41</v>
      </c>
      <c r="E154" s="124">
        <v>0.88</v>
      </c>
      <c r="F154" s="124">
        <v>6.45</v>
      </c>
      <c r="G154" s="124">
        <v>4.25</v>
      </c>
      <c r="H154" s="124">
        <v>19.59</v>
      </c>
      <c r="I154" s="124">
        <v>153.6</v>
      </c>
      <c r="J154" s="83">
        <v>2.2599999999999998</v>
      </c>
      <c r="K154" s="57">
        <v>2.5</v>
      </c>
      <c r="L154" s="57">
        <v>0</v>
      </c>
      <c r="M154" s="57">
        <v>0</v>
      </c>
      <c r="N154" s="57">
        <v>4.0999999999999996</v>
      </c>
      <c r="O154" s="57">
        <v>19.489999999999998</v>
      </c>
      <c r="P154" s="57">
        <v>1</v>
      </c>
      <c r="Q154" s="57">
        <v>0</v>
      </c>
      <c r="R154" s="57">
        <v>0</v>
      </c>
      <c r="S154" s="57">
        <v>0.13</v>
      </c>
      <c r="T154" s="57">
        <v>0.44</v>
      </c>
      <c r="U154" s="57">
        <v>47.34</v>
      </c>
      <c r="V154" s="57">
        <v>70.53</v>
      </c>
      <c r="W154" s="57">
        <v>31.05</v>
      </c>
      <c r="X154" s="57">
        <v>7.54</v>
      </c>
      <c r="Y154" s="57">
        <v>47.39</v>
      </c>
      <c r="Z154" s="57">
        <v>0.45</v>
      </c>
      <c r="AA154" s="57">
        <v>15.37</v>
      </c>
      <c r="AB154" s="57">
        <v>7.32</v>
      </c>
      <c r="AC154" s="57">
        <v>27.23</v>
      </c>
      <c r="AD154" s="57">
        <v>2.2400000000000002</v>
      </c>
      <c r="AE154" s="57">
        <v>0.05</v>
      </c>
      <c r="AF154" s="57">
        <v>0.05</v>
      </c>
      <c r="AG154" s="57">
        <v>0.34</v>
      </c>
      <c r="AH154" s="57">
        <v>1.3</v>
      </c>
      <c r="AI154" s="57">
        <v>0.09</v>
      </c>
      <c r="AJ154" s="55">
        <v>0</v>
      </c>
      <c r="AK154" s="55">
        <v>338.28</v>
      </c>
      <c r="AL154" s="55">
        <v>282</v>
      </c>
      <c r="AM154" s="55">
        <v>551.76</v>
      </c>
      <c r="AN154" s="55">
        <v>378.2</v>
      </c>
      <c r="AO154" s="55">
        <v>143.85</v>
      </c>
      <c r="AP154" s="55">
        <v>254.38</v>
      </c>
      <c r="AQ154" s="55">
        <v>74.83</v>
      </c>
      <c r="AR154" s="55">
        <v>304.86</v>
      </c>
      <c r="AS154" s="55">
        <v>293.45</v>
      </c>
      <c r="AT154" s="55">
        <v>305.8</v>
      </c>
      <c r="AU154" s="55">
        <v>425.46</v>
      </c>
      <c r="AV154" s="55">
        <v>178.15</v>
      </c>
      <c r="AW154" s="55">
        <v>265.51</v>
      </c>
      <c r="AX154" s="55">
        <v>1466.99</v>
      </c>
      <c r="AY154" s="55">
        <v>2.94</v>
      </c>
      <c r="AZ154" s="55">
        <v>429.46</v>
      </c>
      <c r="BA154" s="55">
        <v>309</v>
      </c>
      <c r="BB154" s="55">
        <v>213.98</v>
      </c>
      <c r="BC154" s="55">
        <v>115.53</v>
      </c>
      <c r="BD154" s="55">
        <v>0</v>
      </c>
      <c r="BE154" s="55">
        <v>0</v>
      </c>
      <c r="BF154" s="55">
        <v>0</v>
      </c>
      <c r="BG154" s="55">
        <v>0</v>
      </c>
      <c r="BH154" s="55">
        <v>0</v>
      </c>
      <c r="BI154" s="55">
        <v>0</v>
      </c>
      <c r="BJ154" s="55">
        <v>0</v>
      </c>
      <c r="BK154" s="55">
        <v>0.25</v>
      </c>
      <c r="BL154" s="55">
        <v>0</v>
      </c>
      <c r="BM154" s="55">
        <v>0.14000000000000001</v>
      </c>
      <c r="BN154" s="55">
        <v>0.01</v>
      </c>
      <c r="BO154" s="55">
        <v>0.02</v>
      </c>
      <c r="BP154" s="55">
        <v>0</v>
      </c>
      <c r="BQ154" s="55">
        <v>0</v>
      </c>
      <c r="BR154" s="55">
        <v>0</v>
      </c>
      <c r="BS154" s="55">
        <v>0.83</v>
      </c>
      <c r="BT154" s="55">
        <v>0</v>
      </c>
      <c r="BU154" s="55">
        <v>0</v>
      </c>
      <c r="BV154" s="55">
        <v>2.42</v>
      </c>
      <c r="BW154" s="55">
        <v>0.02</v>
      </c>
      <c r="BX154" s="55">
        <v>0</v>
      </c>
      <c r="BY154" s="55">
        <v>0</v>
      </c>
      <c r="BZ154" s="55">
        <v>0</v>
      </c>
      <c r="CA154" s="55">
        <v>0</v>
      </c>
      <c r="CB154" s="55">
        <v>29.38</v>
      </c>
      <c r="CC154" s="58"/>
      <c r="CD154" s="58"/>
      <c r="CE154" s="55">
        <v>16.59</v>
      </c>
      <c r="CF154" s="55"/>
      <c r="CG154" s="55">
        <v>8.59</v>
      </c>
      <c r="CH154" s="55">
        <v>5.24</v>
      </c>
      <c r="CI154" s="55">
        <v>6.91</v>
      </c>
      <c r="CJ154" s="55">
        <v>1132.48</v>
      </c>
      <c r="CK154" s="55">
        <v>442.43</v>
      </c>
      <c r="CL154" s="55">
        <v>787.46</v>
      </c>
      <c r="CM154" s="55">
        <v>8.0399999999999991</v>
      </c>
      <c r="CN154" s="55">
        <v>4.03</v>
      </c>
      <c r="CO154" s="55">
        <v>6.45</v>
      </c>
      <c r="CP154" s="55">
        <v>3.08</v>
      </c>
      <c r="CQ154" s="55">
        <v>0.08</v>
      </c>
    </row>
    <row r="155" spans="1:95" x14ac:dyDescent="0.3">
      <c r="A155" s="127"/>
      <c r="B155" s="142" t="s">
        <v>205</v>
      </c>
      <c r="C155" s="128"/>
      <c r="D155" s="130">
        <f>SUM(D148:D154)</f>
        <v>29.159999999999997</v>
      </c>
      <c r="E155" s="130">
        <f t="shared" ref="E155:I155" si="63">SUM(E148:E154)</f>
        <v>15.760000000000002</v>
      </c>
      <c r="F155" s="130">
        <f t="shared" si="63"/>
        <v>27.540000000000003</v>
      </c>
      <c r="G155" s="130">
        <f t="shared" si="63"/>
        <v>22.01</v>
      </c>
      <c r="H155" s="130">
        <f t="shared" si="63"/>
        <v>130.64000000000001</v>
      </c>
      <c r="I155" s="130">
        <f t="shared" si="63"/>
        <v>838.28864900000019</v>
      </c>
      <c r="J155" s="63">
        <v>9.02</v>
      </c>
      <c r="K155" s="63">
        <v>10.62</v>
      </c>
      <c r="L155" s="63">
        <v>0</v>
      </c>
      <c r="M155" s="63">
        <v>0</v>
      </c>
      <c r="N155" s="63">
        <v>37.14</v>
      </c>
      <c r="O155" s="63">
        <v>72.84</v>
      </c>
      <c r="P155" s="63">
        <v>12.61</v>
      </c>
      <c r="Q155" s="63">
        <v>0</v>
      </c>
      <c r="R155" s="63">
        <v>0</v>
      </c>
      <c r="S155" s="63">
        <v>2.09</v>
      </c>
      <c r="T155" s="63">
        <v>6.71</v>
      </c>
      <c r="U155" s="63">
        <v>759.14</v>
      </c>
      <c r="V155" s="63">
        <v>1539.21</v>
      </c>
      <c r="W155" s="63">
        <v>117.36</v>
      </c>
      <c r="X155" s="63">
        <v>122.98</v>
      </c>
      <c r="Y155" s="63">
        <v>373.64</v>
      </c>
      <c r="Z155" s="63">
        <v>7.65</v>
      </c>
      <c r="AA155" s="63">
        <v>8</v>
      </c>
      <c r="AB155" s="63">
        <v>4932.25</v>
      </c>
      <c r="AC155" s="63">
        <v>995.35</v>
      </c>
      <c r="AD155" s="63">
        <v>10.01</v>
      </c>
      <c r="AE155" s="63">
        <v>0.27</v>
      </c>
      <c r="AF155" s="63">
        <v>0.28000000000000003</v>
      </c>
      <c r="AG155" s="63">
        <v>6.03</v>
      </c>
      <c r="AH155" s="63">
        <v>12.34</v>
      </c>
      <c r="AI155" s="63">
        <v>24.27</v>
      </c>
      <c r="AJ155" s="1">
        <v>0</v>
      </c>
      <c r="AK155" s="1">
        <v>1383.49</v>
      </c>
      <c r="AL155" s="1">
        <v>1106.79</v>
      </c>
      <c r="AM155" s="1">
        <v>2013.96</v>
      </c>
      <c r="AN155" s="1">
        <v>2480.31</v>
      </c>
      <c r="AO155" s="1">
        <v>553.79999999999995</v>
      </c>
      <c r="AP155" s="1">
        <v>1018.42</v>
      </c>
      <c r="AQ155" s="1">
        <v>307.04000000000002</v>
      </c>
      <c r="AR155" s="1">
        <v>1177.04</v>
      </c>
      <c r="AS155" s="1">
        <v>1401.6</v>
      </c>
      <c r="AT155" s="1">
        <v>1521.27</v>
      </c>
      <c r="AU155" s="1">
        <v>2320.91</v>
      </c>
      <c r="AV155" s="1">
        <v>814.24</v>
      </c>
      <c r="AW155" s="1">
        <v>1218.8499999999999</v>
      </c>
      <c r="AX155" s="1">
        <v>4918.6400000000003</v>
      </c>
      <c r="AY155" s="1">
        <v>218.08</v>
      </c>
      <c r="AZ155" s="1">
        <v>1217.02</v>
      </c>
      <c r="BA155" s="1">
        <v>1108.78</v>
      </c>
      <c r="BB155" s="1">
        <v>893.11</v>
      </c>
      <c r="BC155" s="1">
        <v>409.9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0.01</v>
      </c>
      <c r="BJ155" s="1">
        <v>0</v>
      </c>
      <c r="BK155" s="1">
        <v>1.1299999999999999</v>
      </c>
      <c r="BL155" s="1">
        <v>0</v>
      </c>
      <c r="BM155" s="1">
        <v>0.65</v>
      </c>
      <c r="BN155" s="1">
        <v>0.05</v>
      </c>
      <c r="BO155" s="1">
        <v>0.1</v>
      </c>
      <c r="BP155" s="1">
        <v>0</v>
      </c>
      <c r="BQ155" s="1">
        <v>0</v>
      </c>
      <c r="BR155" s="1">
        <v>0.01</v>
      </c>
      <c r="BS155" s="1">
        <v>3.9</v>
      </c>
      <c r="BT155" s="1">
        <v>0</v>
      </c>
      <c r="BU155" s="1">
        <v>0</v>
      </c>
      <c r="BV155" s="1">
        <v>9.9700000000000006</v>
      </c>
      <c r="BW155" s="1">
        <v>0.03</v>
      </c>
      <c r="BX155" s="1">
        <v>0</v>
      </c>
      <c r="BY155" s="1">
        <v>0</v>
      </c>
      <c r="BZ155" s="1">
        <v>0</v>
      </c>
      <c r="CA155" s="1">
        <v>0</v>
      </c>
      <c r="CB155" s="1">
        <v>878.07</v>
      </c>
      <c r="CC155" s="64"/>
      <c r="CD155" s="64"/>
      <c r="CE155" s="1">
        <v>830.04</v>
      </c>
      <c r="CF155" s="1"/>
      <c r="CG155" s="1">
        <v>76.05</v>
      </c>
      <c r="CH155" s="1">
        <v>50.63</v>
      </c>
      <c r="CI155" s="1">
        <v>63.34</v>
      </c>
      <c r="CJ155" s="1">
        <v>7544.06</v>
      </c>
      <c r="CK155" s="1">
        <v>3689.74</v>
      </c>
      <c r="CL155" s="1">
        <v>5616.9</v>
      </c>
      <c r="CM155" s="1">
        <v>213.24</v>
      </c>
      <c r="CN155" s="1">
        <v>144.57</v>
      </c>
      <c r="CO155" s="1">
        <v>178.91</v>
      </c>
      <c r="CP155" s="1">
        <v>10</v>
      </c>
      <c r="CQ155" s="1">
        <v>1.2</v>
      </c>
    </row>
    <row r="156" spans="1:95" ht="16.2" hidden="1" customHeight="1" x14ac:dyDescent="0.3">
      <c r="A156" s="56"/>
      <c r="B156" s="16" t="s">
        <v>247</v>
      </c>
      <c r="C156" s="74"/>
      <c r="D156" s="17">
        <v>31.499999999999996</v>
      </c>
      <c r="E156" s="17">
        <v>0</v>
      </c>
      <c r="F156" s="17">
        <v>32.199999999999996</v>
      </c>
      <c r="G156" s="17">
        <v>0</v>
      </c>
      <c r="H156" s="17">
        <v>134.04999999999998</v>
      </c>
      <c r="I156" s="90">
        <v>951.99999999999989</v>
      </c>
      <c r="V156" s="50">
        <v>0</v>
      </c>
      <c r="W156" s="50">
        <v>0</v>
      </c>
      <c r="X156" s="50">
        <v>0</v>
      </c>
      <c r="Y156" s="50">
        <v>0</v>
      </c>
      <c r="Z156" s="50">
        <v>0</v>
      </c>
      <c r="AA156" s="50">
        <v>0</v>
      </c>
      <c r="AB156" s="50">
        <v>0</v>
      </c>
      <c r="AC156" s="50">
        <v>315</v>
      </c>
      <c r="AD156" s="50">
        <v>0</v>
      </c>
      <c r="AE156" s="50">
        <v>0.48999999999999994</v>
      </c>
      <c r="AF156" s="50">
        <v>0.55999999999999994</v>
      </c>
      <c r="AI156" s="50">
        <v>24.5</v>
      </c>
      <c r="CI156" s="51">
        <v>0</v>
      </c>
      <c r="CL156" s="51">
        <v>0</v>
      </c>
      <c r="CO156" s="51">
        <v>0</v>
      </c>
    </row>
    <row r="157" spans="1:95" hidden="1" x14ac:dyDescent="0.3">
      <c r="A157" s="56"/>
      <c r="B157" s="16" t="s">
        <v>103</v>
      </c>
      <c r="C157" s="74"/>
      <c r="D157" s="17">
        <f t="shared" ref="D157:I157" si="64">D155-D156</f>
        <v>-2.34</v>
      </c>
      <c r="E157" s="17">
        <f t="shared" si="64"/>
        <v>15.760000000000002</v>
      </c>
      <c r="F157" s="17">
        <f t="shared" si="64"/>
        <v>-4.659999999999993</v>
      </c>
      <c r="G157" s="17">
        <f t="shared" si="64"/>
        <v>22.01</v>
      </c>
      <c r="H157" s="17">
        <f t="shared" si="64"/>
        <v>-3.4099999999999682</v>
      </c>
      <c r="I157" s="90">
        <f t="shared" si="64"/>
        <v>-113.71135099999969</v>
      </c>
      <c r="V157" s="50">
        <f t="shared" ref="V157:AF157" si="65">V155-V156</f>
        <v>1539.21</v>
      </c>
      <c r="W157" s="50">
        <f t="shared" si="65"/>
        <v>117.36</v>
      </c>
      <c r="X157" s="50">
        <f t="shared" si="65"/>
        <v>122.98</v>
      </c>
      <c r="Y157" s="50">
        <f t="shared" si="65"/>
        <v>373.64</v>
      </c>
      <c r="Z157" s="50">
        <f t="shared" si="65"/>
        <v>7.65</v>
      </c>
      <c r="AA157" s="50">
        <f t="shared" si="65"/>
        <v>8</v>
      </c>
      <c r="AB157" s="50">
        <f t="shared" si="65"/>
        <v>4932.25</v>
      </c>
      <c r="AC157" s="50">
        <f t="shared" si="65"/>
        <v>680.35</v>
      </c>
      <c r="AD157" s="50">
        <f t="shared" si="65"/>
        <v>10.01</v>
      </c>
      <c r="AE157" s="50">
        <f t="shared" si="65"/>
        <v>-0.21999999999999992</v>
      </c>
      <c r="AF157" s="50">
        <f t="shared" si="65"/>
        <v>-0.27999999999999992</v>
      </c>
      <c r="AI157" s="50">
        <f>AI155-AI156</f>
        <v>-0.23000000000000043</v>
      </c>
      <c r="CI157" s="51">
        <f>CI155-CI156</f>
        <v>63.34</v>
      </c>
      <c r="CL157" s="51">
        <f>CL155-CL156</f>
        <v>5616.9</v>
      </c>
      <c r="CO157" s="51">
        <f>CO155-CO156</f>
        <v>178.91</v>
      </c>
    </row>
    <row r="158" spans="1:95" ht="16.2" hidden="1" customHeight="1" x14ac:dyDescent="0.3">
      <c r="A158" s="56"/>
      <c r="B158" s="16" t="s">
        <v>104</v>
      </c>
      <c r="C158" s="74"/>
      <c r="D158" s="17">
        <v>13</v>
      </c>
      <c r="E158" s="17"/>
      <c r="F158" s="17">
        <v>33</v>
      </c>
      <c r="G158" s="17"/>
      <c r="H158" s="17">
        <v>54</v>
      </c>
      <c r="I158" s="90"/>
    </row>
    <row r="159" spans="1:95" ht="16.2" customHeight="1" x14ac:dyDescent="0.3">
      <c r="A159" s="189"/>
      <c r="B159" s="190" t="s">
        <v>326</v>
      </c>
      <c r="C159" s="191"/>
      <c r="D159" s="192"/>
      <c r="E159" s="193"/>
      <c r="F159" s="193"/>
      <c r="G159" s="193"/>
      <c r="H159" s="192"/>
      <c r="I159" s="193"/>
    </row>
    <row r="160" spans="1:95" ht="16.2" customHeight="1" x14ac:dyDescent="0.3">
      <c r="A160" s="194"/>
      <c r="B160" s="195" t="s">
        <v>327</v>
      </c>
      <c r="C160" s="196" t="s">
        <v>136</v>
      </c>
      <c r="D160" s="161">
        <v>7.2</v>
      </c>
      <c r="E160" s="161"/>
      <c r="F160" s="161">
        <v>9.1999999999999993</v>
      </c>
      <c r="G160" s="161"/>
      <c r="H160" s="161">
        <v>25.25</v>
      </c>
      <c r="I160" s="161">
        <v>200</v>
      </c>
    </row>
    <row r="161" spans="1:95" ht="16.2" customHeight="1" x14ac:dyDescent="0.3">
      <c r="A161" s="169"/>
      <c r="B161" s="170" t="s">
        <v>328</v>
      </c>
      <c r="C161" s="173" t="s">
        <v>316</v>
      </c>
      <c r="D161" s="161">
        <v>1</v>
      </c>
      <c r="E161" s="161"/>
      <c r="F161" s="161">
        <v>0</v>
      </c>
      <c r="G161" s="161"/>
      <c r="H161" s="161">
        <v>16.600000000000001</v>
      </c>
      <c r="I161" s="161">
        <v>70.400000000000006</v>
      </c>
    </row>
    <row r="162" spans="1:95" ht="16.2" customHeight="1" x14ac:dyDescent="0.3">
      <c r="A162" s="152" t="str">
        <f>"-"</f>
        <v>-</v>
      </c>
      <c r="B162" s="153" t="s">
        <v>329</v>
      </c>
      <c r="C162" s="197">
        <v>200</v>
      </c>
      <c r="D162" s="155">
        <v>0.8</v>
      </c>
      <c r="E162" s="155">
        <v>0</v>
      </c>
      <c r="F162" s="155">
        <v>0</v>
      </c>
      <c r="G162" s="155">
        <v>0.6</v>
      </c>
      <c r="H162" s="155">
        <v>13.2</v>
      </c>
      <c r="I162" s="155">
        <v>97.36</v>
      </c>
    </row>
    <row r="163" spans="1:95" ht="16.2" customHeight="1" x14ac:dyDescent="0.3">
      <c r="A163" s="189"/>
      <c r="B163" s="198" t="s">
        <v>330</v>
      </c>
      <c r="C163" s="199"/>
      <c r="D163" s="206">
        <f>SUM(D160:D162)</f>
        <v>9</v>
      </c>
      <c r="E163" s="206">
        <f t="shared" ref="E163:I163" si="66">SUM(E160:E162)</f>
        <v>0</v>
      </c>
      <c r="F163" s="206">
        <f t="shared" si="66"/>
        <v>9.1999999999999993</v>
      </c>
      <c r="G163" s="206">
        <f t="shared" si="66"/>
        <v>0.6</v>
      </c>
      <c r="H163" s="206">
        <f t="shared" si="66"/>
        <v>55.05</v>
      </c>
      <c r="I163" s="206">
        <f t="shared" si="66"/>
        <v>367.76</v>
      </c>
    </row>
    <row r="164" spans="1:95" ht="16.2" customHeight="1" x14ac:dyDescent="0.3">
      <c r="A164" s="200"/>
      <c r="B164" s="201" t="s">
        <v>331</v>
      </c>
      <c r="C164" s="202"/>
      <c r="D164" s="203">
        <f>D155+D163</f>
        <v>38.159999999999997</v>
      </c>
      <c r="E164" s="203">
        <f t="shared" ref="E164" si="67">E155+E163</f>
        <v>15.760000000000002</v>
      </c>
      <c r="F164" s="203">
        <f t="shared" ref="F164" si="68">F155+F163</f>
        <v>36.74</v>
      </c>
      <c r="G164" s="203">
        <f t="shared" ref="G164" si="69">G155+G163</f>
        <v>22.610000000000003</v>
      </c>
      <c r="H164" s="203">
        <f t="shared" ref="H164" si="70">H155+H163</f>
        <v>185.69</v>
      </c>
      <c r="I164" s="203">
        <f t="shared" ref="I164" si="71">I155+I163</f>
        <v>1206.0486490000003</v>
      </c>
    </row>
    <row r="165" spans="1:95" ht="4.8" customHeight="1" x14ac:dyDescent="0.3">
      <c r="A165" s="56"/>
      <c r="B165" s="16"/>
      <c r="C165" s="74"/>
      <c r="D165" s="17"/>
      <c r="E165" s="17"/>
      <c r="F165" s="17"/>
      <c r="G165" s="17"/>
      <c r="H165" s="17"/>
      <c r="I165" s="90"/>
    </row>
    <row r="166" spans="1:95" x14ac:dyDescent="0.3">
      <c r="A166" s="56"/>
      <c r="B166" s="23" t="s">
        <v>150</v>
      </c>
      <c r="C166" s="180" t="s">
        <v>156</v>
      </c>
      <c r="D166" s="187" t="s">
        <v>157</v>
      </c>
      <c r="E166" s="187"/>
      <c r="F166" s="281" t="s">
        <v>158</v>
      </c>
      <c r="G166" s="281"/>
      <c r="H166" s="181" t="s">
        <v>159</v>
      </c>
      <c r="I166" s="181" t="s">
        <v>160</v>
      </c>
    </row>
    <row r="167" spans="1:95" x14ac:dyDescent="0.3">
      <c r="A167" s="121"/>
      <c r="B167" s="122" t="s">
        <v>199</v>
      </c>
      <c r="C167" s="131"/>
      <c r="D167" s="139"/>
      <c r="E167" s="139"/>
      <c r="F167" s="273"/>
      <c r="G167" s="273"/>
      <c r="H167" s="132"/>
      <c r="I167" s="132"/>
    </row>
    <row r="168" spans="1:95" x14ac:dyDescent="0.3">
      <c r="A168" s="121" t="s">
        <v>246</v>
      </c>
      <c r="B168" s="126" t="s">
        <v>278</v>
      </c>
      <c r="C168" s="123" t="s">
        <v>277</v>
      </c>
      <c r="D168" s="124">
        <v>4.92</v>
      </c>
      <c r="E168" s="124">
        <v>1.1000000000000001</v>
      </c>
      <c r="F168" s="124">
        <v>6.15</v>
      </c>
      <c r="G168" s="124">
        <v>0.24</v>
      </c>
      <c r="H168" s="124">
        <v>24.65</v>
      </c>
      <c r="I168" s="125">
        <v>161.51</v>
      </c>
      <c r="J168" s="82">
        <v>3.14</v>
      </c>
      <c r="K168" s="60">
        <v>0.11</v>
      </c>
      <c r="L168" s="60">
        <v>0</v>
      </c>
      <c r="M168" s="60">
        <v>0</v>
      </c>
      <c r="N168" s="60">
        <v>5.29</v>
      </c>
      <c r="O168" s="60">
        <v>6.94</v>
      </c>
      <c r="P168" s="60">
        <v>2.17</v>
      </c>
      <c r="Q168" s="60">
        <v>0</v>
      </c>
      <c r="R168" s="60">
        <v>0</v>
      </c>
      <c r="S168" s="60">
        <v>0.22</v>
      </c>
      <c r="T168" s="60">
        <v>1.69</v>
      </c>
      <c r="U168" s="60">
        <v>271.73</v>
      </c>
      <c r="V168" s="60">
        <v>309.42</v>
      </c>
      <c r="W168" s="60">
        <v>68.81</v>
      </c>
      <c r="X168" s="60">
        <v>23.55</v>
      </c>
      <c r="Y168" s="60">
        <v>76.75</v>
      </c>
      <c r="Z168" s="60">
        <v>0.71</v>
      </c>
      <c r="AA168" s="60">
        <v>27.5</v>
      </c>
      <c r="AB168" s="60">
        <v>1685.03</v>
      </c>
      <c r="AC168" s="60">
        <v>339.53</v>
      </c>
      <c r="AD168" s="60">
        <v>0.28000000000000003</v>
      </c>
      <c r="AE168" s="60">
        <v>7.0000000000000007E-2</v>
      </c>
      <c r="AF168" s="60">
        <v>0.1</v>
      </c>
      <c r="AG168" s="60">
        <v>0.69</v>
      </c>
      <c r="AH168" s="60">
        <v>1.46</v>
      </c>
      <c r="AI168" s="60">
        <v>6.9</v>
      </c>
      <c r="AJ168" s="61">
        <v>0</v>
      </c>
      <c r="AK168" s="61">
        <v>131.76</v>
      </c>
      <c r="AL168" s="61">
        <v>126.6</v>
      </c>
      <c r="AM168" s="61">
        <v>208.5</v>
      </c>
      <c r="AN168" s="61">
        <v>160.63</v>
      </c>
      <c r="AO168" s="61">
        <v>47.78</v>
      </c>
      <c r="AP168" s="61">
        <v>109.71</v>
      </c>
      <c r="AQ168" s="61">
        <v>35.65</v>
      </c>
      <c r="AR168" s="61">
        <v>123.9</v>
      </c>
      <c r="AS168" s="61">
        <v>72.28</v>
      </c>
      <c r="AT168" s="61">
        <v>129.28</v>
      </c>
      <c r="AU168" s="61">
        <v>157.54</v>
      </c>
      <c r="AV168" s="61">
        <v>31.57</v>
      </c>
      <c r="AW168" s="61">
        <v>64.37</v>
      </c>
      <c r="AX168" s="61">
        <v>346.3</v>
      </c>
      <c r="AY168" s="61">
        <v>0</v>
      </c>
      <c r="AZ168" s="61">
        <v>94.97</v>
      </c>
      <c r="BA168" s="61">
        <v>73.48</v>
      </c>
      <c r="BB168" s="61">
        <v>115.69</v>
      </c>
      <c r="BC168" s="61">
        <v>32.659999999999997</v>
      </c>
      <c r="BD168" s="61">
        <v>0.13</v>
      </c>
      <c r="BE168" s="61">
        <v>0.06</v>
      </c>
      <c r="BF168" s="61">
        <v>0.03</v>
      </c>
      <c r="BG168" s="61">
        <v>7.0000000000000007E-2</v>
      </c>
      <c r="BH168" s="61">
        <v>0.08</v>
      </c>
      <c r="BI168" s="61">
        <v>0.39</v>
      </c>
      <c r="BJ168" s="61">
        <v>0</v>
      </c>
      <c r="BK168" s="61">
        <v>1.1100000000000001</v>
      </c>
      <c r="BL168" s="61">
        <v>0</v>
      </c>
      <c r="BM168" s="61">
        <v>0.34</v>
      </c>
      <c r="BN168" s="61">
        <v>0</v>
      </c>
      <c r="BO168" s="61">
        <v>0</v>
      </c>
      <c r="BP168" s="61">
        <v>0</v>
      </c>
      <c r="BQ168" s="61">
        <v>0.08</v>
      </c>
      <c r="BR168" s="61">
        <v>0.12</v>
      </c>
      <c r="BS168" s="61">
        <v>0.92</v>
      </c>
      <c r="BT168" s="61">
        <v>0</v>
      </c>
      <c r="BU168" s="61">
        <v>0</v>
      </c>
      <c r="BV168" s="61">
        <v>0.09</v>
      </c>
      <c r="BW168" s="61">
        <v>0.01</v>
      </c>
      <c r="BX168" s="61">
        <v>0</v>
      </c>
      <c r="BY168" s="61">
        <v>0</v>
      </c>
      <c r="BZ168" s="61">
        <v>0</v>
      </c>
      <c r="CA168" s="61">
        <v>0</v>
      </c>
      <c r="CB168" s="61">
        <v>285.25</v>
      </c>
      <c r="CC168" s="62"/>
      <c r="CD168" s="62"/>
      <c r="CE168" s="61">
        <v>308.33999999999997</v>
      </c>
      <c r="CF168" s="61"/>
      <c r="CG168" s="61">
        <v>25.78</v>
      </c>
      <c r="CH168" s="61">
        <v>13.88</v>
      </c>
      <c r="CI168" s="61">
        <v>19.829999999999998</v>
      </c>
      <c r="CJ168" s="61">
        <v>1022.63</v>
      </c>
      <c r="CK168" s="61">
        <v>374.49</v>
      </c>
      <c r="CL168" s="61">
        <v>698.56</v>
      </c>
      <c r="CM168" s="61">
        <v>45.35</v>
      </c>
      <c r="CN168" s="61">
        <v>25.18</v>
      </c>
      <c r="CO168" s="61">
        <v>35.299999999999997</v>
      </c>
      <c r="CP168" s="61">
        <v>0</v>
      </c>
      <c r="CQ168" s="61">
        <v>0.5</v>
      </c>
    </row>
    <row r="169" spans="1:95" x14ac:dyDescent="0.3">
      <c r="A169" s="121" t="s">
        <v>291</v>
      </c>
      <c r="B169" s="126" t="s">
        <v>292</v>
      </c>
      <c r="C169" s="123" t="str">
        <f>"100"</f>
        <v>100</v>
      </c>
      <c r="D169" s="124">
        <v>11.64</v>
      </c>
      <c r="E169" s="124">
        <v>11.32</v>
      </c>
      <c r="F169" s="124">
        <v>14.42</v>
      </c>
      <c r="G169" s="124">
        <v>0.03</v>
      </c>
      <c r="H169" s="124">
        <v>7.44</v>
      </c>
      <c r="I169" s="124">
        <v>172.8</v>
      </c>
      <c r="J169" s="82">
        <v>4.46</v>
      </c>
      <c r="K169" s="60">
        <v>7.0000000000000007E-2</v>
      </c>
      <c r="L169" s="60">
        <v>0</v>
      </c>
      <c r="M169" s="60">
        <v>0</v>
      </c>
      <c r="N169" s="60">
        <v>0.23</v>
      </c>
      <c r="O169" s="60">
        <v>2.04</v>
      </c>
      <c r="P169" s="60">
        <v>0.17</v>
      </c>
      <c r="Q169" s="60">
        <v>0</v>
      </c>
      <c r="R169" s="60">
        <v>0</v>
      </c>
      <c r="S169" s="60">
        <v>0</v>
      </c>
      <c r="T169" s="60">
        <v>1.1299999999999999</v>
      </c>
      <c r="U169" s="60">
        <v>145.47999999999999</v>
      </c>
      <c r="V169" s="60">
        <v>78.08</v>
      </c>
      <c r="W169" s="60">
        <v>11.81</v>
      </c>
      <c r="X169" s="60">
        <v>9.9700000000000006</v>
      </c>
      <c r="Y169" s="60">
        <v>83.21</v>
      </c>
      <c r="Z169" s="60">
        <v>0.94</v>
      </c>
      <c r="AA169" s="60">
        <v>30.15</v>
      </c>
      <c r="AB169" s="60">
        <v>15.9</v>
      </c>
      <c r="AC169" s="60">
        <v>63.18</v>
      </c>
      <c r="AD169" s="60">
        <v>0.42</v>
      </c>
      <c r="AE169" s="60">
        <v>0.03</v>
      </c>
      <c r="AF169" s="60">
        <v>7.0000000000000007E-2</v>
      </c>
      <c r="AG169" s="60">
        <v>4.28</v>
      </c>
      <c r="AH169" s="60">
        <v>8.73</v>
      </c>
      <c r="AI169" s="60">
        <v>0.43</v>
      </c>
      <c r="AJ169" s="61">
        <v>0</v>
      </c>
      <c r="AK169" s="61">
        <v>558.47</v>
      </c>
      <c r="AL169" s="61">
        <v>443.07</v>
      </c>
      <c r="AM169" s="61">
        <v>900.67</v>
      </c>
      <c r="AN169" s="61">
        <v>989.77</v>
      </c>
      <c r="AO169" s="61">
        <v>297.08</v>
      </c>
      <c r="AP169" s="61">
        <v>540.62</v>
      </c>
      <c r="AQ169" s="61">
        <v>185.81</v>
      </c>
      <c r="AR169" s="61">
        <v>476.66</v>
      </c>
      <c r="AS169" s="61">
        <v>726.52</v>
      </c>
      <c r="AT169" s="61">
        <v>772.23</v>
      </c>
      <c r="AU169" s="61">
        <v>1023.57</v>
      </c>
      <c r="AV169" s="61">
        <v>308.14999999999998</v>
      </c>
      <c r="AW169" s="61">
        <v>863.35</v>
      </c>
      <c r="AX169" s="61">
        <v>1689.8</v>
      </c>
      <c r="AY169" s="61">
        <v>93.77</v>
      </c>
      <c r="AZ169" s="61">
        <v>572.1</v>
      </c>
      <c r="BA169" s="61">
        <v>548.4</v>
      </c>
      <c r="BB169" s="61">
        <v>405.95</v>
      </c>
      <c r="BC169" s="61">
        <v>144.77000000000001</v>
      </c>
      <c r="BD169" s="61">
        <v>0.06</v>
      </c>
      <c r="BE169" s="61">
        <v>0.03</v>
      </c>
      <c r="BF169" s="61">
        <v>0.01</v>
      </c>
      <c r="BG169" s="61">
        <v>0.03</v>
      </c>
      <c r="BH169" s="61">
        <v>0.04</v>
      </c>
      <c r="BI169" s="61">
        <v>0.18</v>
      </c>
      <c r="BJ169" s="61">
        <v>0</v>
      </c>
      <c r="BK169" s="61">
        <v>0.5</v>
      </c>
      <c r="BL169" s="61">
        <v>0</v>
      </c>
      <c r="BM169" s="61">
        <v>0.15</v>
      </c>
      <c r="BN169" s="61">
        <v>0</v>
      </c>
      <c r="BO169" s="61">
        <v>0</v>
      </c>
      <c r="BP169" s="61">
        <v>0</v>
      </c>
      <c r="BQ169" s="61">
        <v>0.03</v>
      </c>
      <c r="BR169" s="61">
        <v>0.05</v>
      </c>
      <c r="BS169" s="61">
        <v>0.41</v>
      </c>
      <c r="BT169" s="61">
        <v>0</v>
      </c>
      <c r="BU169" s="61">
        <v>0</v>
      </c>
      <c r="BV169" s="61">
        <v>0.03</v>
      </c>
      <c r="BW169" s="61">
        <v>0</v>
      </c>
      <c r="BX169" s="61">
        <v>0</v>
      </c>
      <c r="BY169" s="61">
        <v>0</v>
      </c>
      <c r="BZ169" s="61">
        <v>0</v>
      </c>
      <c r="CA169" s="61">
        <v>0</v>
      </c>
      <c r="CB169" s="61">
        <v>101.09</v>
      </c>
      <c r="CC169" s="62"/>
      <c r="CD169" s="62"/>
      <c r="CE169" s="61">
        <v>32.799999999999997</v>
      </c>
      <c r="CF169" s="61"/>
      <c r="CG169" s="61">
        <v>26.29</v>
      </c>
      <c r="CH169" s="61">
        <v>13.1</v>
      </c>
      <c r="CI169" s="61">
        <v>19.7</v>
      </c>
      <c r="CJ169" s="61">
        <v>2430.27</v>
      </c>
      <c r="CK169" s="61">
        <v>1502.53</v>
      </c>
      <c r="CL169" s="61">
        <v>1966.4</v>
      </c>
      <c r="CM169" s="61">
        <v>27.59</v>
      </c>
      <c r="CN169" s="61">
        <v>18.21</v>
      </c>
      <c r="CO169" s="61">
        <v>22.93</v>
      </c>
      <c r="CP169" s="61">
        <v>0</v>
      </c>
      <c r="CQ169" s="61">
        <v>0.5</v>
      </c>
    </row>
    <row r="170" spans="1:95" x14ac:dyDescent="0.3">
      <c r="A170" s="121" t="s">
        <v>345</v>
      </c>
      <c r="B170" s="126" t="s">
        <v>211</v>
      </c>
      <c r="C170" s="123" t="str">
        <f>"180"</f>
        <v>180</v>
      </c>
      <c r="D170" s="124">
        <v>6.01</v>
      </c>
      <c r="E170" s="124">
        <v>2.4</v>
      </c>
      <c r="F170" s="124">
        <v>5.61</v>
      </c>
      <c r="G170" s="124">
        <v>0.72</v>
      </c>
      <c r="H170" s="124">
        <v>35.11</v>
      </c>
      <c r="I170" s="125">
        <v>223.05496454999997</v>
      </c>
      <c r="J170" s="82">
        <v>2.2400000000000002</v>
      </c>
      <c r="K170" s="60">
        <v>0.1</v>
      </c>
      <c r="L170" s="60">
        <v>0</v>
      </c>
      <c r="M170" s="60">
        <v>0</v>
      </c>
      <c r="N170" s="60">
        <v>1.17</v>
      </c>
      <c r="O170" s="60">
        <v>37.700000000000003</v>
      </c>
      <c r="P170" s="60">
        <v>2.06</v>
      </c>
      <c r="Q170" s="60">
        <v>0</v>
      </c>
      <c r="R170" s="60">
        <v>0</v>
      </c>
      <c r="S170" s="60">
        <v>0</v>
      </c>
      <c r="T170" s="60">
        <v>0.82</v>
      </c>
      <c r="U170" s="60">
        <v>176.71</v>
      </c>
      <c r="V170" s="60">
        <v>67.47</v>
      </c>
      <c r="W170" s="60">
        <v>12.64</v>
      </c>
      <c r="X170" s="60">
        <v>8.61</v>
      </c>
      <c r="Y170" s="60">
        <v>47.79</v>
      </c>
      <c r="Z170" s="60">
        <v>0.87</v>
      </c>
      <c r="AA170" s="60">
        <v>10.8</v>
      </c>
      <c r="AB170" s="60">
        <v>10.8</v>
      </c>
      <c r="AC170" s="60">
        <v>20.25</v>
      </c>
      <c r="AD170" s="60">
        <v>0.96</v>
      </c>
      <c r="AE170" s="60">
        <v>0.08</v>
      </c>
      <c r="AF170" s="60">
        <v>0.02</v>
      </c>
      <c r="AG170" s="60">
        <v>0.59</v>
      </c>
      <c r="AH170" s="60">
        <v>1.78</v>
      </c>
      <c r="AI170" s="60">
        <v>0</v>
      </c>
      <c r="AJ170" s="61">
        <v>0</v>
      </c>
      <c r="AK170" s="61">
        <v>275.61</v>
      </c>
      <c r="AL170" s="61">
        <v>251.98</v>
      </c>
      <c r="AM170" s="61">
        <v>472.07</v>
      </c>
      <c r="AN170" s="61">
        <v>147.44999999999999</v>
      </c>
      <c r="AO170" s="61">
        <v>89.89</v>
      </c>
      <c r="AP170" s="61">
        <v>182.63</v>
      </c>
      <c r="AQ170" s="61">
        <v>59.92</v>
      </c>
      <c r="AR170" s="61">
        <v>292.87</v>
      </c>
      <c r="AS170" s="61">
        <v>193.67</v>
      </c>
      <c r="AT170" s="61">
        <v>233.51</v>
      </c>
      <c r="AU170" s="61">
        <v>200.31</v>
      </c>
      <c r="AV170" s="61">
        <v>117.69</v>
      </c>
      <c r="AW170" s="61">
        <v>204.66</v>
      </c>
      <c r="AX170" s="61">
        <v>1797.43</v>
      </c>
      <c r="AY170" s="61">
        <v>0</v>
      </c>
      <c r="AZ170" s="61">
        <v>566.38</v>
      </c>
      <c r="BA170" s="61">
        <v>293.38</v>
      </c>
      <c r="BB170" s="61">
        <v>147.32</v>
      </c>
      <c r="BC170" s="61">
        <v>116.63</v>
      </c>
      <c r="BD170" s="61">
        <v>0.11</v>
      </c>
      <c r="BE170" s="61">
        <v>0.05</v>
      </c>
      <c r="BF170" s="61">
        <v>0.03</v>
      </c>
      <c r="BG170" s="61">
        <v>0.06</v>
      </c>
      <c r="BH170" s="61">
        <v>7.0000000000000007E-2</v>
      </c>
      <c r="BI170" s="61">
        <v>0.31</v>
      </c>
      <c r="BJ170" s="61">
        <v>0</v>
      </c>
      <c r="BK170" s="61">
        <v>0.97</v>
      </c>
      <c r="BL170" s="61">
        <v>0</v>
      </c>
      <c r="BM170" s="61">
        <v>0.28000000000000003</v>
      </c>
      <c r="BN170" s="61">
        <v>0</v>
      </c>
      <c r="BO170" s="61">
        <v>0</v>
      </c>
      <c r="BP170" s="61">
        <v>0</v>
      </c>
      <c r="BQ170" s="61">
        <v>0.06</v>
      </c>
      <c r="BR170" s="61">
        <v>0.1</v>
      </c>
      <c r="BS170" s="61">
        <v>0.72</v>
      </c>
      <c r="BT170" s="61">
        <v>0</v>
      </c>
      <c r="BU170" s="61">
        <v>0</v>
      </c>
      <c r="BV170" s="61">
        <v>0.28999999999999998</v>
      </c>
      <c r="BW170" s="61">
        <v>0.01</v>
      </c>
      <c r="BX170" s="61">
        <v>0</v>
      </c>
      <c r="BY170" s="61">
        <v>0</v>
      </c>
      <c r="BZ170" s="61">
        <v>0</v>
      </c>
      <c r="CA170" s="61">
        <v>0</v>
      </c>
      <c r="CB170" s="61">
        <v>9.08</v>
      </c>
      <c r="CC170" s="62"/>
      <c r="CD170" s="62"/>
      <c r="CE170" s="61">
        <v>12.6</v>
      </c>
      <c r="CF170" s="61"/>
      <c r="CG170" s="61">
        <v>15.92</v>
      </c>
      <c r="CH170" s="61">
        <v>8.3000000000000007</v>
      </c>
      <c r="CI170" s="61">
        <v>12.11</v>
      </c>
      <c r="CJ170" s="61">
        <v>369.83</v>
      </c>
      <c r="CK170" s="61">
        <v>365.4</v>
      </c>
      <c r="CL170" s="61">
        <v>367.62</v>
      </c>
      <c r="CM170" s="61">
        <v>9.36</v>
      </c>
      <c r="CN170" s="61">
        <v>4.76</v>
      </c>
      <c r="CO170" s="61">
        <v>7.06</v>
      </c>
      <c r="CP170" s="61">
        <v>0</v>
      </c>
      <c r="CQ170" s="61">
        <v>0.45</v>
      </c>
    </row>
    <row r="171" spans="1:95" x14ac:dyDescent="0.3">
      <c r="A171" s="121" t="s">
        <v>232</v>
      </c>
      <c r="B171" s="126" t="s">
        <v>231</v>
      </c>
      <c r="C171" s="123" t="str">
        <f>"200"</f>
        <v>200</v>
      </c>
      <c r="D171" s="124">
        <v>0.16</v>
      </c>
      <c r="E171" s="124">
        <v>0</v>
      </c>
      <c r="F171" s="124">
        <v>0.04</v>
      </c>
      <c r="G171" s="124">
        <v>0.04</v>
      </c>
      <c r="H171" s="124">
        <v>12.2</v>
      </c>
      <c r="I171" s="125">
        <v>47.687819999999995</v>
      </c>
      <c r="J171" s="82">
        <v>0</v>
      </c>
      <c r="K171" s="60">
        <v>0</v>
      </c>
      <c r="L171" s="60">
        <v>0</v>
      </c>
      <c r="M171" s="60">
        <v>0</v>
      </c>
      <c r="N171" s="60">
        <v>11.84</v>
      </c>
      <c r="O171" s="60">
        <v>0.02</v>
      </c>
      <c r="P171" s="60">
        <v>0.34</v>
      </c>
      <c r="Q171" s="60">
        <v>0</v>
      </c>
      <c r="R171" s="60">
        <v>0</v>
      </c>
      <c r="S171" s="60">
        <v>0.32</v>
      </c>
      <c r="T171" s="60">
        <v>0.13</v>
      </c>
      <c r="U171" s="60">
        <v>4.0599999999999996</v>
      </c>
      <c r="V171" s="60">
        <v>50.99</v>
      </c>
      <c r="W171" s="60">
        <v>7.47</v>
      </c>
      <c r="X171" s="60">
        <v>4.9400000000000004</v>
      </c>
      <c r="Y171" s="60">
        <v>5.58</v>
      </c>
      <c r="Z171" s="60">
        <v>0.13</v>
      </c>
      <c r="AA171" s="60">
        <v>0</v>
      </c>
      <c r="AB171" s="60">
        <v>18</v>
      </c>
      <c r="AC171" s="60">
        <v>3.4</v>
      </c>
      <c r="AD171" s="60">
        <v>0.06</v>
      </c>
      <c r="AE171" s="60">
        <v>0.01</v>
      </c>
      <c r="AF171" s="60">
        <v>0.01</v>
      </c>
      <c r="AG171" s="60">
        <v>7.0000000000000007E-2</v>
      </c>
      <c r="AH171" s="60">
        <v>0.1</v>
      </c>
      <c r="AI171" s="60">
        <v>1.2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226.89</v>
      </c>
      <c r="CC171" s="62"/>
      <c r="CD171" s="62"/>
      <c r="CE171" s="61">
        <v>3</v>
      </c>
      <c r="CF171" s="61"/>
      <c r="CG171" s="61">
        <v>4.79</v>
      </c>
      <c r="CH171" s="61">
        <v>4.79</v>
      </c>
      <c r="CI171" s="61">
        <v>4.79</v>
      </c>
      <c r="CJ171" s="61">
        <v>545</v>
      </c>
      <c r="CK171" s="61">
        <v>208.6</v>
      </c>
      <c r="CL171" s="61">
        <v>376.8</v>
      </c>
      <c r="CM171" s="61">
        <v>50.96</v>
      </c>
      <c r="CN171" s="61">
        <v>30.26</v>
      </c>
      <c r="CO171" s="61">
        <v>40.61</v>
      </c>
      <c r="CP171" s="61">
        <v>10</v>
      </c>
      <c r="CQ171" s="61">
        <v>0</v>
      </c>
    </row>
    <row r="172" spans="1:95" x14ac:dyDescent="0.3">
      <c r="A172" s="121" t="str">
        <f>""</f>
        <v/>
      </c>
      <c r="B172" s="126" t="s">
        <v>112</v>
      </c>
      <c r="C172" s="123" t="str">
        <f>"30"</f>
        <v>30</v>
      </c>
      <c r="D172" s="124">
        <v>2.7</v>
      </c>
      <c r="E172" s="124">
        <v>0</v>
      </c>
      <c r="F172" s="124">
        <v>0.9</v>
      </c>
      <c r="G172" s="124">
        <v>0</v>
      </c>
      <c r="H172" s="124">
        <v>16.14</v>
      </c>
      <c r="I172" s="125">
        <v>80.295000000000002</v>
      </c>
      <c r="J172" s="82">
        <v>0</v>
      </c>
      <c r="K172" s="60">
        <v>0</v>
      </c>
      <c r="L172" s="60">
        <v>0</v>
      </c>
      <c r="M172" s="60">
        <v>0</v>
      </c>
      <c r="N172" s="60">
        <v>1.08</v>
      </c>
      <c r="O172" s="60">
        <v>12.81</v>
      </c>
      <c r="P172" s="60">
        <v>2.25</v>
      </c>
      <c r="Q172" s="60">
        <v>0</v>
      </c>
      <c r="R172" s="60">
        <v>0</v>
      </c>
      <c r="S172" s="60">
        <v>0.09</v>
      </c>
      <c r="T172" s="60">
        <v>0.54</v>
      </c>
      <c r="U172" s="60">
        <v>102.9</v>
      </c>
      <c r="V172" s="60">
        <v>67.5</v>
      </c>
      <c r="W172" s="60">
        <v>10.199999999999999</v>
      </c>
      <c r="X172" s="60">
        <v>18.899999999999999</v>
      </c>
      <c r="Y172" s="60">
        <v>51.6</v>
      </c>
      <c r="Z172" s="60">
        <v>0.84</v>
      </c>
      <c r="AA172" s="60">
        <v>2.7</v>
      </c>
      <c r="AB172" s="60">
        <v>0</v>
      </c>
      <c r="AC172" s="60">
        <v>2.7</v>
      </c>
      <c r="AD172" s="60">
        <v>0.51</v>
      </c>
      <c r="AE172" s="60">
        <v>0.05</v>
      </c>
      <c r="AF172" s="60">
        <v>0.02</v>
      </c>
      <c r="AG172" s="60">
        <v>1.41</v>
      </c>
      <c r="AH172" s="60">
        <v>1.41</v>
      </c>
      <c r="AI172" s="60">
        <v>0</v>
      </c>
      <c r="AJ172" s="61">
        <v>0</v>
      </c>
      <c r="AK172" s="61">
        <v>0</v>
      </c>
      <c r="AL172" s="61">
        <v>0</v>
      </c>
      <c r="AM172" s="61">
        <v>0</v>
      </c>
      <c r="AN172" s="61">
        <v>0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0</v>
      </c>
      <c r="AY172" s="61">
        <v>0</v>
      </c>
      <c r="AZ172" s="61">
        <v>0</v>
      </c>
      <c r="BA172" s="61">
        <v>0</v>
      </c>
      <c r="BB172" s="61">
        <v>0</v>
      </c>
      <c r="BC172" s="61">
        <v>0</v>
      </c>
      <c r="BD172" s="61">
        <v>0</v>
      </c>
      <c r="BE172" s="61">
        <v>0</v>
      </c>
      <c r="BF172" s="61">
        <v>0</v>
      </c>
      <c r="BG172" s="61">
        <v>0</v>
      </c>
      <c r="BH172" s="61">
        <v>0</v>
      </c>
      <c r="BI172" s="61">
        <v>0</v>
      </c>
      <c r="BJ172" s="61">
        <v>0</v>
      </c>
      <c r="BK172" s="61">
        <v>0</v>
      </c>
      <c r="BL172" s="61">
        <v>0</v>
      </c>
      <c r="BM172" s="61">
        <v>0</v>
      </c>
      <c r="BN172" s="61">
        <v>0</v>
      </c>
      <c r="BO172" s="61">
        <v>0</v>
      </c>
      <c r="BP172" s="61">
        <v>0</v>
      </c>
      <c r="BQ172" s="61">
        <v>0</v>
      </c>
      <c r="BR172" s="61">
        <v>0</v>
      </c>
      <c r="BS172" s="61">
        <v>0</v>
      </c>
      <c r="BT172" s="61">
        <v>0</v>
      </c>
      <c r="BU172" s="61">
        <v>0</v>
      </c>
      <c r="BV172" s="61">
        <v>0</v>
      </c>
      <c r="BW172" s="61">
        <v>0</v>
      </c>
      <c r="BX172" s="61">
        <v>0</v>
      </c>
      <c r="BY172" s="61">
        <v>0</v>
      </c>
      <c r="BZ172" s="61">
        <v>0</v>
      </c>
      <c r="CA172" s="61">
        <v>0</v>
      </c>
      <c r="CB172" s="61">
        <v>9.99</v>
      </c>
      <c r="CC172" s="62"/>
      <c r="CD172" s="62"/>
      <c r="CE172" s="61">
        <v>2.7</v>
      </c>
      <c r="CF172" s="61"/>
      <c r="CG172" s="61">
        <v>0</v>
      </c>
      <c r="CH172" s="61">
        <v>0</v>
      </c>
      <c r="CI172" s="61">
        <v>0</v>
      </c>
      <c r="CJ172" s="61">
        <v>0</v>
      </c>
      <c r="CK172" s="61">
        <v>0</v>
      </c>
      <c r="CL172" s="61">
        <v>0</v>
      </c>
      <c r="CM172" s="61">
        <v>0</v>
      </c>
      <c r="CN172" s="61">
        <v>0</v>
      </c>
      <c r="CO172" s="61">
        <v>0</v>
      </c>
      <c r="CP172" s="61">
        <v>0</v>
      </c>
      <c r="CQ172" s="61">
        <v>0</v>
      </c>
    </row>
    <row r="173" spans="1:95" x14ac:dyDescent="0.3">
      <c r="A173" s="121"/>
      <c r="B173" s="126" t="s">
        <v>100</v>
      </c>
      <c r="C173" s="123" t="str">
        <f>"30"</f>
        <v>30</v>
      </c>
      <c r="D173" s="124">
        <v>1.98</v>
      </c>
      <c r="E173" s="124">
        <v>0</v>
      </c>
      <c r="F173" s="124">
        <v>0.36</v>
      </c>
      <c r="G173" s="124">
        <v>0.36</v>
      </c>
      <c r="H173" s="124">
        <v>12.51</v>
      </c>
      <c r="I173" s="125">
        <v>58.013999999999996</v>
      </c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8"/>
      <c r="BZ173" s="108"/>
      <c r="CA173" s="108"/>
      <c r="CB173" s="108"/>
      <c r="CC173" s="109"/>
      <c r="CD173" s="109"/>
      <c r="CE173" s="108"/>
      <c r="CF173" s="108"/>
      <c r="CG173" s="108"/>
      <c r="CH173" s="108"/>
      <c r="CI173" s="108"/>
      <c r="CJ173" s="108"/>
      <c r="CK173" s="108"/>
      <c r="CL173" s="108"/>
      <c r="CM173" s="108"/>
      <c r="CN173" s="108"/>
      <c r="CO173" s="108"/>
      <c r="CP173" s="108"/>
      <c r="CQ173" s="108"/>
    </row>
    <row r="174" spans="1:95" x14ac:dyDescent="0.3">
      <c r="A174" s="121" t="str">
        <f>"-"</f>
        <v>-</v>
      </c>
      <c r="B174" s="126" t="s">
        <v>155</v>
      </c>
      <c r="C174" s="123" t="str">
        <f>"100"</f>
        <v>100</v>
      </c>
      <c r="D174" s="124">
        <v>0.4</v>
      </c>
      <c r="E174" s="124">
        <v>0</v>
      </c>
      <c r="F174" s="124">
        <v>0.4</v>
      </c>
      <c r="G174" s="124">
        <v>0.4</v>
      </c>
      <c r="H174" s="124">
        <v>11.6</v>
      </c>
      <c r="I174" s="124">
        <v>74.680000000000007</v>
      </c>
      <c r="J174" s="83">
        <v>0.1</v>
      </c>
      <c r="K174" s="57">
        <v>0</v>
      </c>
      <c r="L174" s="57">
        <v>0</v>
      </c>
      <c r="M174" s="57">
        <v>0</v>
      </c>
      <c r="N174" s="57">
        <v>9</v>
      </c>
      <c r="O174" s="57">
        <v>0.8</v>
      </c>
      <c r="P174" s="57">
        <v>1.8</v>
      </c>
      <c r="Q174" s="57">
        <v>0</v>
      </c>
      <c r="R174" s="57">
        <v>0</v>
      </c>
      <c r="S174" s="57">
        <v>0.8</v>
      </c>
      <c r="T174" s="57">
        <v>0.5</v>
      </c>
      <c r="U174" s="57">
        <v>26</v>
      </c>
      <c r="V174" s="57">
        <v>278</v>
      </c>
      <c r="W174" s="57">
        <v>16</v>
      </c>
      <c r="X174" s="57">
        <v>9</v>
      </c>
      <c r="Y174" s="57">
        <v>11</v>
      </c>
      <c r="Z174" s="57">
        <v>2.2000000000000002</v>
      </c>
      <c r="AA174" s="57">
        <v>0</v>
      </c>
      <c r="AB174" s="57">
        <v>30</v>
      </c>
      <c r="AC174" s="57">
        <v>5</v>
      </c>
      <c r="AD174" s="57">
        <v>0.2</v>
      </c>
      <c r="AE174" s="57">
        <v>0.03</v>
      </c>
      <c r="AF174" s="57">
        <v>0.02</v>
      </c>
      <c r="AG174" s="57">
        <v>0.3</v>
      </c>
      <c r="AH174" s="57">
        <v>0.4</v>
      </c>
      <c r="AI174" s="57">
        <v>10</v>
      </c>
      <c r="AJ174" s="55">
        <v>0</v>
      </c>
      <c r="AK174" s="55">
        <v>12</v>
      </c>
      <c r="AL174" s="55">
        <v>13</v>
      </c>
      <c r="AM174" s="55">
        <v>19</v>
      </c>
      <c r="AN174" s="55">
        <v>18</v>
      </c>
      <c r="AO174" s="55">
        <v>3</v>
      </c>
      <c r="AP174" s="55">
        <v>11</v>
      </c>
      <c r="AQ174" s="55">
        <v>3</v>
      </c>
      <c r="AR174" s="55">
        <v>9</v>
      </c>
      <c r="AS174" s="55">
        <v>17</v>
      </c>
      <c r="AT174" s="55">
        <v>10</v>
      </c>
      <c r="AU174" s="55">
        <v>78</v>
      </c>
      <c r="AV174" s="55">
        <v>7</v>
      </c>
      <c r="AW174" s="55">
        <v>14</v>
      </c>
      <c r="AX174" s="55">
        <v>42</v>
      </c>
      <c r="AY174" s="55">
        <v>0</v>
      </c>
      <c r="AZ174" s="55">
        <v>13</v>
      </c>
      <c r="BA174" s="55">
        <v>16</v>
      </c>
      <c r="BB174" s="55">
        <v>6</v>
      </c>
      <c r="BC174" s="55">
        <v>5</v>
      </c>
      <c r="BD174" s="55">
        <v>0</v>
      </c>
      <c r="BE174" s="55">
        <v>0</v>
      </c>
      <c r="BF174" s="55">
        <v>0</v>
      </c>
      <c r="BG174" s="55">
        <v>0</v>
      </c>
      <c r="BH174" s="55">
        <v>0</v>
      </c>
      <c r="BI174" s="55">
        <v>0</v>
      </c>
      <c r="BJ174" s="55">
        <v>0</v>
      </c>
      <c r="BK174" s="55">
        <v>0</v>
      </c>
      <c r="BL174" s="55">
        <v>0</v>
      </c>
      <c r="BM174" s="55">
        <v>0</v>
      </c>
      <c r="BN174" s="55">
        <v>0</v>
      </c>
      <c r="BO174" s="55">
        <v>0</v>
      </c>
      <c r="BP174" s="55">
        <v>0</v>
      </c>
      <c r="BQ174" s="55">
        <v>0</v>
      </c>
      <c r="BR174" s="55">
        <v>0</v>
      </c>
      <c r="BS174" s="55">
        <v>0</v>
      </c>
      <c r="BT174" s="55">
        <v>0</v>
      </c>
      <c r="BU174" s="55">
        <v>0</v>
      </c>
      <c r="BV174" s="55">
        <v>0</v>
      </c>
      <c r="BW174" s="55">
        <v>0</v>
      </c>
      <c r="BX174" s="55">
        <v>0</v>
      </c>
      <c r="BY174" s="55">
        <v>0</v>
      </c>
      <c r="BZ174" s="55">
        <v>0</v>
      </c>
      <c r="CA174" s="55">
        <v>0</v>
      </c>
      <c r="CB174" s="55">
        <v>86.3</v>
      </c>
      <c r="CC174" s="58"/>
      <c r="CD174" s="58"/>
      <c r="CE174" s="55">
        <v>5</v>
      </c>
      <c r="CF174" s="55"/>
      <c r="CG174" s="55">
        <v>2</v>
      </c>
      <c r="CH174" s="55">
        <v>2</v>
      </c>
      <c r="CI174" s="55">
        <v>2</v>
      </c>
      <c r="CJ174" s="55">
        <v>150</v>
      </c>
      <c r="CK174" s="55">
        <v>150</v>
      </c>
      <c r="CL174" s="55">
        <v>150</v>
      </c>
      <c r="CM174" s="55">
        <v>46.8</v>
      </c>
      <c r="CN174" s="55">
        <v>46.8</v>
      </c>
      <c r="CO174" s="55">
        <v>46.8</v>
      </c>
      <c r="CP174" s="55">
        <v>0</v>
      </c>
      <c r="CQ174" s="55">
        <v>0</v>
      </c>
    </row>
    <row r="175" spans="1:95" ht="14.4" x14ac:dyDescent="0.3">
      <c r="A175" s="127"/>
      <c r="B175" s="142" t="s">
        <v>205</v>
      </c>
      <c r="C175" s="128"/>
      <c r="D175" s="130">
        <f>SUM(D168:D174)</f>
        <v>27.81</v>
      </c>
      <c r="E175" s="130">
        <f t="shared" ref="E175:BP175" si="72">SUM(E168:E174)</f>
        <v>14.82</v>
      </c>
      <c r="F175" s="130">
        <f t="shared" si="72"/>
        <v>27.879999999999995</v>
      </c>
      <c r="G175" s="130">
        <f t="shared" si="72"/>
        <v>1.79</v>
      </c>
      <c r="H175" s="130">
        <f t="shared" si="72"/>
        <v>119.64999999999999</v>
      </c>
      <c r="I175" s="130">
        <f t="shared" si="72"/>
        <v>818.04178454999987</v>
      </c>
      <c r="J175" s="140">
        <f t="shared" si="72"/>
        <v>9.94</v>
      </c>
      <c r="K175" s="68">
        <f t="shared" si="72"/>
        <v>0.28000000000000003</v>
      </c>
      <c r="L175" s="68">
        <f t="shared" si="72"/>
        <v>0</v>
      </c>
      <c r="M175" s="68">
        <f t="shared" si="72"/>
        <v>0</v>
      </c>
      <c r="N175" s="68">
        <f t="shared" si="72"/>
        <v>28.61</v>
      </c>
      <c r="O175" s="68">
        <f t="shared" si="72"/>
        <v>60.310000000000009</v>
      </c>
      <c r="P175" s="68">
        <f t="shared" si="72"/>
        <v>8.7900000000000009</v>
      </c>
      <c r="Q175" s="68">
        <f t="shared" si="72"/>
        <v>0</v>
      </c>
      <c r="R175" s="68">
        <f t="shared" si="72"/>
        <v>0</v>
      </c>
      <c r="S175" s="68">
        <f t="shared" si="72"/>
        <v>1.4300000000000002</v>
      </c>
      <c r="T175" s="68">
        <f t="shared" si="72"/>
        <v>4.8099999999999996</v>
      </c>
      <c r="U175" s="68">
        <f t="shared" si="72"/>
        <v>726.88</v>
      </c>
      <c r="V175" s="68">
        <f t="shared" si="72"/>
        <v>851.46</v>
      </c>
      <c r="W175" s="68">
        <f t="shared" si="72"/>
        <v>126.93</v>
      </c>
      <c r="X175" s="68">
        <f t="shared" si="72"/>
        <v>74.97</v>
      </c>
      <c r="Y175" s="68">
        <f t="shared" si="72"/>
        <v>275.93</v>
      </c>
      <c r="Z175" s="68">
        <f t="shared" si="72"/>
        <v>5.6899999999999995</v>
      </c>
      <c r="AA175" s="68">
        <f t="shared" si="72"/>
        <v>71.150000000000006</v>
      </c>
      <c r="AB175" s="68">
        <f t="shared" si="72"/>
        <v>1759.73</v>
      </c>
      <c r="AC175" s="68">
        <f t="shared" si="72"/>
        <v>434.05999999999995</v>
      </c>
      <c r="AD175" s="68">
        <f t="shared" si="72"/>
        <v>2.4300000000000002</v>
      </c>
      <c r="AE175" s="68">
        <f t="shared" si="72"/>
        <v>0.27</v>
      </c>
      <c r="AF175" s="68">
        <f t="shared" si="72"/>
        <v>0.24</v>
      </c>
      <c r="AG175" s="68">
        <f t="shared" si="72"/>
        <v>7.3400000000000007</v>
      </c>
      <c r="AH175" s="68">
        <f t="shared" si="72"/>
        <v>13.88</v>
      </c>
      <c r="AI175" s="68">
        <f t="shared" si="72"/>
        <v>18.53</v>
      </c>
      <c r="AJ175" s="68">
        <f t="shared" si="72"/>
        <v>0</v>
      </c>
      <c r="AK175" s="68">
        <f t="shared" si="72"/>
        <v>977.84</v>
      </c>
      <c r="AL175" s="68">
        <f t="shared" si="72"/>
        <v>834.65</v>
      </c>
      <c r="AM175" s="68">
        <f t="shared" si="72"/>
        <v>1600.24</v>
      </c>
      <c r="AN175" s="68">
        <f t="shared" si="72"/>
        <v>1315.8500000000001</v>
      </c>
      <c r="AO175" s="68">
        <f t="shared" si="72"/>
        <v>437.75</v>
      </c>
      <c r="AP175" s="68">
        <f t="shared" si="72"/>
        <v>843.96</v>
      </c>
      <c r="AQ175" s="68">
        <f t="shared" si="72"/>
        <v>284.38</v>
      </c>
      <c r="AR175" s="68">
        <f t="shared" si="72"/>
        <v>902.43000000000006</v>
      </c>
      <c r="AS175" s="68">
        <f t="shared" si="72"/>
        <v>1009.4699999999999</v>
      </c>
      <c r="AT175" s="68">
        <f t="shared" si="72"/>
        <v>1145.02</v>
      </c>
      <c r="AU175" s="68">
        <f t="shared" si="72"/>
        <v>1459.42</v>
      </c>
      <c r="AV175" s="68">
        <f t="shared" si="72"/>
        <v>464.40999999999997</v>
      </c>
      <c r="AW175" s="68">
        <f t="shared" si="72"/>
        <v>1146.3800000000001</v>
      </c>
      <c r="AX175" s="68">
        <f t="shared" si="72"/>
        <v>3875.5299999999997</v>
      </c>
      <c r="AY175" s="68">
        <f t="shared" si="72"/>
        <v>93.77</v>
      </c>
      <c r="AZ175" s="68">
        <f t="shared" si="72"/>
        <v>1246.45</v>
      </c>
      <c r="BA175" s="68">
        <f t="shared" si="72"/>
        <v>931.26</v>
      </c>
      <c r="BB175" s="68">
        <f t="shared" si="72"/>
        <v>674.96</v>
      </c>
      <c r="BC175" s="68">
        <f t="shared" si="72"/>
        <v>299.06</v>
      </c>
      <c r="BD175" s="68">
        <f t="shared" si="72"/>
        <v>0.3</v>
      </c>
      <c r="BE175" s="68">
        <f t="shared" si="72"/>
        <v>0.14000000000000001</v>
      </c>
      <c r="BF175" s="68">
        <f t="shared" si="72"/>
        <v>7.0000000000000007E-2</v>
      </c>
      <c r="BG175" s="68">
        <f t="shared" si="72"/>
        <v>0.16</v>
      </c>
      <c r="BH175" s="68">
        <f t="shared" si="72"/>
        <v>0.19</v>
      </c>
      <c r="BI175" s="68">
        <f t="shared" si="72"/>
        <v>0.88000000000000012</v>
      </c>
      <c r="BJ175" s="68">
        <f t="shared" si="72"/>
        <v>0</v>
      </c>
      <c r="BK175" s="68">
        <f t="shared" si="72"/>
        <v>2.58</v>
      </c>
      <c r="BL175" s="68">
        <f t="shared" si="72"/>
        <v>0</v>
      </c>
      <c r="BM175" s="68">
        <f t="shared" si="72"/>
        <v>0.77</v>
      </c>
      <c r="BN175" s="68">
        <f t="shared" si="72"/>
        <v>0</v>
      </c>
      <c r="BO175" s="68">
        <f t="shared" si="72"/>
        <v>0</v>
      </c>
      <c r="BP175" s="68">
        <f t="shared" si="72"/>
        <v>0</v>
      </c>
      <c r="BQ175" s="68">
        <f t="shared" ref="BQ175:CQ175" si="73">SUM(BQ168:BQ174)</f>
        <v>0.16999999999999998</v>
      </c>
      <c r="BR175" s="68">
        <f t="shared" si="73"/>
        <v>0.27</v>
      </c>
      <c r="BS175" s="68">
        <f t="shared" si="73"/>
        <v>2.0499999999999998</v>
      </c>
      <c r="BT175" s="68">
        <f t="shared" si="73"/>
        <v>0</v>
      </c>
      <c r="BU175" s="68">
        <f t="shared" si="73"/>
        <v>0</v>
      </c>
      <c r="BV175" s="68">
        <f t="shared" si="73"/>
        <v>0.41</v>
      </c>
      <c r="BW175" s="68">
        <f t="shared" si="73"/>
        <v>0.02</v>
      </c>
      <c r="BX175" s="68">
        <f t="shared" si="73"/>
        <v>0</v>
      </c>
      <c r="BY175" s="68">
        <f t="shared" si="73"/>
        <v>0</v>
      </c>
      <c r="BZ175" s="68">
        <f t="shared" si="73"/>
        <v>0</v>
      </c>
      <c r="CA175" s="68">
        <f t="shared" si="73"/>
        <v>0</v>
      </c>
      <c r="CB175" s="68">
        <f t="shared" si="73"/>
        <v>718.59999999999991</v>
      </c>
      <c r="CC175" s="68">
        <f t="shared" si="73"/>
        <v>0</v>
      </c>
      <c r="CD175" s="68">
        <f t="shared" si="73"/>
        <v>0</v>
      </c>
      <c r="CE175" s="68">
        <f t="shared" si="73"/>
        <v>364.44</v>
      </c>
      <c r="CF175" s="68">
        <f t="shared" si="73"/>
        <v>0</v>
      </c>
      <c r="CG175" s="68">
        <f t="shared" si="73"/>
        <v>74.78</v>
      </c>
      <c r="CH175" s="68">
        <f t="shared" si="73"/>
        <v>42.07</v>
      </c>
      <c r="CI175" s="68">
        <f t="shared" si="73"/>
        <v>58.43</v>
      </c>
      <c r="CJ175" s="68">
        <f t="shared" si="73"/>
        <v>4517.7299999999996</v>
      </c>
      <c r="CK175" s="68">
        <f t="shared" si="73"/>
        <v>2601.02</v>
      </c>
      <c r="CL175" s="68">
        <f t="shared" si="73"/>
        <v>3559.38</v>
      </c>
      <c r="CM175" s="68">
        <f t="shared" si="73"/>
        <v>180.06</v>
      </c>
      <c r="CN175" s="68">
        <f t="shared" si="73"/>
        <v>125.21</v>
      </c>
      <c r="CO175" s="68">
        <f t="shared" si="73"/>
        <v>152.69999999999999</v>
      </c>
      <c r="CP175" s="68">
        <f t="shared" si="73"/>
        <v>10</v>
      </c>
      <c r="CQ175" s="68">
        <f t="shared" si="73"/>
        <v>1.45</v>
      </c>
    </row>
    <row r="176" spans="1:95" ht="16.2" hidden="1" customHeight="1" x14ac:dyDescent="0.3">
      <c r="A176" s="56"/>
      <c r="B176" s="16" t="s">
        <v>247</v>
      </c>
      <c r="C176" s="74"/>
      <c r="D176" s="17">
        <v>31.499999999999996</v>
      </c>
      <c r="E176" s="17">
        <v>0</v>
      </c>
      <c r="F176" s="17">
        <v>32.199999999999996</v>
      </c>
      <c r="G176" s="17">
        <v>0</v>
      </c>
      <c r="H176" s="17">
        <v>134.04999999999998</v>
      </c>
      <c r="I176" s="90">
        <v>951.99999999999989</v>
      </c>
      <c r="V176" s="50">
        <v>0</v>
      </c>
      <c r="W176" s="50">
        <v>0</v>
      </c>
      <c r="X176" s="50">
        <v>0</v>
      </c>
      <c r="Y176" s="50">
        <v>0</v>
      </c>
      <c r="Z176" s="50">
        <v>0</v>
      </c>
      <c r="AA176" s="50">
        <v>0</v>
      </c>
      <c r="AB176" s="50">
        <v>0</v>
      </c>
      <c r="AC176" s="50">
        <v>315</v>
      </c>
      <c r="AD176" s="50">
        <v>0</v>
      </c>
      <c r="AE176" s="50">
        <v>0.48999999999999994</v>
      </c>
      <c r="AF176" s="50">
        <v>0.55999999999999994</v>
      </c>
      <c r="AI176" s="50">
        <v>24.5</v>
      </c>
      <c r="CI176" s="51">
        <v>0</v>
      </c>
      <c r="CL176" s="51">
        <v>0</v>
      </c>
      <c r="CO176" s="51">
        <v>0</v>
      </c>
    </row>
    <row r="177" spans="1:95" hidden="1" x14ac:dyDescent="0.3">
      <c r="A177" s="56"/>
      <c r="B177" s="16" t="s">
        <v>103</v>
      </c>
      <c r="C177" s="74"/>
      <c r="D177" s="17">
        <f t="shared" ref="D177:I177" si="74">D175-D176</f>
        <v>-3.6899999999999977</v>
      </c>
      <c r="E177" s="17">
        <f t="shared" si="74"/>
        <v>14.82</v>
      </c>
      <c r="F177" s="17">
        <f t="shared" si="74"/>
        <v>-4.32</v>
      </c>
      <c r="G177" s="17">
        <f t="shared" si="74"/>
        <v>1.79</v>
      </c>
      <c r="H177" s="17">
        <f t="shared" si="74"/>
        <v>-14.399999999999991</v>
      </c>
      <c r="I177" s="90">
        <f t="shared" si="74"/>
        <v>-133.95821545000001</v>
      </c>
      <c r="V177" s="50">
        <f t="shared" ref="V177:AF177" si="75">V175-V176</f>
        <v>851.46</v>
      </c>
      <c r="W177" s="50">
        <f t="shared" si="75"/>
        <v>126.93</v>
      </c>
      <c r="X177" s="50">
        <f t="shared" si="75"/>
        <v>74.97</v>
      </c>
      <c r="Y177" s="50">
        <f t="shared" si="75"/>
        <v>275.93</v>
      </c>
      <c r="Z177" s="50">
        <f t="shared" si="75"/>
        <v>5.6899999999999995</v>
      </c>
      <c r="AA177" s="50">
        <f t="shared" si="75"/>
        <v>71.150000000000006</v>
      </c>
      <c r="AB177" s="50">
        <f t="shared" si="75"/>
        <v>1759.73</v>
      </c>
      <c r="AC177" s="50">
        <f t="shared" si="75"/>
        <v>119.05999999999995</v>
      </c>
      <c r="AD177" s="50">
        <f t="shared" si="75"/>
        <v>2.4300000000000002</v>
      </c>
      <c r="AE177" s="50">
        <f t="shared" si="75"/>
        <v>-0.21999999999999992</v>
      </c>
      <c r="AF177" s="50">
        <f t="shared" si="75"/>
        <v>-0.31999999999999995</v>
      </c>
      <c r="AI177" s="50">
        <f>AI175-AI176</f>
        <v>-5.9699999999999989</v>
      </c>
      <c r="CI177" s="51">
        <f>CI175-CI176</f>
        <v>58.43</v>
      </c>
      <c r="CL177" s="51">
        <f>CL175-CL176</f>
        <v>3559.38</v>
      </c>
      <c r="CO177" s="51">
        <f>CO175-CO176</f>
        <v>152.69999999999999</v>
      </c>
    </row>
    <row r="178" spans="1:95" hidden="1" x14ac:dyDescent="0.3">
      <c r="A178" s="56"/>
      <c r="B178" s="16" t="s">
        <v>104</v>
      </c>
      <c r="C178" s="74"/>
      <c r="D178" s="17">
        <v>15</v>
      </c>
      <c r="E178" s="17"/>
      <c r="F178" s="17">
        <v>28</v>
      </c>
      <c r="G178" s="17"/>
      <c r="H178" s="17">
        <v>57</v>
      </c>
      <c r="I178" s="90"/>
    </row>
    <row r="179" spans="1:95" x14ac:dyDescent="0.3">
      <c r="A179" s="189"/>
      <c r="B179" s="190" t="s">
        <v>326</v>
      </c>
      <c r="C179" s="191"/>
      <c r="D179" s="192"/>
      <c r="E179" s="193"/>
      <c r="F179" s="193"/>
      <c r="G179" s="193"/>
      <c r="H179" s="192"/>
      <c r="I179" s="193"/>
    </row>
    <row r="180" spans="1:95" x14ac:dyDescent="0.3">
      <c r="A180" s="194"/>
      <c r="B180" s="195" t="s">
        <v>327</v>
      </c>
      <c r="C180" s="196" t="s">
        <v>136</v>
      </c>
      <c r="D180" s="161">
        <v>7.2</v>
      </c>
      <c r="E180" s="161"/>
      <c r="F180" s="161">
        <v>9.1999999999999993</v>
      </c>
      <c r="G180" s="161"/>
      <c r="H180" s="161">
        <v>25.25</v>
      </c>
      <c r="I180" s="161">
        <v>200</v>
      </c>
    </row>
    <row r="181" spans="1:95" x14ac:dyDescent="0.3">
      <c r="A181" s="169"/>
      <c r="B181" s="170" t="s">
        <v>328</v>
      </c>
      <c r="C181" s="173" t="s">
        <v>316</v>
      </c>
      <c r="D181" s="161">
        <v>1</v>
      </c>
      <c r="E181" s="161"/>
      <c r="F181" s="161">
        <v>0</v>
      </c>
      <c r="G181" s="161"/>
      <c r="H181" s="161">
        <v>16.600000000000001</v>
      </c>
      <c r="I181" s="161">
        <v>70.400000000000006</v>
      </c>
    </row>
    <row r="182" spans="1:95" x14ac:dyDescent="0.3">
      <c r="A182" s="152" t="str">
        <f>"-"</f>
        <v>-</v>
      </c>
      <c r="B182" s="153" t="s">
        <v>329</v>
      </c>
      <c r="C182" s="197">
        <v>200</v>
      </c>
      <c r="D182" s="155">
        <v>0.8</v>
      </c>
      <c r="E182" s="155">
        <v>0</v>
      </c>
      <c r="F182" s="155">
        <v>0</v>
      </c>
      <c r="G182" s="155">
        <v>0.6</v>
      </c>
      <c r="H182" s="155">
        <v>13.2</v>
      </c>
      <c r="I182" s="155">
        <v>97.36</v>
      </c>
    </row>
    <row r="183" spans="1:95" x14ac:dyDescent="0.3">
      <c r="A183" s="189"/>
      <c r="B183" s="198" t="s">
        <v>330</v>
      </c>
      <c r="C183" s="199"/>
      <c r="D183" s="206">
        <f>SUM(D180:D182)</f>
        <v>9</v>
      </c>
      <c r="E183" s="206">
        <f t="shared" ref="E183:I183" si="76">SUM(E180:E182)</f>
        <v>0</v>
      </c>
      <c r="F183" s="206">
        <f t="shared" si="76"/>
        <v>9.1999999999999993</v>
      </c>
      <c r="G183" s="206">
        <f t="shared" si="76"/>
        <v>0.6</v>
      </c>
      <c r="H183" s="206">
        <f t="shared" si="76"/>
        <v>55.05</v>
      </c>
      <c r="I183" s="206">
        <f t="shared" si="76"/>
        <v>367.76</v>
      </c>
    </row>
    <row r="184" spans="1:95" x14ac:dyDescent="0.3">
      <c r="A184" s="200"/>
      <c r="B184" s="201" t="s">
        <v>331</v>
      </c>
      <c r="C184" s="202"/>
      <c r="D184" s="203">
        <f>D175+D183</f>
        <v>36.81</v>
      </c>
      <c r="E184" s="203">
        <f t="shared" ref="E184" si="77">E175+E183</f>
        <v>14.82</v>
      </c>
      <c r="F184" s="203">
        <f t="shared" ref="F184" si="78">F175+F183</f>
        <v>37.08</v>
      </c>
      <c r="G184" s="203">
        <f t="shared" ref="G184" si="79">G175+G183</f>
        <v>2.39</v>
      </c>
      <c r="H184" s="203">
        <f t="shared" ref="H184" si="80">H175+H183</f>
        <v>174.7</v>
      </c>
      <c r="I184" s="203">
        <f t="shared" ref="I184" si="81">I175+I183</f>
        <v>1185.8017845499999</v>
      </c>
    </row>
    <row r="185" spans="1:95" ht="15" customHeight="1" x14ac:dyDescent="0.3">
      <c r="A185" s="56"/>
      <c r="B185" s="16"/>
      <c r="C185" s="74"/>
      <c r="D185" s="17"/>
      <c r="E185" s="17"/>
      <c r="F185" s="17"/>
      <c r="G185" s="17"/>
      <c r="H185" s="17"/>
      <c r="I185" s="90"/>
    </row>
    <row r="186" spans="1:95" x14ac:dyDescent="0.3">
      <c r="A186" s="56"/>
      <c r="B186" s="23" t="s">
        <v>151</v>
      </c>
      <c r="C186" s="180" t="s">
        <v>156</v>
      </c>
      <c r="D186" s="187" t="s">
        <v>157</v>
      </c>
      <c r="E186" s="187"/>
      <c r="F186" s="281" t="s">
        <v>158</v>
      </c>
      <c r="G186" s="281"/>
      <c r="H186" s="181" t="s">
        <v>159</v>
      </c>
      <c r="I186" s="181" t="s">
        <v>160</v>
      </c>
    </row>
    <row r="187" spans="1:95" x14ac:dyDescent="0.3">
      <c r="A187" s="121"/>
      <c r="B187" s="122" t="s">
        <v>199</v>
      </c>
      <c r="C187" s="131"/>
      <c r="D187" s="139"/>
      <c r="E187" s="139"/>
      <c r="F187" s="273"/>
      <c r="G187" s="273"/>
      <c r="H187" s="132"/>
      <c r="I187" s="132"/>
    </row>
    <row r="188" spans="1:95" ht="14.4" customHeight="1" x14ac:dyDescent="0.3">
      <c r="A188" s="121" t="s">
        <v>340</v>
      </c>
      <c r="B188" s="126" t="s">
        <v>341</v>
      </c>
      <c r="C188" s="123" t="s">
        <v>343</v>
      </c>
      <c r="D188" s="124">
        <v>8.59</v>
      </c>
      <c r="E188" s="124">
        <v>8.32</v>
      </c>
      <c r="F188" s="124">
        <v>6.86</v>
      </c>
      <c r="G188" s="124">
        <v>0.27</v>
      </c>
      <c r="H188" s="124">
        <v>35.94</v>
      </c>
      <c r="I188" s="125">
        <v>237.13</v>
      </c>
      <c r="J188" s="82">
        <v>1.98</v>
      </c>
      <c r="K188" s="60">
        <v>7.0000000000000007E-2</v>
      </c>
      <c r="L188" s="60">
        <v>0</v>
      </c>
      <c r="M188" s="60">
        <v>0</v>
      </c>
      <c r="N188" s="60">
        <v>1.96</v>
      </c>
      <c r="O188" s="60">
        <v>12.98</v>
      </c>
      <c r="P188" s="60">
        <v>1.38</v>
      </c>
      <c r="Q188" s="60">
        <v>0</v>
      </c>
      <c r="R188" s="60">
        <v>0</v>
      </c>
      <c r="S188" s="60">
        <v>0.13</v>
      </c>
      <c r="T188" s="60">
        <v>1.83</v>
      </c>
      <c r="U188" s="60">
        <v>91.8</v>
      </c>
      <c r="V188" s="60">
        <v>234.72</v>
      </c>
      <c r="W188" s="60">
        <v>14.18</v>
      </c>
      <c r="X188" s="60">
        <v>12.38</v>
      </c>
      <c r="Y188" s="60">
        <v>84.14</v>
      </c>
      <c r="Z188" s="60">
        <v>0.7</v>
      </c>
      <c r="AA188" s="60">
        <v>16.579999999999998</v>
      </c>
      <c r="AB188" s="60">
        <v>19</v>
      </c>
      <c r="AC188" s="60">
        <v>28.5</v>
      </c>
      <c r="AD188" s="60">
        <v>0.82</v>
      </c>
      <c r="AE188" s="60">
        <v>0.09</v>
      </c>
      <c r="AF188" s="60">
        <v>7.0000000000000007E-2</v>
      </c>
      <c r="AG188" s="60">
        <v>1.98</v>
      </c>
      <c r="AH188" s="60">
        <v>4.87</v>
      </c>
      <c r="AI188" s="60">
        <v>1.19</v>
      </c>
      <c r="AJ188" s="61">
        <v>0</v>
      </c>
      <c r="AK188" s="61">
        <v>538.48</v>
      </c>
      <c r="AL188" s="61">
        <v>420.87</v>
      </c>
      <c r="AM188" s="61">
        <v>759.77</v>
      </c>
      <c r="AN188" s="61">
        <v>862.25</v>
      </c>
      <c r="AO188" s="61">
        <v>236.49</v>
      </c>
      <c r="AP188" s="61">
        <v>493.12</v>
      </c>
      <c r="AQ188" s="61">
        <v>103.99</v>
      </c>
      <c r="AR188" s="61">
        <v>44.56</v>
      </c>
      <c r="AS188" s="61">
        <v>53.4</v>
      </c>
      <c r="AT188" s="61">
        <v>107.15</v>
      </c>
      <c r="AU188" s="61">
        <v>69.5</v>
      </c>
      <c r="AV188" s="61">
        <v>373.93</v>
      </c>
      <c r="AW188" s="61">
        <v>40.700000000000003</v>
      </c>
      <c r="AX188" s="61">
        <v>183.86</v>
      </c>
      <c r="AY188" s="61">
        <v>0</v>
      </c>
      <c r="AZ188" s="61">
        <v>37.08</v>
      </c>
      <c r="BA188" s="61">
        <v>35.89</v>
      </c>
      <c r="BB188" s="61">
        <v>34.46</v>
      </c>
      <c r="BC188" s="61">
        <v>15.45</v>
      </c>
      <c r="BD188" s="61">
        <v>7.0000000000000007E-2</v>
      </c>
      <c r="BE188" s="61">
        <v>0.03</v>
      </c>
      <c r="BF188" s="61">
        <v>0.02</v>
      </c>
      <c r="BG188" s="61">
        <v>0.04</v>
      </c>
      <c r="BH188" s="61">
        <v>0.05</v>
      </c>
      <c r="BI188" s="61">
        <v>0.22</v>
      </c>
      <c r="BJ188" s="61">
        <v>0</v>
      </c>
      <c r="BK188" s="61">
        <v>0.64</v>
      </c>
      <c r="BL188" s="61">
        <v>0</v>
      </c>
      <c r="BM188" s="61">
        <v>0.19</v>
      </c>
      <c r="BN188" s="61">
        <v>0</v>
      </c>
      <c r="BO188" s="61">
        <v>0</v>
      </c>
      <c r="BP188" s="61">
        <v>0</v>
      </c>
      <c r="BQ188" s="61">
        <v>0.04</v>
      </c>
      <c r="BR188" s="61">
        <v>0.06</v>
      </c>
      <c r="BS188" s="61">
        <v>0.57999999999999996</v>
      </c>
      <c r="BT188" s="61">
        <v>0</v>
      </c>
      <c r="BU188" s="61">
        <v>0</v>
      </c>
      <c r="BV188" s="61">
        <v>0.08</v>
      </c>
      <c r="BW188" s="61">
        <v>0</v>
      </c>
      <c r="BX188" s="61">
        <v>0</v>
      </c>
      <c r="BY188" s="61">
        <v>0</v>
      </c>
      <c r="BZ188" s="61">
        <v>0</v>
      </c>
      <c r="CA188" s="61">
        <v>0</v>
      </c>
      <c r="CB188" s="61">
        <v>298.31</v>
      </c>
      <c r="CC188" s="62"/>
      <c r="CD188" s="62"/>
      <c r="CE188" s="61">
        <v>19.739999999999998</v>
      </c>
      <c r="CF188" s="61"/>
      <c r="CG188" s="61">
        <v>75.989999999999995</v>
      </c>
      <c r="CH188" s="61">
        <v>21.11</v>
      </c>
      <c r="CI188" s="61">
        <v>48.55</v>
      </c>
      <c r="CJ188" s="61">
        <v>1293.93</v>
      </c>
      <c r="CK188" s="61">
        <v>580.37</v>
      </c>
      <c r="CL188" s="61">
        <v>937.15</v>
      </c>
      <c r="CM188" s="61">
        <v>54.12</v>
      </c>
      <c r="CN188" s="61">
        <v>28.49</v>
      </c>
      <c r="CO188" s="61">
        <v>41.3</v>
      </c>
      <c r="CP188" s="61">
        <v>0</v>
      </c>
      <c r="CQ188" s="61">
        <v>0.5</v>
      </c>
    </row>
    <row r="189" spans="1:95" x14ac:dyDescent="0.3">
      <c r="A189" s="121" t="s">
        <v>127</v>
      </c>
      <c r="B189" s="126" t="s">
        <v>128</v>
      </c>
      <c r="C189" s="123" t="str">
        <f>"100"</f>
        <v>100</v>
      </c>
      <c r="D189" s="124">
        <v>14.89</v>
      </c>
      <c r="E189" s="124">
        <v>14.17</v>
      </c>
      <c r="F189" s="124">
        <v>15.69</v>
      </c>
      <c r="G189" s="124">
        <v>0.09</v>
      </c>
      <c r="H189" s="124">
        <v>12.12</v>
      </c>
      <c r="I189" s="125">
        <v>221.16700000000003</v>
      </c>
      <c r="J189" s="82">
        <v>8.0500000000000007</v>
      </c>
      <c r="K189" s="60">
        <v>0.11</v>
      </c>
      <c r="L189" s="60">
        <v>0</v>
      </c>
      <c r="M189" s="60">
        <v>0</v>
      </c>
      <c r="N189" s="60">
        <v>1.33</v>
      </c>
      <c r="O189" s="60">
        <v>3.41</v>
      </c>
      <c r="P189" s="60">
        <v>0.63</v>
      </c>
      <c r="Q189" s="60">
        <v>0</v>
      </c>
      <c r="R189" s="60">
        <v>0</v>
      </c>
      <c r="S189" s="60">
        <v>0.03</v>
      </c>
      <c r="T189" s="60">
        <v>1.46</v>
      </c>
      <c r="U189" s="60">
        <v>234.7</v>
      </c>
      <c r="V189" s="60">
        <v>279.95999999999998</v>
      </c>
      <c r="W189" s="60">
        <v>15</v>
      </c>
      <c r="X189" s="60">
        <v>19.579999999999998</v>
      </c>
      <c r="Y189" s="60">
        <v>157.01</v>
      </c>
      <c r="Z189" s="60">
        <v>2.25</v>
      </c>
      <c r="AA189" s="60">
        <v>17</v>
      </c>
      <c r="AB189" s="60">
        <v>12.75</v>
      </c>
      <c r="AC189" s="60">
        <v>22.5</v>
      </c>
      <c r="AD189" s="60">
        <v>0.48</v>
      </c>
      <c r="AE189" s="60">
        <v>0.05</v>
      </c>
      <c r="AF189" s="60">
        <v>0.1</v>
      </c>
      <c r="AG189" s="60">
        <v>3.28</v>
      </c>
      <c r="AH189" s="60">
        <v>6.8</v>
      </c>
      <c r="AI189" s="60">
        <v>0.45</v>
      </c>
      <c r="AJ189" s="61">
        <v>0</v>
      </c>
      <c r="AK189" s="61">
        <v>810.97</v>
      </c>
      <c r="AL189" s="61">
        <v>616.70000000000005</v>
      </c>
      <c r="AM189" s="61">
        <v>1165.18</v>
      </c>
      <c r="AN189" s="61">
        <v>1981.66</v>
      </c>
      <c r="AO189" s="61">
        <v>346.28</v>
      </c>
      <c r="AP189" s="61">
        <v>627.29</v>
      </c>
      <c r="AQ189" s="61">
        <v>166.39</v>
      </c>
      <c r="AR189" s="61">
        <v>629.95000000000005</v>
      </c>
      <c r="AS189" s="61">
        <v>842.75</v>
      </c>
      <c r="AT189" s="61">
        <v>812.94</v>
      </c>
      <c r="AU189" s="61">
        <v>1364.83</v>
      </c>
      <c r="AV189" s="61">
        <v>550.79</v>
      </c>
      <c r="AW189" s="61">
        <v>729.89</v>
      </c>
      <c r="AX189" s="61">
        <v>2488.5500000000002</v>
      </c>
      <c r="AY189" s="61">
        <v>220.4</v>
      </c>
      <c r="AZ189" s="61">
        <v>568.96</v>
      </c>
      <c r="BA189" s="61">
        <v>619.12</v>
      </c>
      <c r="BB189" s="61">
        <v>513.95000000000005</v>
      </c>
      <c r="BC189" s="61">
        <v>206.82</v>
      </c>
      <c r="BD189" s="61">
        <v>0.13</v>
      </c>
      <c r="BE189" s="61">
        <v>0.06</v>
      </c>
      <c r="BF189" s="61">
        <v>0.03</v>
      </c>
      <c r="BG189" s="61">
        <v>7.0000000000000007E-2</v>
      </c>
      <c r="BH189" s="61">
        <v>0.08</v>
      </c>
      <c r="BI189" s="61">
        <v>0.38</v>
      </c>
      <c r="BJ189" s="61">
        <v>0</v>
      </c>
      <c r="BK189" s="61">
        <v>1.06</v>
      </c>
      <c r="BL189" s="61">
        <v>0</v>
      </c>
      <c r="BM189" s="61">
        <v>0.32</v>
      </c>
      <c r="BN189" s="61">
        <v>0</v>
      </c>
      <c r="BO189" s="61">
        <v>0</v>
      </c>
      <c r="BP189" s="61">
        <v>0</v>
      </c>
      <c r="BQ189" s="61">
        <v>7.0000000000000007E-2</v>
      </c>
      <c r="BR189" s="61">
        <v>0.11</v>
      </c>
      <c r="BS189" s="61">
        <v>0.86</v>
      </c>
      <c r="BT189" s="61">
        <v>0</v>
      </c>
      <c r="BU189" s="61">
        <v>0</v>
      </c>
      <c r="BV189" s="61">
        <v>7.0000000000000007E-2</v>
      </c>
      <c r="BW189" s="61">
        <v>0.01</v>
      </c>
      <c r="BX189" s="61">
        <v>0</v>
      </c>
      <c r="BY189" s="61">
        <v>0</v>
      </c>
      <c r="BZ189" s="61">
        <v>0</v>
      </c>
      <c r="CA189" s="61">
        <v>0</v>
      </c>
      <c r="CB189" s="61">
        <v>126.45</v>
      </c>
      <c r="CC189" s="62"/>
      <c r="CD189" s="62"/>
      <c r="CE189" s="61">
        <v>19.13</v>
      </c>
      <c r="CF189" s="61"/>
      <c r="CG189" s="61">
        <v>27.69</v>
      </c>
      <c r="CH189" s="61">
        <v>17.54</v>
      </c>
      <c r="CI189" s="61">
        <v>22.61</v>
      </c>
      <c r="CJ189" s="61">
        <v>2951.17</v>
      </c>
      <c r="CK189" s="61">
        <v>1775.97</v>
      </c>
      <c r="CL189" s="61">
        <v>2363.5700000000002</v>
      </c>
      <c r="CM189" s="61">
        <v>34.479999999999997</v>
      </c>
      <c r="CN189" s="61">
        <v>19.96</v>
      </c>
      <c r="CO189" s="61">
        <v>27.27</v>
      </c>
      <c r="CP189" s="61">
        <v>0</v>
      </c>
      <c r="CQ189" s="61">
        <v>0.5</v>
      </c>
    </row>
    <row r="190" spans="1:95" x14ac:dyDescent="0.3">
      <c r="A190" s="121" t="s">
        <v>137</v>
      </c>
      <c r="B190" s="126" t="s">
        <v>138</v>
      </c>
      <c r="C190" s="123" t="str">
        <f>"180"</f>
        <v>180</v>
      </c>
      <c r="D190" s="124">
        <v>3.73</v>
      </c>
      <c r="E190" s="124">
        <v>0.65</v>
      </c>
      <c r="F190" s="124">
        <v>4.4000000000000004</v>
      </c>
      <c r="G190" s="124">
        <v>0.62</v>
      </c>
      <c r="H190" s="124">
        <v>26.49</v>
      </c>
      <c r="I190" s="125">
        <v>159.10285500000001</v>
      </c>
      <c r="J190" s="82">
        <v>2.73</v>
      </c>
      <c r="K190" s="60">
        <v>0.1</v>
      </c>
      <c r="L190" s="60">
        <v>0</v>
      </c>
      <c r="M190" s="60">
        <v>0</v>
      </c>
      <c r="N190" s="60">
        <v>2.58</v>
      </c>
      <c r="O190" s="60">
        <v>21.87</v>
      </c>
      <c r="P190" s="60">
        <v>2.04</v>
      </c>
      <c r="Q190" s="60">
        <v>0</v>
      </c>
      <c r="R190" s="60">
        <v>0</v>
      </c>
      <c r="S190" s="60">
        <v>0.35</v>
      </c>
      <c r="T190" s="60">
        <v>2.27</v>
      </c>
      <c r="U190" s="60">
        <v>93.41</v>
      </c>
      <c r="V190" s="60">
        <v>763.51</v>
      </c>
      <c r="W190" s="60">
        <v>40.75</v>
      </c>
      <c r="X190" s="60">
        <v>36.42</v>
      </c>
      <c r="Y190" s="60">
        <v>104.19</v>
      </c>
      <c r="Z190" s="60">
        <v>1.35</v>
      </c>
      <c r="AA190" s="60">
        <v>22.5</v>
      </c>
      <c r="AB190" s="60">
        <v>40.93</v>
      </c>
      <c r="AC190" s="60">
        <v>30.06</v>
      </c>
      <c r="AD190" s="60">
        <v>0.21</v>
      </c>
      <c r="AE190" s="60">
        <v>0.14000000000000001</v>
      </c>
      <c r="AF190" s="60">
        <v>0.12</v>
      </c>
      <c r="AG190" s="60">
        <v>1.6</v>
      </c>
      <c r="AH190" s="60">
        <v>3.11</v>
      </c>
      <c r="AI190" s="60">
        <v>6.54</v>
      </c>
      <c r="AJ190" s="61">
        <v>0</v>
      </c>
      <c r="AK190" s="61">
        <v>75.11</v>
      </c>
      <c r="AL190" s="61">
        <v>97.73</v>
      </c>
      <c r="AM190" s="61">
        <v>139.19</v>
      </c>
      <c r="AN190" s="61">
        <v>141.72</v>
      </c>
      <c r="AO190" s="61">
        <v>31.93</v>
      </c>
      <c r="AP190" s="61">
        <v>91.36</v>
      </c>
      <c r="AQ190" s="61">
        <v>41.81</v>
      </c>
      <c r="AR190" s="61">
        <v>96.1</v>
      </c>
      <c r="AS190" s="61">
        <v>90.8</v>
      </c>
      <c r="AT190" s="61">
        <v>247.35</v>
      </c>
      <c r="AU190" s="61">
        <v>110.17</v>
      </c>
      <c r="AV190" s="61">
        <v>23.04</v>
      </c>
      <c r="AW190" s="61">
        <v>64.13</v>
      </c>
      <c r="AX190" s="61">
        <v>344.65</v>
      </c>
      <c r="AY190" s="61">
        <v>0</v>
      </c>
      <c r="AZ190" s="61">
        <v>48.22</v>
      </c>
      <c r="BA190" s="61">
        <v>43.86</v>
      </c>
      <c r="BB190" s="61">
        <v>87.3</v>
      </c>
      <c r="BC190" s="61">
        <v>25.99</v>
      </c>
      <c r="BD190" s="61">
        <v>0.11</v>
      </c>
      <c r="BE190" s="61">
        <v>0.05</v>
      </c>
      <c r="BF190" s="61">
        <v>0.03</v>
      </c>
      <c r="BG190" s="61">
        <v>0.06</v>
      </c>
      <c r="BH190" s="61">
        <v>7.0000000000000007E-2</v>
      </c>
      <c r="BI190" s="61">
        <v>0.34</v>
      </c>
      <c r="BJ190" s="61">
        <v>0</v>
      </c>
      <c r="BK190" s="61">
        <v>1.05</v>
      </c>
      <c r="BL190" s="61">
        <v>0</v>
      </c>
      <c r="BM190" s="61">
        <v>0.31</v>
      </c>
      <c r="BN190" s="61">
        <v>0</v>
      </c>
      <c r="BO190" s="61">
        <v>0</v>
      </c>
      <c r="BP190" s="61">
        <v>0</v>
      </c>
      <c r="BQ190" s="61">
        <v>7.0000000000000007E-2</v>
      </c>
      <c r="BR190" s="61">
        <v>0.11</v>
      </c>
      <c r="BS190" s="61">
        <v>1.02</v>
      </c>
      <c r="BT190" s="61">
        <v>0</v>
      </c>
      <c r="BU190" s="61">
        <v>0</v>
      </c>
      <c r="BV190" s="61">
        <v>0.17</v>
      </c>
      <c r="BW190" s="61">
        <v>0</v>
      </c>
      <c r="BX190" s="61">
        <v>0</v>
      </c>
      <c r="BY190" s="61">
        <v>0</v>
      </c>
      <c r="BZ190" s="61">
        <v>0</v>
      </c>
      <c r="CA190" s="61">
        <v>0</v>
      </c>
      <c r="CB190" s="61">
        <v>148.35</v>
      </c>
      <c r="CC190" s="62"/>
      <c r="CD190" s="62"/>
      <c r="CE190" s="61">
        <v>29.32</v>
      </c>
      <c r="CF190" s="61"/>
      <c r="CG190" s="61">
        <v>17.59</v>
      </c>
      <c r="CH190" s="61">
        <v>11.66</v>
      </c>
      <c r="CI190" s="61">
        <v>14.63</v>
      </c>
      <c r="CJ190" s="61">
        <v>602.05999999999995</v>
      </c>
      <c r="CK190" s="61">
        <v>529.20000000000005</v>
      </c>
      <c r="CL190" s="61">
        <v>565.63</v>
      </c>
      <c r="CM190" s="61">
        <v>24.41</v>
      </c>
      <c r="CN190" s="61">
        <v>3.59</v>
      </c>
      <c r="CO190" s="61">
        <v>14</v>
      </c>
      <c r="CP190" s="61">
        <v>0</v>
      </c>
      <c r="CQ190" s="61">
        <v>0.27</v>
      </c>
    </row>
    <row r="191" spans="1:95" x14ac:dyDescent="0.3">
      <c r="A191" s="121" t="s">
        <v>242</v>
      </c>
      <c r="B191" s="126" t="s">
        <v>218</v>
      </c>
      <c r="C191" s="123" t="str">
        <f>"200"</f>
        <v>200</v>
      </c>
      <c r="D191" s="124">
        <v>0</v>
      </c>
      <c r="E191" s="124">
        <v>0</v>
      </c>
      <c r="F191" s="124">
        <v>0</v>
      </c>
      <c r="G191" s="124">
        <v>0</v>
      </c>
      <c r="H191" s="124">
        <v>18.95</v>
      </c>
      <c r="I191" s="125">
        <v>70.710400000000007</v>
      </c>
      <c r="J191" s="82">
        <v>0</v>
      </c>
      <c r="K191" s="60">
        <v>0</v>
      </c>
      <c r="L191" s="60">
        <v>0</v>
      </c>
      <c r="M191" s="60">
        <v>0</v>
      </c>
      <c r="N191" s="60">
        <v>18.23</v>
      </c>
      <c r="O191" s="60">
        <v>0</v>
      </c>
      <c r="P191" s="60">
        <v>0.72</v>
      </c>
      <c r="Q191" s="60">
        <v>0</v>
      </c>
      <c r="R191" s="60">
        <v>0</v>
      </c>
      <c r="S191" s="60">
        <v>0</v>
      </c>
      <c r="T191" s="60">
        <v>0</v>
      </c>
      <c r="U191" s="60">
        <v>0</v>
      </c>
      <c r="V191" s="60">
        <v>0</v>
      </c>
      <c r="W191" s="60">
        <v>0</v>
      </c>
      <c r="X191" s="60">
        <v>0</v>
      </c>
      <c r="Y191" s="60">
        <v>0</v>
      </c>
      <c r="Z191" s="60">
        <v>0</v>
      </c>
      <c r="AA191" s="60">
        <v>120</v>
      </c>
      <c r="AB191" s="60">
        <v>0</v>
      </c>
      <c r="AC191" s="60">
        <v>0</v>
      </c>
      <c r="AD191" s="60">
        <v>2.34</v>
      </c>
      <c r="AE191" s="60">
        <v>0.26</v>
      </c>
      <c r="AF191" s="60">
        <v>0.31</v>
      </c>
      <c r="AG191" s="60">
        <v>2.5499999999999998</v>
      </c>
      <c r="AH191" s="60">
        <v>0</v>
      </c>
      <c r="AI191" s="60">
        <v>8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200.64</v>
      </c>
      <c r="CC191" s="62"/>
      <c r="CD191" s="62"/>
      <c r="CE191" s="61">
        <v>120</v>
      </c>
      <c r="CF191" s="61"/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</row>
    <row r="192" spans="1:95" x14ac:dyDescent="0.3">
      <c r="A192" s="121" t="str">
        <f>"-"</f>
        <v>-</v>
      </c>
      <c r="B192" s="126" t="s">
        <v>254</v>
      </c>
      <c r="C192" s="123" t="str">
        <f>"35"</f>
        <v>35</v>
      </c>
      <c r="D192" s="124">
        <v>2.31</v>
      </c>
      <c r="E192" s="124">
        <v>0</v>
      </c>
      <c r="F192" s="124">
        <v>0.23</v>
      </c>
      <c r="G192" s="124">
        <v>0.23</v>
      </c>
      <c r="H192" s="124">
        <v>16.420000000000002</v>
      </c>
      <c r="I192" s="125">
        <v>78.365349999999992</v>
      </c>
      <c r="J192" s="82">
        <v>0</v>
      </c>
      <c r="K192" s="60">
        <v>0</v>
      </c>
      <c r="L192" s="60">
        <v>0</v>
      </c>
      <c r="M192" s="60">
        <v>0</v>
      </c>
      <c r="N192" s="60">
        <v>0.39</v>
      </c>
      <c r="O192" s="60">
        <v>15.96</v>
      </c>
      <c r="P192" s="60">
        <v>7.0000000000000007E-2</v>
      </c>
      <c r="Q192" s="60">
        <v>0</v>
      </c>
      <c r="R192" s="60">
        <v>0</v>
      </c>
      <c r="S192" s="60">
        <v>0</v>
      </c>
      <c r="T192" s="60">
        <v>0.63</v>
      </c>
      <c r="U192" s="60">
        <v>0</v>
      </c>
      <c r="V192" s="60">
        <v>0</v>
      </c>
      <c r="W192" s="60">
        <v>0</v>
      </c>
      <c r="X192" s="60">
        <v>0</v>
      </c>
      <c r="Y192" s="60">
        <v>0</v>
      </c>
      <c r="Z192" s="60">
        <v>0</v>
      </c>
      <c r="AA192" s="60">
        <v>0</v>
      </c>
      <c r="AB192" s="60">
        <v>0</v>
      </c>
      <c r="AC192" s="60">
        <v>0</v>
      </c>
      <c r="AD192" s="60">
        <v>0</v>
      </c>
      <c r="AE192" s="60">
        <v>0</v>
      </c>
      <c r="AF192" s="60">
        <v>0</v>
      </c>
      <c r="AG192" s="60">
        <v>0</v>
      </c>
      <c r="AH192" s="60">
        <v>0</v>
      </c>
      <c r="AI192" s="60">
        <v>0</v>
      </c>
      <c r="AJ192" s="61">
        <v>0</v>
      </c>
      <c r="AK192" s="61">
        <v>111.75</v>
      </c>
      <c r="AL192" s="61">
        <v>116.32</v>
      </c>
      <c r="AM192" s="61">
        <v>178.13</v>
      </c>
      <c r="AN192" s="61">
        <v>59.07</v>
      </c>
      <c r="AO192" s="61">
        <v>35.020000000000003</v>
      </c>
      <c r="AP192" s="61">
        <v>70.040000000000006</v>
      </c>
      <c r="AQ192" s="61">
        <v>26.49</v>
      </c>
      <c r="AR192" s="61">
        <v>126.67</v>
      </c>
      <c r="AS192" s="61">
        <v>78.56</v>
      </c>
      <c r="AT192" s="61">
        <v>109.62</v>
      </c>
      <c r="AU192" s="61">
        <v>90.44</v>
      </c>
      <c r="AV192" s="61">
        <v>47.5</v>
      </c>
      <c r="AW192" s="61">
        <v>84.04</v>
      </c>
      <c r="AX192" s="61">
        <v>702.79</v>
      </c>
      <c r="AY192" s="61">
        <v>0</v>
      </c>
      <c r="AZ192" s="61">
        <v>228.98</v>
      </c>
      <c r="BA192" s="61">
        <v>99.57</v>
      </c>
      <c r="BB192" s="61">
        <v>66.08</v>
      </c>
      <c r="BC192" s="61">
        <v>52.37</v>
      </c>
      <c r="BD192" s="61">
        <v>0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0</v>
      </c>
      <c r="BK192" s="61">
        <v>0.03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0.02</v>
      </c>
      <c r="BT192" s="61">
        <v>0</v>
      </c>
      <c r="BU192" s="61">
        <v>0</v>
      </c>
      <c r="BV192" s="61">
        <v>0.1</v>
      </c>
      <c r="BW192" s="61">
        <v>0.01</v>
      </c>
      <c r="BX192" s="61">
        <v>0</v>
      </c>
      <c r="BY192" s="61">
        <v>0</v>
      </c>
      <c r="BZ192" s="61">
        <v>0</v>
      </c>
      <c r="CA192" s="61">
        <v>0</v>
      </c>
      <c r="CB192" s="61">
        <v>13.69</v>
      </c>
      <c r="CC192" s="62"/>
      <c r="CD192" s="62"/>
      <c r="CE192" s="61">
        <v>0</v>
      </c>
      <c r="CF192" s="61"/>
      <c r="CG192" s="61">
        <v>0</v>
      </c>
      <c r="CH192" s="61">
        <v>0</v>
      </c>
      <c r="CI192" s="61">
        <v>0</v>
      </c>
      <c r="CJ192" s="61">
        <v>570</v>
      </c>
      <c r="CK192" s="61">
        <v>219.6</v>
      </c>
      <c r="CL192" s="61">
        <v>394.8</v>
      </c>
      <c r="CM192" s="61">
        <v>4.5599999999999996</v>
      </c>
      <c r="CN192" s="61">
        <v>4.5599999999999996</v>
      </c>
      <c r="CO192" s="61">
        <v>4.5599999999999996</v>
      </c>
      <c r="CP192" s="61">
        <v>0</v>
      </c>
      <c r="CQ192" s="61">
        <v>0</v>
      </c>
    </row>
    <row r="193" spans="1:98" x14ac:dyDescent="0.3">
      <c r="A193" s="121" t="str">
        <f>"-"</f>
        <v>-</v>
      </c>
      <c r="B193" s="126" t="s">
        <v>100</v>
      </c>
      <c r="C193" s="123" t="str">
        <f>"30"</f>
        <v>30</v>
      </c>
      <c r="D193" s="124">
        <v>1.98</v>
      </c>
      <c r="E193" s="124">
        <v>0</v>
      </c>
      <c r="F193" s="124">
        <v>0.36</v>
      </c>
      <c r="G193" s="124">
        <v>0.36</v>
      </c>
      <c r="H193" s="124">
        <v>12.51</v>
      </c>
      <c r="I193" s="125">
        <v>58.013999999999996</v>
      </c>
      <c r="J193" s="82">
        <v>0.05</v>
      </c>
      <c r="K193" s="60">
        <v>0</v>
      </c>
      <c r="L193" s="60">
        <v>0</v>
      </c>
      <c r="M193" s="60">
        <v>0</v>
      </c>
      <c r="N193" s="60">
        <v>0.3</v>
      </c>
      <c r="O193" s="60">
        <v>8.0500000000000007</v>
      </c>
      <c r="P193" s="60">
        <v>2.08</v>
      </c>
      <c r="Q193" s="60">
        <v>0</v>
      </c>
      <c r="R193" s="60">
        <v>0</v>
      </c>
      <c r="S193" s="60">
        <v>0.25</v>
      </c>
      <c r="T193" s="60">
        <v>0.63</v>
      </c>
      <c r="U193" s="60">
        <v>152.5</v>
      </c>
      <c r="V193" s="60">
        <v>61.25</v>
      </c>
      <c r="W193" s="60">
        <v>8.75</v>
      </c>
      <c r="X193" s="60">
        <v>11.75</v>
      </c>
      <c r="Y193" s="60">
        <v>39.5</v>
      </c>
      <c r="Z193" s="60">
        <v>0.98</v>
      </c>
      <c r="AA193" s="60">
        <v>0</v>
      </c>
      <c r="AB193" s="60">
        <v>1.25</v>
      </c>
      <c r="AC193" s="60">
        <v>0.25</v>
      </c>
      <c r="AD193" s="60">
        <v>0.35</v>
      </c>
      <c r="AE193" s="60">
        <v>0.05</v>
      </c>
      <c r="AF193" s="60">
        <v>0.02</v>
      </c>
      <c r="AG193" s="60">
        <v>0.18</v>
      </c>
      <c r="AH193" s="60">
        <v>0.5</v>
      </c>
      <c r="AI193" s="60">
        <v>0</v>
      </c>
      <c r="AJ193" s="61">
        <v>0</v>
      </c>
      <c r="AK193" s="61">
        <v>80.5</v>
      </c>
      <c r="AL193" s="61">
        <v>62</v>
      </c>
      <c r="AM193" s="61">
        <v>106.75</v>
      </c>
      <c r="AN193" s="61">
        <v>55.75</v>
      </c>
      <c r="AO193" s="61">
        <v>23.25</v>
      </c>
      <c r="AP193" s="61">
        <v>49.5</v>
      </c>
      <c r="AQ193" s="61">
        <v>20</v>
      </c>
      <c r="AR193" s="61">
        <v>92.75</v>
      </c>
      <c r="AS193" s="61">
        <v>74.25</v>
      </c>
      <c r="AT193" s="61">
        <v>72.75</v>
      </c>
      <c r="AU193" s="61">
        <v>116</v>
      </c>
      <c r="AV193" s="61">
        <v>31</v>
      </c>
      <c r="AW193" s="61">
        <v>77.5</v>
      </c>
      <c r="AX193" s="61">
        <v>389.75</v>
      </c>
      <c r="AY193" s="61">
        <v>0</v>
      </c>
      <c r="AZ193" s="61">
        <v>131.5</v>
      </c>
      <c r="BA193" s="61">
        <v>72.75</v>
      </c>
      <c r="BB193" s="61">
        <v>45</v>
      </c>
      <c r="BC193" s="61">
        <v>32.5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0.04</v>
      </c>
      <c r="BL193" s="61">
        <v>0</v>
      </c>
      <c r="BM193" s="61">
        <v>0</v>
      </c>
      <c r="BN193" s="61">
        <v>0.01</v>
      </c>
      <c r="BO193" s="61">
        <v>0</v>
      </c>
      <c r="BP193" s="61">
        <v>0</v>
      </c>
      <c r="BQ193" s="61">
        <v>0</v>
      </c>
      <c r="BR193" s="61">
        <v>0</v>
      </c>
      <c r="BS193" s="61">
        <v>0.03</v>
      </c>
      <c r="BT193" s="61">
        <v>0</v>
      </c>
      <c r="BU193" s="61">
        <v>0</v>
      </c>
      <c r="BV193" s="61">
        <v>0.12</v>
      </c>
      <c r="BW193" s="61">
        <v>0.02</v>
      </c>
      <c r="BX193" s="61">
        <v>0</v>
      </c>
      <c r="BY193" s="61">
        <v>0</v>
      </c>
      <c r="BZ193" s="61">
        <v>0</v>
      </c>
      <c r="CA193" s="61">
        <v>0</v>
      </c>
      <c r="CB193" s="61">
        <v>11.75</v>
      </c>
      <c r="CC193" s="62"/>
      <c r="CD193" s="62"/>
      <c r="CE193" s="61">
        <v>0.21</v>
      </c>
      <c r="CF193" s="61"/>
      <c r="CG193" s="61">
        <v>3</v>
      </c>
      <c r="CH193" s="61">
        <v>3</v>
      </c>
      <c r="CI193" s="61">
        <v>3</v>
      </c>
      <c r="CJ193" s="61">
        <v>570</v>
      </c>
      <c r="CK193" s="61">
        <v>219.6</v>
      </c>
      <c r="CL193" s="61">
        <v>394.8</v>
      </c>
      <c r="CM193" s="61">
        <v>5.7</v>
      </c>
      <c r="CN193" s="61">
        <v>4.74</v>
      </c>
      <c r="CO193" s="61">
        <v>5.22</v>
      </c>
      <c r="CP193" s="61">
        <v>0</v>
      </c>
      <c r="CQ193" s="61">
        <v>0</v>
      </c>
    </row>
    <row r="194" spans="1:98" x14ac:dyDescent="0.3">
      <c r="A194" s="127"/>
      <c r="B194" s="142" t="s">
        <v>205</v>
      </c>
      <c r="C194" s="128"/>
      <c r="D194" s="129">
        <f t="shared" ref="D194:I194" si="82">SUM(D188:D193)</f>
        <v>31.5</v>
      </c>
      <c r="E194" s="129">
        <f t="shared" si="82"/>
        <v>23.14</v>
      </c>
      <c r="F194" s="129">
        <f t="shared" si="82"/>
        <v>27.540000000000003</v>
      </c>
      <c r="G194" s="129">
        <f t="shared" si="82"/>
        <v>1.5699999999999998</v>
      </c>
      <c r="H194" s="129">
        <f t="shared" si="82"/>
        <v>122.43</v>
      </c>
      <c r="I194" s="129">
        <f t="shared" si="82"/>
        <v>824.4896050000001</v>
      </c>
      <c r="J194" s="63">
        <v>12.88</v>
      </c>
      <c r="K194" s="63">
        <v>0.49</v>
      </c>
      <c r="L194" s="63">
        <v>0</v>
      </c>
      <c r="M194" s="63">
        <v>0</v>
      </c>
      <c r="N194" s="63">
        <v>27.26</v>
      </c>
      <c r="O194" s="63">
        <v>72.53</v>
      </c>
      <c r="P194" s="63">
        <v>12.21</v>
      </c>
      <c r="Q194" s="63">
        <v>0</v>
      </c>
      <c r="R194" s="63">
        <v>0</v>
      </c>
      <c r="S194" s="63">
        <v>1.1000000000000001</v>
      </c>
      <c r="T194" s="63">
        <v>7.88</v>
      </c>
      <c r="U194" s="63">
        <v>916.17</v>
      </c>
      <c r="V194" s="63">
        <v>1539.32</v>
      </c>
      <c r="W194" s="63">
        <v>110.32</v>
      </c>
      <c r="X194" s="63">
        <v>123.8</v>
      </c>
      <c r="Y194" s="63">
        <v>509.55</v>
      </c>
      <c r="Z194" s="63">
        <v>7.47</v>
      </c>
      <c r="AA194" s="63">
        <v>180.58</v>
      </c>
      <c r="AB194" s="63">
        <v>105.88</v>
      </c>
      <c r="AC194" s="63">
        <v>92.46</v>
      </c>
      <c r="AD194" s="63">
        <v>5.44</v>
      </c>
      <c r="AE194" s="63">
        <v>0.69</v>
      </c>
      <c r="AF194" s="63">
        <v>0.67</v>
      </c>
      <c r="AG194" s="63">
        <v>12.1</v>
      </c>
      <c r="AH194" s="63">
        <v>18.05</v>
      </c>
      <c r="AI194" s="63">
        <v>17.91</v>
      </c>
      <c r="AJ194" s="1">
        <v>0</v>
      </c>
      <c r="AK194" s="1">
        <v>1563.52</v>
      </c>
      <c r="AL194" s="1">
        <v>1242.4000000000001</v>
      </c>
      <c r="AM194" s="1">
        <v>2246.23</v>
      </c>
      <c r="AN194" s="1">
        <v>3084.61</v>
      </c>
      <c r="AO194" s="1">
        <v>654.15</v>
      </c>
      <c r="AP194" s="1">
        <v>1298.8699999999999</v>
      </c>
      <c r="AQ194" s="1">
        <v>346.07</v>
      </c>
      <c r="AR194" s="1">
        <v>925.41</v>
      </c>
      <c r="AS194" s="1">
        <v>1115.53</v>
      </c>
      <c r="AT194" s="1">
        <v>1300.76</v>
      </c>
      <c r="AU194" s="1">
        <v>1750.02</v>
      </c>
      <c r="AV194" s="1">
        <v>1001.12</v>
      </c>
      <c r="AW194" s="1">
        <v>969.25</v>
      </c>
      <c r="AX194" s="1">
        <v>3693.31</v>
      </c>
      <c r="AY194" s="1">
        <v>220.4</v>
      </c>
      <c r="AZ194" s="1">
        <v>871.05</v>
      </c>
      <c r="BA194" s="1">
        <v>825.42</v>
      </c>
      <c r="BB194" s="1">
        <v>715.6</v>
      </c>
      <c r="BC194" s="1">
        <v>302.89</v>
      </c>
      <c r="BD194" s="1">
        <v>0.32</v>
      </c>
      <c r="BE194" s="1">
        <v>0.14000000000000001</v>
      </c>
      <c r="BF194" s="1">
        <v>0.08</v>
      </c>
      <c r="BG194" s="1">
        <v>0.18</v>
      </c>
      <c r="BH194" s="1">
        <v>0.2</v>
      </c>
      <c r="BI194" s="1">
        <v>0.94</v>
      </c>
      <c r="BJ194" s="1">
        <v>0</v>
      </c>
      <c r="BK194" s="1">
        <v>2.83</v>
      </c>
      <c r="BL194" s="1">
        <v>0</v>
      </c>
      <c r="BM194" s="1">
        <v>0.85</v>
      </c>
      <c r="BN194" s="1">
        <v>0.01</v>
      </c>
      <c r="BO194" s="1">
        <v>0</v>
      </c>
      <c r="BP194" s="1">
        <v>0</v>
      </c>
      <c r="BQ194" s="1">
        <v>0.18</v>
      </c>
      <c r="BR194" s="1">
        <v>0.28999999999999998</v>
      </c>
      <c r="BS194" s="1">
        <v>2.61</v>
      </c>
      <c r="BT194" s="1">
        <v>0</v>
      </c>
      <c r="BU194" s="1">
        <v>0</v>
      </c>
      <c r="BV194" s="1">
        <v>0.72</v>
      </c>
      <c r="BW194" s="1">
        <v>0.04</v>
      </c>
      <c r="BX194" s="1">
        <v>0</v>
      </c>
      <c r="BY194" s="1">
        <v>0</v>
      </c>
      <c r="BZ194" s="1">
        <v>0</v>
      </c>
      <c r="CA194" s="1">
        <v>0</v>
      </c>
      <c r="CB194" s="1">
        <v>847.49</v>
      </c>
      <c r="CC194" s="64"/>
      <c r="CD194" s="64"/>
      <c r="CE194" s="1">
        <v>198.22</v>
      </c>
      <c r="CF194" s="1"/>
      <c r="CG194" s="1">
        <v>129.52000000000001</v>
      </c>
      <c r="CH194" s="1">
        <v>56.08</v>
      </c>
      <c r="CI194" s="1">
        <v>92.8</v>
      </c>
      <c r="CJ194" s="1">
        <v>5535.08</v>
      </c>
      <c r="CK194" s="1">
        <v>3118.95</v>
      </c>
      <c r="CL194" s="1">
        <v>4327.01</v>
      </c>
      <c r="CM194" s="1">
        <v>117.83</v>
      </c>
      <c r="CN194" s="1">
        <v>56.05</v>
      </c>
      <c r="CO194" s="1">
        <v>86.99</v>
      </c>
      <c r="CP194" s="1">
        <v>0</v>
      </c>
      <c r="CQ194" s="1">
        <v>1.47</v>
      </c>
    </row>
    <row r="195" spans="1:98" ht="15" hidden="1" customHeight="1" x14ac:dyDescent="0.3">
      <c r="A195" s="56"/>
      <c r="B195" s="16" t="s">
        <v>247</v>
      </c>
      <c r="C195" s="74"/>
      <c r="D195" s="17">
        <v>31.499999999999996</v>
      </c>
      <c r="E195" s="17">
        <v>0</v>
      </c>
      <c r="F195" s="17">
        <v>32.199999999999996</v>
      </c>
      <c r="G195" s="17">
        <v>0</v>
      </c>
      <c r="H195" s="17">
        <v>134.04999999999998</v>
      </c>
      <c r="I195" s="90">
        <v>951.99999999999989</v>
      </c>
      <c r="V195" s="50">
        <v>0</v>
      </c>
      <c r="W195" s="50">
        <v>0</v>
      </c>
      <c r="X195" s="50">
        <v>0</v>
      </c>
      <c r="Y195" s="50">
        <v>0</v>
      </c>
      <c r="Z195" s="50">
        <v>0</v>
      </c>
      <c r="AA195" s="50">
        <v>0</v>
      </c>
      <c r="AB195" s="50">
        <v>0</v>
      </c>
      <c r="AC195" s="50">
        <v>315</v>
      </c>
      <c r="AD195" s="50">
        <v>0</v>
      </c>
      <c r="AE195" s="50">
        <v>0.48999999999999994</v>
      </c>
      <c r="AF195" s="50">
        <v>0.55999999999999994</v>
      </c>
      <c r="AI195" s="50">
        <v>24.5</v>
      </c>
      <c r="CI195" s="51">
        <v>0</v>
      </c>
      <c r="CL195" s="51">
        <v>0</v>
      </c>
      <c r="CO195" s="51">
        <v>0</v>
      </c>
    </row>
    <row r="196" spans="1:98" hidden="1" x14ac:dyDescent="0.3">
      <c r="A196" s="56"/>
      <c r="B196" s="16" t="s">
        <v>103</v>
      </c>
      <c r="C196" s="74"/>
      <c r="D196" s="17">
        <f t="shared" ref="D196:I196" si="83">D194-D195</f>
        <v>0</v>
      </c>
      <c r="E196" s="17">
        <f t="shared" si="83"/>
        <v>23.14</v>
      </c>
      <c r="F196" s="17">
        <f t="shared" si="83"/>
        <v>-4.659999999999993</v>
      </c>
      <c r="G196" s="17">
        <f t="shared" si="83"/>
        <v>1.5699999999999998</v>
      </c>
      <c r="H196" s="17">
        <f t="shared" si="83"/>
        <v>-11.619999999999976</v>
      </c>
      <c r="I196" s="90">
        <f t="shared" si="83"/>
        <v>-127.51039499999979</v>
      </c>
      <c r="V196" s="50">
        <f t="shared" ref="V196:AF196" si="84">V194-V195</f>
        <v>1539.32</v>
      </c>
      <c r="W196" s="50">
        <f t="shared" si="84"/>
        <v>110.32</v>
      </c>
      <c r="X196" s="50">
        <f t="shared" si="84"/>
        <v>123.8</v>
      </c>
      <c r="Y196" s="50">
        <f t="shared" si="84"/>
        <v>509.55</v>
      </c>
      <c r="Z196" s="50">
        <f t="shared" si="84"/>
        <v>7.47</v>
      </c>
      <c r="AA196" s="50">
        <f t="shared" si="84"/>
        <v>180.58</v>
      </c>
      <c r="AB196" s="50">
        <f t="shared" si="84"/>
        <v>105.88</v>
      </c>
      <c r="AC196" s="50">
        <f t="shared" si="84"/>
        <v>-222.54000000000002</v>
      </c>
      <c r="AD196" s="50">
        <f t="shared" si="84"/>
        <v>5.44</v>
      </c>
      <c r="AE196" s="50">
        <f t="shared" si="84"/>
        <v>0.2</v>
      </c>
      <c r="AF196" s="50">
        <f t="shared" si="84"/>
        <v>0.1100000000000001</v>
      </c>
      <c r="AI196" s="50">
        <f>AI194-AI195</f>
        <v>-6.59</v>
      </c>
      <c r="CI196" s="51">
        <f>CI194-CI195</f>
        <v>92.8</v>
      </c>
      <c r="CL196" s="51">
        <f>CL194-CL195</f>
        <v>4327.01</v>
      </c>
      <c r="CO196" s="51">
        <f>CO194-CO195</f>
        <v>86.99</v>
      </c>
    </row>
    <row r="197" spans="1:98" ht="13.8" hidden="1" customHeight="1" x14ac:dyDescent="0.3">
      <c r="A197" s="56"/>
      <c r="B197" s="16" t="s">
        <v>104</v>
      </c>
      <c r="C197" s="74"/>
      <c r="D197" s="17">
        <v>18</v>
      </c>
      <c r="E197" s="17"/>
      <c r="F197" s="17">
        <v>31</v>
      </c>
      <c r="G197" s="17"/>
      <c r="H197" s="17">
        <v>51</v>
      </c>
      <c r="I197" s="90"/>
    </row>
    <row r="198" spans="1:98" ht="13.8" customHeight="1" x14ac:dyDescent="0.3">
      <c r="A198" s="189"/>
      <c r="B198" s="190" t="s">
        <v>326</v>
      </c>
      <c r="C198" s="191"/>
      <c r="D198" s="192"/>
      <c r="E198" s="193"/>
      <c r="F198" s="193"/>
      <c r="G198" s="193"/>
      <c r="H198" s="192"/>
      <c r="I198" s="193"/>
    </row>
    <row r="199" spans="1:98" ht="13.8" customHeight="1" x14ac:dyDescent="0.3">
      <c r="A199" s="194"/>
      <c r="B199" s="195" t="s">
        <v>327</v>
      </c>
      <c r="C199" s="196" t="s">
        <v>136</v>
      </c>
      <c r="D199" s="161">
        <v>7.2</v>
      </c>
      <c r="E199" s="161"/>
      <c r="F199" s="161">
        <v>9.1999999999999993</v>
      </c>
      <c r="G199" s="161"/>
      <c r="H199" s="161">
        <v>25.25</v>
      </c>
      <c r="I199" s="161">
        <v>200</v>
      </c>
    </row>
    <row r="200" spans="1:98" ht="13.8" customHeight="1" x14ac:dyDescent="0.3">
      <c r="A200" s="169"/>
      <c r="B200" s="170" t="s">
        <v>328</v>
      </c>
      <c r="C200" s="173" t="s">
        <v>316</v>
      </c>
      <c r="D200" s="161">
        <v>1</v>
      </c>
      <c r="E200" s="161"/>
      <c r="F200" s="161">
        <v>0</v>
      </c>
      <c r="G200" s="161"/>
      <c r="H200" s="161">
        <v>16.600000000000001</v>
      </c>
      <c r="I200" s="161">
        <v>70.400000000000006</v>
      </c>
    </row>
    <row r="201" spans="1:98" ht="13.8" customHeight="1" x14ac:dyDescent="0.3">
      <c r="A201" s="152" t="str">
        <f>"-"</f>
        <v>-</v>
      </c>
      <c r="B201" s="153" t="s">
        <v>329</v>
      </c>
      <c r="C201" s="197">
        <v>200</v>
      </c>
      <c r="D201" s="155">
        <v>0.8</v>
      </c>
      <c r="E201" s="155">
        <v>0</v>
      </c>
      <c r="F201" s="155">
        <v>0</v>
      </c>
      <c r="G201" s="155">
        <v>0.6</v>
      </c>
      <c r="H201" s="155">
        <v>13.2</v>
      </c>
      <c r="I201" s="155">
        <v>97.36</v>
      </c>
    </row>
    <row r="202" spans="1:98" ht="13.8" customHeight="1" x14ac:dyDescent="0.3">
      <c r="A202" s="189"/>
      <c r="B202" s="198" t="s">
        <v>330</v>
      </c>
      <c r="C202" s="199"/>
      <c r="D202" s="206">
        <f>SUM(D199:D201)</f>
        <v>9</v>
      </c>
      <c r="E202" s="206">
        <f t="shared" ref="E202:I202" si="85">SUM(E199:E201)</f>
        <v>0</v>
      </c>
      <c r="F202" s="206">
        <f t="shared" si="85"/>
        <v>9.1999999999999993</v>
      </c>
      <c r="G202" s="206">
        <f t="shared" si="85"/>
        <v>0.6</v>
      </c>
      <c r="H202" s="206">
        <f t="shared" si="85"/>
        <v>55.05</v>
      </c>
      <c r="I202" s="206">
        <f t="shared" si="85"/>
        <v>367.76</v>
      </c>
    </row>
    <row r="203" spans="1:98" ht="13.8" customHeight="1" x14ac:dyDescent="0.3">
      <c r="A203" s="200"/>
      <c r="B203" s="201" t="s">
        <v>331</v>
      </c>
      <c r="C203" s="202"/>
      <c r="D203" s="203">
        <f>D194+D202</f>
        <v>40.5</v>
      </c>
      <c r="E203" s="203">
        <f t="shared" ref="E203" si="86">E194+E202</f>
        <v>23.14</v>
      </c>
      <c r="F203" s="203">
        <f t="shared" ref="F203" si="87">F194+F202</f>
        <v>36.74</v>
      </c>
      <c r="G203" s="203">
        <f t="shared" ref="G203" si="88">G194+G202</f>
        <v>2.17</v>
      </c>
      <c r="H203" s="203">
        <f t="shared" ref="H203" si="89">H194+H202</f>
        <v>177.48000000000002</v>
      </c>
      <c r="I203" s="203">
        <f t="shared" ref="I203" si="90">I194+I202</f>
        <v>1192.249605</v>
      </c>
    </row>
    <row r="204" spans="1:98" x14ac:dyDescent="0.3">
      <c r="A204" s="72"/>
      <c r="B204" s="66" t="s">
        <v>286</v>
      </c>
      <c r="C204" s="75"/>
      <c r="D204" s="68">
        <f>D203+D184+D164+D144+D125+D105+D85+D66+D46+D26</f>
        <v>377.41</v>
      </c>
      <c r="E204" s="68">
        <f t="shared" ref="E204:I204" si="91">E203+E184+E164+E144+E125+E105+E85+E66+E46+E26</f>
        <v>130.16999999999999</v>
      </c>
      <c r="F204" s="68">
        <f t="shared" si="91"/>
        <v>372.12</v>
      </c>
      <c r="G204" s="68">
        <f t="shared" si="91"/>
        <v>94.43</v>
      </c>
      <c r="H204" s="68">
        <f t="shared" si="91"/>
        <v>1795.1299999999999</v>
      </c>
      <c r="I204" s="68">
        <f t="shared" si="91"/>
        <v>12107.535021463922</v>
      </c>
      <c r="J204" s="63">
        <f>$J$17+$J$37+$J$57+$J$76+$J$96+$J$116+$J$135+$J$155+$J$175+$J$194</f>
        <v>113.94</v>
      </c>
      <c r="K204" s="63">
        <f>$K$17+$K$37+$K$57+$K$76+$K$96+$K$116+$K$135+$K$155+$K$175+$K$194</f>
        <v>46.56</v>
      </c>
      <c r="L204" s="63">
        <f>$L$17+$L$37+$L$57+$L$76+$L$96+$L$116+$L$135+$L$155+$L$175+$L$194</f>
        <v>0</v>
      </c>
      <c r="M204" s="63">
        <f>$M$17+$M$37+$M$57+$M$76+$M$96+$M$116+$M$135+$M$155+$M$175+$M$194</f>
        <v>0</v>
      </c>
      <c r="N204" s="63">
        <f>$N$17+$N$37+$N$57+$N$76+$N$96+$N$116+$N$135+$N$155+$N$175+$N$194</f>
        <v>313.17</v>
      </c>
      <c r="O204" s="63">
        <f>$O$17+$O$37+$O$57+$O$76+$O$96+$O$116+$O$135+$O$155+$O$175+$O$194</f>
        <v>716.18000000000006</v>
      </c>
      <c r="P204" s="63">
        <f>$P$17+$P$37+$P$57+$P$76+$P$96+$P$116+$P$135+$P$155+$P$175+$P$194</f>
        <v>124.42000000000002</v>
      </c>
      <c r="Q204" s="63">
        <f>$Q$17+$Q$37+$Q$57+$Q$76+$Q$96+$Q$116+$Q$135+$Q$155+$Q$175+$Q$194</f>
        <v>0</v>
      </c>
      <c r="R204" s="63">
        <f>$R$17+$R$37+$R$57+$R$76+$R$96+$R$116+$R$135+$R$155+$R$175+$R$194</f>
        <v>0</v>
      </c>
      <c r="S204" s="63">
        <f>$S$17+$S$37+$S$57+$S$76+$S$96+$S$116+$S$135+$S$155+$S$175+$S$194</f>
        <v>15.01</v>
      </c>
      <c r="T204" s="63">
        <f>$T$17+$T$37+$T$57+$T$76+$T$96+$T$116+$T$135+$T$155+$T$175+$T$194</f>
        <v>70.47</v>
      </c>
      <c r="U204" s="63">
        <f>$U$17+$U$37+$U$57+$U$76+$U$96+$U$116+$U$135+$U$155+$U$175+$U$194</f>
        <v>9662.99</v>
      </c>
      <c r="V204" s="63">
        <f>$V$17+$V$37+$V$57+$V$76+$V$96+$V$116+$V$135+$V$155+$V$175+$V$194</f>
        <v>12969.159999999996</v>
      </c>
      <c r="W204" s="63">
        <f>$W$17+$W$37+$W$57+$W$76+$W$96+$W$116+$W$135+$W$155+$W$175+$W$194</f>
        <v>1248.05</v>
      </c>
      <c r="X204" s="63">
        <f>$X$17+$X$37+$X$57+$X$76+$X$96+$X$116+$X$135+$X$155+$X$175+$X$194</f>
        <v>1305.25</v>
      </c>
      <c r="Y204" s="63">
        <f>$Y$17+$Y$37+$Y$57+$Y$76+$Y$96+$Y$116+$Y$135+$Y$155+$Y$175+$Y$194</f>
        <v>4016.38</v>
      </c>
      <c r="Z204" s="63">
        <f>$Z$17+$Z$37+$Z$57+$Z$76+$Z$96+$Z$116+$Z$135+$Z$155+$Z$175+$Z$194</f>
        <v>70.48</v>
      </c>
      <c r="AA204" s="63">
        <f>$AA$17+$AA$37+$AA$57+$AA$76+$AA$96+$AA$116+$AA$135+$AA$155+$AA$175+$AA$194</f>
        <v>614.2600000000001</v>
      </c>
      <c r="AB204" s="63">
        <f>$AB$17+$AB$37+$AB$57+$AB$76+$AB$96+$AB$116+$AB$135+$AB$155+$AB$175+$AB$194</f>
        <v>20908.16</v>
      </c>
      <c r="AC204" s="63">
        <f>$AC$17+$AC$37+$AC$57+$AC$76+$AC$96+$AC$116+$AC$135+$AC$155+$AC$175+$AC$194</f>
        <v>4751.3599999999997</v>
      </c>
      <c r="AD204" s="63">
        <f>$AD$17+$AD$37+$AD$57+$AD$76+$AD$96+$AD$116+$AD$135+$AD$155+$AD$175+$AD$194</f>
        <v>61.019999999999996</v>
      </c>
      <c r="AE204" s="63">
        <f>$AE$17+$AE$37+$AE$57+$AE$76+$AE$96+$AE$116+$AE$135+$AE$155+$AE$175+$AE$194</f>
        <v>5.4699999999999989</v>
      </c>
      <c r="AF204" s="63">
        <f>$AF$17+$AF$37+$AF$57+$AF$76+$AF$96+$AF$116+$AF$135+$AF$155+$AF$175+$AF$194</f>
        <v>3.45</v>
      </c>
      <c r="AG204" s="63">
        <f>$AG$17+$AG$37+$AG$57+$AG$76+$AG$96+$AG$116+$AG$135+$AG$155+$AG$175+$AG$194</f>
        <v>68.03</v>
      </c>
      <c r="AH204" s="63">
        <f>$AH$17+$AH$37+$AH$57+$AH$76+$AH$96+$AH$116+$AH$135+$AH$155+$AH$175+$AH$194</f>
        <v>120.06999999999998</v>
      </c>
      <c r="AI204" s="63">
        <f>$AI$17+$AI$37+$AI$57+$AI$76+$AI$96+$AI$116+$AI$135+$AI$155+$AI$175+$AI$194</f>
        <v>184.25</v>
      </c>
      <c r="AJ204" s="1">
        <f>$AJ$17+$AJ$37+$AJ$57+$AJ$76+$AJ$96+$AJ$116+$AJ$135+$AJ$155+$AJ$175+$AJ$194</f>
        <v>0</v>
      </c>
      <c r="AK204" s="1">
        <f>$AK$17+$AK$37+$AK$57+$AK$76+$AK$96+$AK$116+$AK$135+$AK$155+$AK$175+$AK$194</f>
        <v>11791.510000000002</v>
      </c>
      <c r="AL204" s="1">
        <f>$AL$17+$AL$37+$AL$57+$AL$76+$AL$96+$AL$116+$AL$135+$AL$155+$AL$175+$AL$194</f>
        <v>9952.4399999999987</v>
      </c>
      <c r="AM204" s="1">
        <f>$AM$17+$AM$37+$AM$57+$AM$76+$AM$96+$AM$116+$AM$135+$AM$155+$AM$175+$AM$194</f>
        <v>17140.870000000003</v>
      </c>
      <c r="AN204" s="1">
        <f>$AN$17+$AN$37+$AN$57+$AN$76+$AN$96+$AN$116+$AN$135+$AN$155+$AN$175+$AN$194</f>
        <v>16474.59</v>
      </c>
      <c r="AO204" s="1">
        <f>$AO$17+$AO$37+$AO$57+$AO$76+$AO$96+$AO$116+$AO$135+$AO$155+$AO$175+$AO$194</f>
        <v>4663.4999999999991</v>
      </c>
      <c r="AP204" s="1">
        <f>$AP$17+$AP$37+$AP$57+$AP$76+$AP$96+$AP$116+$AP$135+$AP$155+$AP$175+$AP$194</f>
        <v>9173.93</v>
      </c>
      <c r="AQ204" s="1">
        <f>$AQ$17+$AQ$37+$AQ$57+$AQ$76+$AQ$96+$AQ$116+$AQ$135+$AQ$155+$AQ$175+$AQ$194</f>
        <v>2829.3900000000003</v>
      </c>
      <c r="AR204" s="1">
        <f>$AR$17+$AR$37+$AR$57+$AR$76+$AR$96+$AR$116+$AR$135+$AR$155+$AR$175+$AR$194</f>
        <v>9359.1699999999983</v>
      </c>
      <c r="AS204" s="1">
        <f>$AS$17+$AS$37+$AS$57+$AS$76+$AS$96+$AS$116+$AS$135+$AS$155+$AS$175+$AS$194</f>
        <v>9973.93</v>
      </c>
      <c r="AT204" s="1">
        <f>$AT$17+$AT$37+$AT$57+$AT$76+$AT$96+$AT$116+$AT$135+$AT$155+$AT$175+$AT$194</f>
        <v>12119.42</v>
      </c>
      <c r="AU204" s="1">
        <f>$AU$17+$AU$37+$AU$57+$AU$76+$AU$96+$AU$116+$AU$135+$AU$155+$AU$175+$AU$194</f>
        <v>16531.3</v>
      </c>
      <c r="AV204" s="1">
        <f>$AV$17+$AV$37+$AV$57+$AV$76+$AV$96+$AV$116+$AV$135+$AV$155+$AV$175+$AV$194</f>
        <v>6662.3799999999992</v>
      </c>
      <c r="AW204" s="1">
        <f>$AW$17+$AW$37+$AW$57+$AW$76+$AW$96+$AW$116+$AW$135+$AW$155+$AW$175+$AW$194</f>
        <v>9322.75</v>
      </c>
      <c r="AX204" s="1">
        <f>$AX$17+$AX$37+$AX$57+$AX$76+$AX$96+$AX$116+$AX$135+$AX$155+$AX$175+$AX$194</f>
        <v>38566.439999999995</v>
      </c>
      <c r="AY204" s="1">
        <f>$AY$17+$AY$37+$AY$57+$AY$76+$AY$96+$AY$116+$AY$135+$AY$155+$AY$175+$AY$194</f>
        <v>1175.55</v>
      </c>
      <c r="AZ204" s="1">
        <f>$AZ$17+$AZ$37+$AZ$57+$AZ$76+$AZ$96+$AZ$116+$AZ$135+$AZ$155+$AZ$175+$AZ$194</f>
        <v>10598.82</v>
      </c>
      <c r="BA204" s="1">
        <f>$BA$17+$BA$37+$BA$57+$BA$76+$BA$96+$BA$116+$BA$135+$BA$155+$BA$175+$BA$194</f>
        <v>8644.99</v>
      </c>
      <c r="BB204" s="1">
        <f>$BB$17+$BB$37+$BB$57+$BB$76+$BB$96+$BB$116+$BB$135+$BB$155+$BB$175+$BB$194</f>
        <v>6869.6600000000008</v>
      </c>
      <c r="BC204" s="1">
        <f>$BC$17+$BC$37+$BC$57+$BC$76+$BC$96+$BC$116+$BC$135+$BC$155+$BC$175+$BC$194</f>
        <v>3161.7999999999997</v>
      </c>
      <c r="BD204" s="1">
        <f>$BD$17+$BD$37+$BD$57+$BD$76+$BD$96+$BD$116+$BD$135+$BD$155+$BD$175+$BD$194</f>
        <v>1.85</v>
      </c>
      <c r="BE204" s="1">
        <f>$BE$17+$BE$37+$BE$57+$BE$76+$BE$96+$BE$116+$BE$135+$BE$155+$BE$175+$BE$194</f>
        <v>0.63</v>
      </c>
      <c r="BF204" s="1">
        <f>$BF$17+$BF$37+$BF$57+$BF$76+$BF$96+$BF$116+$BF$135+$BF$155+$BF$175+$BF$194</f>
        <v>0.44000000000000006</v>
      </c>
      <c r="BG204" s="1">
        <f>$BG$17+$BG$37+$BG$57+$BG$76+$BG$96+$BG$116+$BG$135+$BG$155+$BG$175+$BG$194</f>
        <v>1.05</v>
      </c>
      <c r="BH204" s="1">
        <f>$BH$17+$BH$37+$BH$57+$BH$76+$BH$96+$BH$116+$BH$135+$BH$155+$BH$175+$BH$194</f>
        <v>1.28</v>
      </c>
      <c r="BI204" s="1">
        <f>$BI$17+$BI$37+$BI$57+$BI$76+$BI$96+$BI$116+$BI$135+$BI$155+$BI$175+$BI$194</f>
        <v>4.92</v>
      </c>
      <c r="BJ204" s="1">
        <f>$BJ$17+$BJ$37+$BJ$57+$BJ$76+$BJ$96+$BJ$116+$BJ$135+$BJ$155+$BJ$175+$BJ$194</f>
        <v>0.03</v>
      </c>
      <c r="BK204" s="1">
        <f>$BK$17+$BK$37+$BK$57+$BK$76+$BK$96+$BK$116+$BK$135+$BK$155+$BK$175+$BK$194</f>
        <v>19.849999999999994</v>
      </c>
      <c r="BL204" s="1">
        <f>$BL$17+$BL$37+$BL$57+$BL$76+$BL$96+$BL$116+$BL$135+$BL$155+$BL$175+$BL$194</f>
        <v>0.01</v>
      </c>
      <c r="BM204" s="1">
        <f>$BM$17+$BM$37+$BM$57+$BM$76+$BM$96+$BM$116+$BM$135+$BM$155+$BM$175+$BM$194</f>
        <v>7.0400000000000009</v>
      </c>
      <c r="BN204" s="1">
        <f>$BN$17+$BN$37+$BN$57+$BN$76+$BN$96+$BN$116+$BN$135+$BN$155+$BN$175+$BN$194</f>
        <v>0.26</v>
      </c>
      <c r="BO204" s="1">
        <f>$BO$17+$BO$37+$BO$57+$BO$76+$BO$96+$BO$116+$BO$135+$BO$155+$BO$175+$BO$194</f>
        <v>0.41000000000000003</v>
      </c>
      <c r="BP204" s="1">
        <f>$BP$17+$BP$37+$BP$57+$BP$76+$BP$96+$BP$116+$BP$135+$BP$155+$BP$175+$BP$194</f>
        <v>0</v>
      </c>
      <c r="BQ204" s="1">
        <f>$BQ$17+$BQ$37+$BQ$57+$BQ$76+$BQ$96+$BQ$116+$BQ$135+$BQ$155+$BQ$175+$BQ$194</f>
        <v>0.77</v>
      </c>
      <c r="BR204" s="1">
        <f>$BR$17+$BR$37+$BR$57+$BR$76+$BR$96+$BR$116+$BR$135+$BR$155+$BR$175+$BR$194</f>
        <v>1.6500000000000001</v>
      </c>
      <c r="BS204" s="1">
        <f>$BS$17+$BS$37+$BS$57+$BS$76+$BS$96+$BS$116+$BS$135+$BS$155+$BS$175+$BS$194</f>
        <v>29.59</v>
      </c>
      <c r="BT204" s="1">
        <f>$BT$17+$BT$37+$BT$57+$BT$76+$BT$96+$BT$116+$BT$135+$BT$155+$BT$175+$BT$194</f>
        <v>0.01</v>
      </c>
      <c r="BU204" s="1">
        <f>$BU$17+$BU$37+$BU$57+$BU$76+$BU$96+$BU$116+$BU$135+$BU$155+$BU$175+$BU$194</f>
        <v>0</v>
      </c>
      <c r="BV204" s="1">
        <f>$BV$17+$BV$37+$BV$57+$BV$76+$BV$96+$BV$116+$BV$135+$BV$155+$BV$175+$BV$194</f>
        <v>45.059999999999995</v>
      </c>
      <c r="BW204" s="1">
        <f>$BW$17+$BW$37+$BW$57+$BW$76+$BW$96+$BW$116+$BW$135+$BW$155+$BW$175+$BW$194</f>
        <v>0.38999999999999996</v>
      </c>
      <c r="BX204" s="1">
        <f>$BX$17+$BX$37+$BX$57+$BX$76+$BX$96+$BX$116+$BX$135+$BX$155+$BX$175+$BX$194</f>
        <v>0</v>
      </c>
      <c r="BY204" s="1">
        <f>$BY$17+$BY$37+$BY$57+$BY$76+$BY$96+$BY$116+$BY$135+$BY$155+$BY$175+$BY$194</f>
        <v>0</v>
      </c>
      <c r="BZ204" s="1">
        <f>$BZ$17+$BZ$37+$BZ$57+$BZ$76+$BZ$96+$BZ$116+$BZ$135+$BZ$155+$BZ$175+$BZ$194</f>
        <v>0</v>
      </c>
      <c r="CA204" s="1">
        <f>$CA$17+$CA$37+$CA$57+$CA$76+$CA$96+$CA$116+$CA$135+$CA$155+$CA$175+$CA$194</f>
        <v>0</v>
      </c>
      <c r="CB204" s="1">
        <f>$CB$17+$CB$37+$CB$57+$CB$76+$CB$96+$CB$116+$CB$135+$CB$155+$CB$175+$CB$194</f>
        <v>8222.08</v>
      </c>
      <c r="CC204" s="64"/>
      <c r="CD204" s="64"/>
      <c r="CE204" s="1">
        <f>$CE$17+$CE$37+$CE$57+$CE$76+$CE$96+$CE$116+$CE$135+$CE$155+$CE$175+$CE$194</f>
        <v>4098.9399999999996</v>
      </c>
      <c r="CF204" s="1"/>
      <c r="CG204" s="1">
        <f>$CG$17+$CG$37+$CG$57+$CG$76+$CG$96+$CG$116+$CG$135+$CG$155+$CG$175+$CG$194</f>
        <v>973.25</v>
      </c>
      <c r="CH204" s="1">
        <f>$CH$17+$CH$37+$CH$57+$CH$76+$CH$96+$CH$116+$CH$135+$CH$155+$CH$175+$CH$194</f>
        <v>527.45000000000005</v>
      </c>
      <c r="CI204" s="1">
        <f>$CI$17+$CI$37+$CI$57+$CI$76+$CI$96+$CI$116+$CI$135+$CI$155+$CI$175+$CI$194</f>
        <v>748.23</v>
      </c>
      <c r="CJ204" s="1">
        <f>$CJ$17+$CJ$37+$CJ$57+$CJ$76+$CJ$96+$CJ$116+$CJ$135+$CJ$155+$CJ$175+$CJ$194</f>
        <v>57713.799999999988</v>
      </c>
      <c r="CK204" s="1">
        <f>$CK$17+$CK$37+$CK$57+$CK$76+$CK$96+$CK$116+$CK$135+$CK$155+$CK$175+$CK$194</f>
        <v>29546.340000000004</v>
      </c>
      <c r="CL204" s="1">
        <f>$CL$17+$CL$37+$CL$57+$CL$76+$CL$96+$CL$116+$CL$135+$CL$155+$CL$175+$CL$194</f>
        <v>43629.120000000003</v>
      </c>
      <c r="CM204" s="1">
        <f>$CM$17+$CM$37+$CM$57+$CM$76+$CM$96+$CM$116+$CM$135+$CM$155+$CM$175+$CM$194</f>
        <v>1526.7399999999998</v>
      </c>
      <c r="CN204" s="1">
        <f>$CN$17+$CN$37+$CN$57+$CN$76+$CN$96+$CN$116+$CN$135+$CN$155+$CN$175+$CN$194</f>
        <v>1000.29</v>
      </c>
      <c r="CO204" s="1">
        <f>$CO$17+$CO$37+$CO$57+$CO$76+$CO$96+$CO$116+$CO$135+$CO$155+$CO$175+$CO$194</f>
        <v>1256.83</v>
      </c>
      <c r="CP204" s="1">
        <f>$CP$17+$CP$37+$CP$57+$CP$76+$CP$96+$CP$116+$CP$135+$CP$155+$CP$175+$CP$194</f>
        <v>94.88</v>
      </c>
      <c r="CQ204" s="1">
        <f>$CQ$17+$CQ$37+$CQ$57+$CQ$76+$CQ$96+$CQ$116+$CQ$135+$CQ$155+$CQ$175+$CQ$194</f>
        <v>16.359999999999996</v>
      </c>
    </row>
    <row r="205" spans="1:98" s="50" customFormat="1" x14ac:dyDescent="0.3">
      <c r="A205" s="56"/>
      <c r="B205" s="66" t="s">
        <v>285</v>
      </c>
      <c r="C205" s="74"/>
      <c r="D205" s="68">
        <f>D204/10</f>
        <v>37.741</v>
      </c>
      <c r="E205" s="68">
        <f t="shared" ref="E205:I205" si="92">E204/10</f>
        <v>13.016999999999999</v>
      </c>
      <c r="F205" s="68">
        <f t="shared" si="92"/>
        <v>37.212000000000003</v>
      </c>
      <c r="G205" s="68">
        <f t="shared" si="92"/>
        <v>9.4430000000000014</v>
      </c>
      <c r="H205" s="68">
        <f t="shared" si="92"/>
        <v>179.51299999999998</v>
      </c>
      <c r="I205" s="68">
        <f t="shared" si="92"/>
        <v>1210.7535021463923</v>
      </c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2"/>
      <c r="CD205" s="52"/>
      <c r="CE205" s="51"/>
      <c r="CF205" s="51"/>
      <c r="CG205" s="51"/>
      <c r="CH205" s="51"/>
      <c r="CI205" s="51"/>
      <c r="CJ205" s="51"/>
      <c r="CK205" s="51"/>
      <c r="CL205" s="51"/>
      <c r="CM205" s="51"/>
      <c r="CN205" s="51"/>
      <c r="CO205" s="51"/>
      <c r="CP205" s="51"/>
      <c r="CQ205" s="51"/>
      <c r="CR205"/>
      <c r="CS205"/>
      <c r="CT205"/>
    </row>
  </sheetData>
  <mergeCells count="46">
    <mergeCell ref="F69:G69"/>
    <mergeCell ref="I6:I7"/>
    <mergeCell ref="F28:G28"/>
    <mergeCell ref="F29:G29"/>
    <mergeCell ref="F48:G48"/>
    <mergeCell ref="F49:G49"/>
    <mergeCell ref="F68:G68"/>
    <mergeCell ref="F186:G186"/>
    <mergeCell ref="F187:G187"/>
    <mergeCell ref="F87:G87"/>
    <mergeCell ref="F88:G88"/>
    <mergeCell ref="F107:G107"/>
    <mergeCell ref="F108:G108"/>
    <mergeCell ref="F127:G127"/>
    <mergeCell ref="F128:G128"/>
    <mergeCell ref="F146:G146"/>
    <mergeCell ref="F147:G147"/>
    <mergeCell ref="F166:G166"/>
    <mergeCell ref="F167:G167"/>
    <mergeCell ref="CQ6:CQ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W6:Z6"/>
    <mergeCell ref="AI6:AI7"/>
    <mergeCell ref="CC6:CC7"/>
    <mergeCell ref="CD6:CD7"/>
    <mergeCell ref="CE6:CE7"/>
    <mergeCell ref="C1:I1"/>
    <mergeCell ref="A2:B2"/>
    <mergeCell ref="C2:I2"/>
    <mergeCell ref="A6:A7"/>
    <mergeCell ref="B6:B7"/>
    <mergeCell ref="C6:C7"/>
    <mergeCell ref="D6:E6"/>
    <mergeCell ref="F6:G6"/>
    <mergeCell ref="H6:H7"/>
    <mergeCell ref="A4:V4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Q142"/>
  <sheetViews>
    <sheetView workbookViewId="0">
      <selection activeCell="F21" sqref="F21"/>
    </sheetView>
  </sheetViews>
  <sheetFormatPr defaultRowHeight="15.6" x14ac:dyDescent="0.3"/>
  <cols>
    <col min="1" max="1" width="6.5546875" style="65" customWidth="1"/>
    <col min="2" max="2" width="45.5546875" style="20" customWidth="1"/>
    <col min="3" max="3" width="6.5546875" style="76" customWidth="1"/>
    <col min="4" max="4" width="6.88671875" style="76" customWidth="1"/>
    <col min="5" max="5" width="6.6640625" style="76" hidden="1" customWidth="1"/>
    <col min="6" max="6" width="7.5546875" style="76" customWidth="1"/>
    <col min="7" max="7" width="6.6640625" style="76" hidden="1" customWidth="1"/>
    <col min="8" max="8" width="7.109375" style="76" customWidth="1"/>
    <col min="9" max="9" width="6.44140625" style="76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8.44140625" style="52" hidden="1" customWidth="1"/>
    <col min="83" max="94" width="9.109375" style="51" hidden="1" customWidth="1"/>
    <col min="95" max="95" width="8.44140625" style="51" hidden="1" customWidth="1"/>
  </cols>
  <sheetData>
    <row r="1" spans="1:95" s="71" customFormat="1" x14ac:dyDescent="0.3">
      <c r="A1" s="270" t="s">
        <v>139</v>
      </c>
      <c r="B1" s="270"/>
      <c r="C1" s="270" t="s">
        <v>140</v>
      </c>
      <c r="D1" s="270"/>
      <c r="E1" s="270"/>
      <c r="F1" s="270"/>
      <c r="G1" s="270"/>
      <c r="H1" s="270"/>
      <c r="I1" s="27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2"/>
      <c r="CD1" s="52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</row>
    <row r="2" spans="1:95" s="71" customFormat="1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2"/>
      <c r="CD2" s="52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</row>
    <row r="3" spans="1:95" s="71" customFormat="1" ht="18" customHeight="1" x14ac:dyDescent="0.3">
      <c r="A3" s="70"/>
      <c r="B3" s="118"/>
      <c r="C3" s="148"/>
      <c r="D3" s="148"/>
      <c r="E3" s="148"/>
      <c r="F3" s="148"/>
      <c r="G3" s="148"/>
      <c r="H3" s="148"/>
      <c r="I3" s="14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2"/>
      <c r="CD3" s="52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</row>
    <row r="4" spans="1:95" s="71" customFormat="1" ht="36" customHeight="1" x14ac:dyDescent="0.3">
      <c r="A4" s="272" t="s">
        <v>374</v>
      </c>
      <c r="B4" s="272"/>
      <c r="C4" s="272"/>
      <c r="D4" s="272"/>
      <c r="E4" s="272"/>
      <c r="F4" s="272"/>
      <c r="G4" s="272"/>
      <c r="H4" s="272"/>
      <c r="I4" s="272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2"/>
      <c r="CD4" s="52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</row>
    <row r="5" spans="1:95" x14ac:dyDescent="0.3">
      <c r="A5" s="275" t="s">
        <v>0</v>
      </c>
      <c r="B5" s="267" t="s">
        <v>1</v>
      </c>
      <c r="C5" s="267" t="s">
        <v>196</v>
      </c>
      <c r="D5" s="267" t="s">
        <v>2</v>
      </c>
      <c r="E5" s="267"/>
      <c r="F5" s="267" t="s">
        <v>3</v>
      </c>
      <c r="G5" s="267"/>
      <c r="H5" s="267" t="s">
        <v>4</v>
      </c>
      <c r="I5" s="267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3" t="s">
        <v>15</v>
      </c>
      <c r="T5" s="53" t="s">
        <v>16</v>
      </c>
      <c r="U5" s="53" t="s">
        <v>17</v>
      </c>
      <c r="V5" s="53" t="s">
        <v>18</v>
      </c>
      <c r="W5" s="274" t="s">
        <v>19</v>
      </c>
      <c r="X5" s="274"/>
      <c r="Y5" s="274"/>
      <c r="Z5" s="274"/>
      <c r="AA5" s="54" t="s">
        <v>20</v>
      </c>
      <c r="AB5" s="54"/>
      <c r="AC5" s="54"/>
      <c r="AD5" s="54"/>
      <c r="AE5" s="54"/>
      <c r="AF5" s="54"/>
      <c r="AG5" s="54"/>
      <c r="AH5" s="54"/>
      <c r="AI5" s="274" t="s">
        <v>21</v>
      </c>
      <c r="AJ5" s="55" t="s">
        <v>22</v>
      </c>
      <c r="AK5" s="55" t="s">
        <v>23</v>
      </c>
      <c r="AL5" s="55" t="s">
        <v>24</v>
      </c>
      <c r="AM5" s="55" t="s">
        <v>25</v>
      </c>
      <c r="AN5" s="55" t="s">
        <v>26</v>
      </c>
      <c r="AO5" s="55" t="s">
        <v>27</v>
      </c>
      <c r="AP5" s="55" t="s">
        <v>28</v>
      </c>
      <c r="AQ5" s="55" t="s">
        <v>29</v>
      </c>
      <c r="AR5" s="55" t="s">
        <v>30</v>
      </c>
      <c r="AS5" s="55" t="s">
        <v>31</v>
      </c>
      <c r="AT5" s="55" t="s">
        <v>32</v>
      </c>
      <c r="AU5" s="55" t="s">
        <v>33</v>
      </c>
      <c r="AV5" s="55" t="s">
        <v>34</v>
      </c>
      <c r="AW5" s="55" t="s">
        <v>35</v>
      </c>
      <c r="AX5" s="55" t="s">
        <v>36</v>
      </c>
      <c r="AY5" s="55" t="s">
        <v>37</v>
      </c>
      <c r="AZ5" s="55" t="s">
        <v>38</v>
      </c>
      <c r="BA5" s="55" t="s">
        <v>39</v>
      </c>
      <c r="BB5" s="55" t="s">
        <v>40</v>
      </c>
      <c r="BC5" s="55" t="s">
        <v>41</v>
      </c>
      <c r="BD5" s="55" t="s">
        <v>42</v>
      </c>
      <c r="BE5" s="55" t="s">
        <v>43</v>
      </c>
      <c r="BF5" s="55" t="s">
        <v>44</v>
      </c>
      <c r="BG5" s="55" t="s">
        <v>45</v>
      </c>
      <c r="BH5" s="55" t="s">
        <v>46</v>
      </c>
      <c r="BI5" s="55" t="s">
        <v>47</v>
      </c>
      <c r="BJ5" s="55" t="s">
        <v>48</v>
      </c>
      <c r="BK5" s="55" t="s">
        <v>49</v>
      </c>
      <c r="BL5" s="55" t="s">
        <v>50</v>
      </c>
      <c r="BM5" s="55" t="s">
        <v>51</v>
      </c>
      <c r="BN5" s="55" t="s">
        <v>52</v>
      </c>
      <c r="BO5" s="55" t="s">
        <v>53</v>
      </c>
      <c r="BP5" s="55" t="s">
        <v>54</v>
      </c>
      <c r="BQ5" s="55" t="s">
        <v>55</v>
      </c>
      <c r="BR5" s="55" t="s">
        <v>56</v>
      </c>
      <c r="BS5" s="55" t="s">
        <v>57</v>
      </c>
      <c r="BT5" s="55" t="s">
        <v>58</v>
      </c>
      <c r="BU5" s="55" t="s">
        <v>59</v>
      </c>
      <c r="BV5" s="55" t="s">
        <v>60</v>
      </c>
      <c r="BW5" s="55" t="s">
        <v>61</v>
      </c>
      <c r="BX5" s="55" t="s">
        <v>62</v>
      </c>
      <c r="BY5" s="55" t="s">
        <v>63</v>
      </c>
      <c r="BZ5" s="55" t="s">
        <v>64</v>
      </c>
      <c r="CA5" s="55" t="s">
        <v>65</v>
      </c>
      <c r="CB5" s="55"/>
      <c r="CC5" s="274" t="s">
        <v>66</v>
      </c>
      <c r="CD5" s="274" t="s">
        <v>67</v>
      </c>
      <c r="CE5" s="274"/>
      <c r="CF5" s="274"/>
      <c r="CG5" s="274" t="s">
        <v>68</v>
      </c>
      <c r="CH5" s="274" t="s">
        <v>69</v>
      </c>
      <c r="CI5" s="274" t="s">
        <v>70</v>
      </c>
      <c r="CJ5" s="274" t="s">
        <v>71</v>
      </c>
      <c r="CK5" s="274" t="s">
        <v>72</v>
      </c>
      <c r="CL5" s="274" t="s">
        <v>73</v>
      </c>
      <c r="CM5" s="274" t="s">
        <v>74</v>
      </c>
      <c r="CN5" s="274" t="s">
        <v>75</v>
      </c>
      <c r="CO5" s="274" t="s">
        <v>76</v>
      </c>
      <c r="CP5" s="274" t="s">
        <v>77</v>
      </c>
      <c r="CQ5" s="274" t="s">
        <v>78</v>
      </c>
    </row>
    <row r="6" spans="1:95" ht="21" customHeight="1" x14ac:dyDescent="0.3">
      <c r="A6" s="276"/>
      <c r="B6" s="267"/>
      <c r="C6" s="267"/>
      <c r="D6" s="253" t="s">
        <v>79</v>
      </c>
      <c r="E6" s="253" t="s">
        <v>80</v>
      </c>
      <c r="F6" s="253" t="s">
        <v>79</v>
      </c>
      <c r="G6" s="253" t="s">
        <v>81</v>
      </c>
      <c r="H6" s="267"/>
      <c r="I6" s="267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 t="s">
        <v>82</v>
      </c>
      <c r="X6" s="53" t="s">
        <v>83</v>
      </c>
      <c r="Y6" s="53" t="s">
        <v>84</v>
      </c>
      <c r="Z6" s="53" t="s">
        <v>85</v>
      </c>
      <c r="AA6" s="53" t="s">
        <v>86</v>
      </c>
      <c r="AB6" s="53" t="s">
        <v>87</v>
      </c>
      <c r="AC6" s="53" t="s">
        <v>88</v>
      </c>
      <c r="AD6" s="53" t="s">
        <v>89</v>
      </c>
      <c r="AE6" s="53" t="s">
        <v>197</v>
      </c>
      <c r="AF6" s="53" t="s">
        <v>198</v>
      </c>
      <c r="AG6" s="53" t="s">
        <v>90</v>
      </c>
      <c r="AH6" s="53" t="s">
        <v>91</v>
      </c>
      <c r="AI6" s="274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</row>
    <row r="7" spans="1:95" x14ac:dyDescent="0.3">
      <c r="A7" s="56"/>
      <c r="B7" s="23" t="s">
        <v>142</v>
      </c>
      <c r="C7" s="74"/>
      <c r="D7" s="74"/>
      <c r="E7" s="74"/>
      <c r="F7" s="74"/>
      <c r="G7" s="74"/>
      <c r="H7" s="74"/>
      <c r="I7" s="74"/>
      <c r="J7" s="83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8"/>
      <c r="CD7" s="59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</row>
    <row r="8" spans="1:95" x14ac:dyDescent="0.3">
      <c r="A8" s="121"/>
      <c r="B8" s="122" t="s">
        <v>199</v>
      </c>
      <c r="C8" s="123"/>
      <c r="D8" s="123"/>
      <c r="E8" s="123"/>
      <c r="F8" s="123"/>
      <c r="G8" s="123"/>
      <c r="H8" s="123"/>
      <c r="I8" s="123"/>
      <c r="J8" s="83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8"/>
      <c r="CD8" s="58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</row>
    <row r="9" spans="1:95" x14ac:dyDescent="0.3">
      <c r="A9" s="121" t="s">
        <v>226</v>
      </c>
      <c r="B9" s="126" t="s">
        <v>200</v>
      </c>
      <c r="C9" s="123" t="str">
        <f>"250"</f>
        <v>250</v>
      </c>
      <c r="D9" s="123">
        <v>5.54</v>
      </c>
      <c r="E9" s="123">
        <v>0</v>
      </c>
      <c r="F9" s="123">
        <v>5.56</v>
      </c>
      <c r="G9" s="123">
        <v>5.56</v>
      </c>
      <c r="H9" s="123">
        <v>24.31</v>
      </c>
      <c r="I9" s="123">
        <v>164.05552</v>
      </c>
      <c r="J9" s="82">
        <v>0.73</v>
      </c>
      <c r="K9" s="60">
        <v>3.25</v>
      </c>
      <c r="L9" s="60">
        <v>0</v>
      </c>
      <c r="M9" s="60">
        <v>0</v>
      </c>
      <c r="N9" s="60">
        <v>3.31</v>
      </c>
      <c r="O9" s="60">
        <v>17.47</v>
      </c>
      <c r="P9" s="60">
        <v>3.53</v>
      </c>
      <c r="Q9" s="60">
        <v>0</v>
      </c>
      <c r="R9" s="60">
        <v>0</v>
      </c>
      <c r="S9" s="60">
        <v>0.18</v>
      </c>
      <c r="T9" s="60">
        <v>1.97</v>
      </c>
      <c r="U9" s="60">
        <v>204.24</v>
      </c>
      <c r="V9" s="60">
        <v>566.41999999999996</v>
      </c>
      <c r="W9" s="60">
        <v>36.44</v>
      </c>
      <c r="X9" s="60">
        <v>39.93</v>
      </c>
      <c r="Y9" s="60">
        <v>107.14</v>
      </c>
      <c r="Z9" s="60">
        <v>2.04</v>
      </c>
      <c r="AA9" s="60">
        <v>0</v>
      </c>
      <c r="AB9" s="60">
        <v>1363.05</v>
      </c>
      <c r="AC9" s="60">
        <v>252.28</v>
      </c>
      <c r="AD9" s="60">
        <v>2.4700000000000002</v>
      </c>
      <c r="AE9" s="60">
        <v>0.21</v>
      </c>
      <c r="AF9" s="60">
        <v>0.08</v>
      </c>
      <c r="AG9" s="60">
        <v>1.19</v>
      </c>
      <c r="AH9" s="60">
        <v>2.61</v>
      </c>
      <c r="AI9" s="60">
        <v>5.65</v>
      </c>
      <c r="AJ9" s="61">
        <v>0</v>
      </c>
      <c r="AK9" s="61">
        <v>218.54</v>
      </c>
      <c r="AL9" s="61">
        <v>242.43</v>
      </c>
      <c r="AM9" s="61">
        <v>359.42</v>
      </c>
      <c r="AN9" s="61">
        <v>345.21</v>
      </c>
      <c r="AO9" s="61">
        <v>47.41</v>
      </c>
      <c r="AP9" s="61">
        <v>193.06</v>
      </c>
      <c r="AQ9" s="61">
        <v>64.19</v>
      </c>
      <c r="AR9" s="61">
        <v>226.87</v>
      </c>
      <c r="AS9" s="61">
        <v>219.77</v>
      </c>
      <c r="AT9" s="61">
        <v>419.77</v>
      </c>
      <c r="AU9" s="61">
        <v>495.91</v>
      </c>
      <c r="AV9" s="61">
        <v>100.47</v>
      </c>
      <c r="AW9" s="61">
        <v>214.87</v>
      </c>
      <c r="AX9" s="61">
        <v>785.46</v>
      </c>
      <c r="AY9" s="61">
        <v>0</v>
      </c>
      <c r="AZ9" s="61">
        <v>151.41</v>
      </c>
      <c r="BA9" s="61">
        <v>184.64</v>
      </c>
      <c r="BB9" s="61">
        <v>155.82</v>
      </c>
      <c r="BC9" s="61">
        <v>58.43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0.39</v>
      </c>
      <c r="BL9" s="61">
        <v>0</v>
      </c>
      <c r="BM9" s="61">
        <v>0.22</v>
      </c>
      <c r="BN9" s="61">
        <v>0.02</v>
      </c>
      <c r="BO9" s="61">
        <v>0.03</v>
      </c>
      <c r="BP9" s="61">
        <v>0</v>
      </c>
      <c r="BQ9" s="61">
        <v>0</v>
      </c>
      <c r="BR9" s="61">
        <v>0</v>
      </c>
      <c r="BS9" s="61">
        <v>1.33</v>
      </c>
      <c r="BT9" s="61">
        <v>0</v>
      </c>
      <c r="BU9" s="61">
        <v>0</v>
      </c>
      <c r="BV9" s="61">
        <v>3.13</v>
      </c>
      <c r="BW9" s="61">
        <v>0.02</v>
      </c>
      <c r="BX9" s="61">
        <v>0</v>
      </c>
      <c r="BY9" s="61">
        <v>0</v>
      </c>
      <c r="BZ9" s="61">
        <v>0</v>
      </c>
      <c r="CA9" s="61">
        <v>0</v>
      </c>
      <c r="CB9" s="61">
        <v>241.53</v>
      </c>
      <c r="CC9" s="62"/>
      <c r="CD9" s="62"/>
      <c r="CE9" s="61">
        <v>227.18</v>
      </c>
      <c r="CF9" s="61"/>
      <c r="CG9" s="61">
        <v>22.94</v>
      </c>
      <c r="CH9" s="61">
        <v>14.82</v>
      </c>
      <c r="CI9" s="61">
        <v>18.88</v>
      </c>
      <c r="CJ9" s="61">
        <v>1191.93</v>
      </c>
      <c r="CK9" s="61">
        <v>620.13</v>
      </c>
      <c r="CL9" s="61">
        <v>906.03</v>
      </c>
      <c r="CM9" s="61">
        <v>42.51</v>
      </c>
      <c r="CN9" s="61">
        <v>21.74</v>
      </c>
      <c r="CO9" s="61">
        <v>32.119999999999997</v>
      </c>
      <c r="CP9" s="61">
        <v>0</v>
      </c>
      <c r="CQ9" s="61">
        <v>0.5</v>
      </c>
    </row>
    <row r="10" spans="1:95" ht="15" customHeight="1" x14ac:dyDescent="0.3">
      <c r="A10" s="121" t="s">
        <v>365</v>
      </c>
      <c r="B10" s="126" t="s">
        <v>366</v>
      </c>
      <c r="C10" s="123">
        <v>200</v>
      </c>
      <c r="D10" s="123">
        <v>12.7</v>
      </c>
      <c r="E10" s="123">
        <v>14.17</v>
      </c>
      <c r="F10" s="123">
        <v>16.54</v>
      </c>
      <c r="G10" s="123">
        <v>0.09</v>
      </c>
      <c r="H10" s="123">
        <v>14.66</v>
      </c>
      <c r="I10" s="243">
        <v>265.74</v>
      </c>
      <c r="J10" s="82">
        <v>7.86</v>
      </c>
      <c r="K10" s="60">
        <v>1.3</v>
      </c>
      <c r="L10" s="60">
        <v>0</v>
      </c>
      <c r="M10" s="60">
        <v>0</v>
      </c>
      <c r="N10" s="60">
        <v>1.28</v>
      </c>
      <c r="O10" s="60">
        <v>9.59</v>
      </c>
      <c r="P10" s="60">
        <v>2.02</v>
      </c>
      <c r="Q10" s="60">
        <v>0</v>
      </c>
      <c r="R10" s="60">
        <v>0</v>
      </c>
      <c r="S10" s="60">
        <v>0.06</v>
      </c>
      <c r="T10" s="60">
        <v>1.7</v>
      </c>
      <c r="U10" s="60">
        <v>244.05</v>
      </c>
      <c r="V10" s="60">
        <v>266.63</v>
      </c>
      <c r="W10" s="60">
        <v>17.440000000000001</v>
      </c>
      <c r="X10" s="60">
        <v>36.01</v>
      </c>
      <c r="Y10" s="60">
        <v>157.97999999999999</v>
      </c>
      <c r="Z10" s="60">
        <v>2.13</v>
      </c>
      <c r="AA10" s="60">
        <v>0</v>
      </c>
      <c r="AB10" s="60">
        <v>0</v>
      </c>
      <c r="AC10" s="60">
        <v>0</v>
      </c>
      <c r="AD10" s="60">
        <v>1.84</v>
      </c>
      <c r="AE10" s="60">
        <v>0.45</v>
      </c>
      <c r="AF10" s="60">
        <v>0.12</v>
      </c>
      <c r="AG10" s="60">
        <v>2.41</v>
      </c>
      <c r="AH10" s="60">
        <v>6</v>
      </c>
      <c r="AI10" s="60">
        <v>0.2</v>
      </c>
      <c r="AJ10" s="61">
        <v>0</v>
      </c>
      <c r="AK10" s="61">
        <v>771.85</v>
      </c>
      <c r="AL10" s="61">
        <v>619.37</v>
      </c>
      <c r="AM10" s="61">
        <v>1047.78</v>
      </c>
      <c r="AN10" s="61">
        <v>1074.44</v>
      </c>
      <c r="AO10" s="61">
        <v>308.44</v>
      </c>
      <c r="AP10" s="61">
        <v>605.96</v>
      </c>
      <c r="AQ10" s="61">
        <v>170.45</v>
      </c>
      <c r="AR10" s="61">
        <v>573.52</v>
      </c>
      <c r="AS10" s="61">
        <v>686.99</v>
      </c>
      <c r="AT10" s="61">
        <v>751.41</v>
      </c>
      <c r="AU10" s="61">
        <v>1131.25</v>
      </c>
      <c r="AV10" s="61">
        <v>497.82</v>
      </c>
      <c r="AW10" s="61">
        <v>642.62</v>
      </c>
      <c r="AX10" s="61">
        <v>2066.38</v>
      </c>
      <c r="AY10" s="61">
        <v>140.6</v>
      </c>
      <c r="AZ10" s="61">
        <v>505.99</v>
      </c>
      <c r="BA10" s="61">
        <v>530.98</v>
      </c>
      <c r="BB10" s="61">
        <v>431.4</v>
      </c>
      <c r="BC10" s="61">
        <v>178.51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0.1</v>
      </c>
      <c r="BL10" s="61">
        <v>0</v>
      </c>
      <c r="BM10" s="61">
        <v>0.06</v>
      </c>
      <c r="BN10" s="61">
        <v>0</v>
      </c>
      <c r="BO10" s="61">
        <v>0.01</v>
      </c>
      <c r="BP10" s="61">
        <v>0</v>
      </c>
      <c r="BQ10" s="61">
        <v>0</v>
      </c>
      <c r="BR10" s="61">
        <v>0</v>
      </c>
      <c r="BS10" s="61">
        <v>0.36</v>
      </c>
      <c r="BT10" s="61">
        <v>0</v>
      </c>
      <c r="BU10" s="61">
        <v>0</v>
      </c>
      <c r="BV10" s="61">
        <v>0.91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54.67</v>
      </c>
      <c r="CC10" s="62"/>
      <c r="CD10" s="62"/>
      <c r="CE10" s="61">
        <v>0</v>
      </c>
      <c r="CF10" s="61"/>
      <c r="CG10" s="61">
        <v>25.91</v>
      </c>
      <c r="CH10" s="61">
        <v>12.52</v>
      </c>
      <c r="CI10" s="61">
        <v>19.21</v>
      </c>
      <c r="CJ10" s="61">
        <v>2896.77</v>
      </c>
      <c r="CK10" s="61">
        <v>1705.45</v>
      </c>
      <c r="CL10" s="61">
        <v>2301.11</v>
      </c>
      <c r="CM10" s="61">
        <v>19.54</v>
      </c>
      <c r="CN10" s="61">
        <v>13.16</v>
      </c>
      <c r="CO10" s="61">
        <v>16.57</v>
      </c>
      <c r="CP10" s="61">
        <v>0</v>
      </c>
      <c r="CQ10" s="61">
        <v>0.5</v>
      </c>
    </row>
    <row r="11" spans="1:95" x14ac:dyDescent="0.3">
      <c r="A11" s="121" t="s">
        <v>229</v>
      </c>
      <c r="B11" s="126" t="s">
        <v>203</v>
      </c>
      <c r="C11" s="123" t="str">
        <f>"200"</f>
        <v>200</v>
      </c>
      <c r="D11" s="123">
        <v>0.72</v>
      </c>
      <c r="E11" s="123">
        <v>0</v>
      </c>
      <c r="F11" s="123">
        <v>0.03</v>
      </c>
      <c r="G11" s="123">
        <v>0.03</v>
      </c>
      <c r="H11" s="123">
        <v>23.24</v>
      </c>
      <c r="I11" s="123">
        <v>88.18959000000001</v>
      </c>
      <c r="J11" s="82">
        <v>0.01</v>
      </c>
      <c r="K11" s="60">
        <v>0</v>
      </c>
      <c r="L11" s="60">
        <v>0</v>
      </c>
      <c r="M11" s="60">
        <v>0</v>
      </c>
      <c r="N11" s="60">
        <v>20.78</v>
      </c>
      <c r="O11" s="60">
        <v>0.31</v>
      </c>
      <c r="P11" s="60">
        <v>2.15</v>
      </c>
      <c r="Q11" s="60">
        <v>0</v>
      </c>
      <c r="R11" s="60">
        <v>0</v>
      </c>
      <c r="S11" s="60">
        <v>0.17</v>
      </c>
      <c r="T11" s="60">
        <v>0.72</v>
      </c>
      <c r="U11" s="60">
        <v>1.95</v>
      </c>
      <c r="V11" s="60">
        <v>187.28</v>
      </c>
      <c r="W11" s="60">
        <v>17.36</v>
      </c>
      <c r="X11" s="60">
        <v>10.97</v>
      </c>
      <c r="Y11" s="60">
        <v>14.94</v>
      </c>
      <c r="Z11" s="60">
        <v>0.37</v>
      </c>
      <c r="AA11" s="60">
        <v>0</v>
      </c>
      <c r="AB11" s="60">
        <v>346.5</v>
      </c>
      <c r="AC11" s="60">
        <v>64.13</v>
      </c>
      <c r="AD11" s="60">
        <v>0.61</v>
      </c>
      <c r="AE11" s="60">
        <v>0.01</v>
      </c>
      <c r="AF11" s="60">
        <v>0.02</v>
      </c>
      <c r="AG11" s="60">
        <v>0.28000000000000003</v>
      </c>
      <c r="AH11" s="60">
        <v>0.43</v>
      </c>
      <c r="AI11" s="60">
        <v>0.18</v>
      </c>
      <c r="AJ11" s="61">
        <v>0</v>
      </c>
      <c r="AK11" s="61">
        <v>0.01</v>
      </c>
      <c r="AL11" s="61">
        <v>0</v>
      </c>
      <c r="AM11" s="61">
        <v>0.01</v>
      </c>
      <c r="AN11" s="61">
        <v>0.01</v>
      </c>
      <c r="AO11" s="61">
        <v>0</v>
      </c>
      <c r="AP11" s="61">
        <v>0.01</v>
      </c>
      <c r="AQ11" s="61">
        <v>0</v>
      </c>
      <c r="AR11" s="61">
        <v>0.01</v>
      </c>
      <c r="AS11" s="61">
        <v>0.01</v>
      </c>
      <c r="AT11" s="61">
        <v>0.01</v>
      </c>
      <c r="AU11" s="61">
        <v>0.03</v>
      </c>
      <c r="AV11" s="61">
        <v>0</v>
      </c>
      <c r="AW11" s="61">
        <v>0</v>
      </c>
      <c r="AX11" s="61">
        <v>0.01</v>
      </c>
      <c r="AY11" s="61">
        <v>0</v>
      </c>
      <c r="AZ11" s="61">
        <v>0.01</v>
      </c>
      <c r="BA11" s="61">
        <v>0.01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0.01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213.92</v>
      </c>
      <c r="CC11" s="62"/>
      <c r="CD11" s="62"/>
      <c r="CE11" s="61">
        <v>57.75</v>
      </c>
      <c r="CF11" s="61"/>
      <c r="CG11" s="61">
        <v>5.99</v>
      </c>
      <c r="CH11" s="61">
        <v>4.79</v>
      </c>
      <c r="CI11" s="61">
        <v>5.39</v>
      </c>
      <c r="CJ11" s="61">
        <v>545</v>
      </c>
      <c r="CK11" s="61">
        <v>210.4</v>
      </c>
      <c r="CL11" s="61">
        <v>377.7</v>
      </c>
      <c r="CM11" s="61">
        <v>50.08</v>
      </c>
      <c r="CN11" s="61">
        <v>30.08</v>
      </c>
      <c r="CO11" s="61">
        <v>40.08</v>
      </c>
      <c r="CP11" s="61">
        <v>10</v>
      </c>
      <c r="CQ11" s="61">
        <v>0</v>
      </c>
    </row>
    <row r="12" spans="1:95" x14ac:dyDescent="0.3">
      <c r="A12" s="121" t="str">
        <f>""</f>
        <v/>
      </c>
      <c r="B12" s="126" t="s">
        <v>112</v>
      </c>
      <c r="C12" s="123" t="str">
        <f>"30"</f>
        <v>30</v>
      </c>
      <c r="D12" s="123">
        <v>2.7</v>
      </c>
      <c r="E12" s="123">
        <v>0</v>
      </c>
      <c r="F12" s="123">
        <v>0.9</v>
      </c>
      <c r="G12" s="123">
        <v>0</v>
      </c>
      <c r="H12" s="123">
        <v>16.14</v>
      </c>
      <c r="I12" s="123">
        <v>80.295000000000002</v>
      </c>
      <c r="J12" s="82">
        <v>0</v>
      </c>
      <c r="K12" s="60">
        <v>0</v>
      </c>
      <c r="L12" s="60">
        <v>0</v>
      </c>
      <c r="M12" s="60">
        <v>0</v>
      </c>
      <c r="N12" s="60">
        <v>1.08</v>
      </c>
      <c r="O12" s="60">
        <v>12.81</v>
      </c>
      <c r="P12" s="60">
        <v>2.25</v>
      </c>
      <c r="Q12" s="60">
        <v>0</v>
      </c>
      <c r="R12" s="60">
        <v>0</v>
      </c>
      <c r="S12" s="60">
        <v>0.09</v>
      </c>
      <c r="T12" s="60">
        <v>0.54</v>
      </c>
      <c r="U12" s="60">
        <v>102.9</v>
      </c>
      <c r="V12" s="60">
        <v>67.5</v>
      </c>
      <c r="W12" s="60">
        <v>10.199999999999999</v>
      </c>
      <c r="X12" s="60">
        <v>18.899999999999999</v>
      </c>
      <c r="Y12" s="60">
        <v>51.6</v>
      </c>
      <c r="Z12" s="60">
        <v>0.84</v>
      </c>
      <c r="AA12" s="60">
        <v>2.7</v>
      </c>
      <c r="AB12" s="60">
        <v>0</v>
      </c>
      <c r="AC12" s="60">
        <v>2.7</v>
      </c>
      <c r="AD12" s="60">
        <v>0.51</v>
      </c>
      <c r="AE12" s="60">
        <v>0.05</v>
      </c>
      <c r="AF12" s="60">
        <v>0.02</v>
      </c>
      <c r="AG12" s="60">
        <v>1.41</v>
      </c>
      <c r="AH12" s="60">
        <v>1.41</v>
      </c>
      <c r="AI12" s="60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9.99</v>
      </c>
      <c r="CC12" s="62"/>
      <c r="CD12" s="62"/>
      <c r="CE12" s="61">
        <v>2.7</v>
      </c>
      <c r="CF12" s="61"/>
      <c r="CG12" s="61">
        <v>0</v>
      </c>
      <c r="CH12" s="61">
        <v>0</v>
      </c>
      <c r="CI12" s="61">
        <v>0</v>
      </c>
      <c r="CJ12" s="61">
        <v>0</v>
      </c>
      <c r="CK12" s="61">
        <v>0</v>
      </c>
      <c r="CL12" s="61">
        <v>0</v>
      </c>
      <c r="CM12" s="61">
        <v>0</v>
      </c>
      <c r="CN12" s="61">
        <v>0</v>
      </c>
      <c r="CO12" s="61">
        <v>0</v>
      </c>
      <c r="CP12" s="61">
        <v>0</v>
      </c>
      <c r="CQ12" s="61">
        <v>0</v>
      </c>
    </row>
    <row r="13" spans="1:95" x14ac:dyDescent="0.3">
      <c r="A13" s="121" t="str">
        <f>"-"</f>
        <v>-</v>
      </c>
      <c r="B13" s="126" t="s">
        <v>100</v>
      </c>
      <c r="C13" s="123" t="str">
        <f>"25"</f>
        <v>25</v>
      </c>
      <c r="D13" s="123">
        <v>1.65</v>
      </c>
      <c r="E13" s="123">
        <v>0</v>
      </c>
      <c r="F13" s="123">
        <v>0.3</v>
      </c>
      <c r="G13" s="123">
        <v>0.3</v>
      </c>
      <c r="H13" s="123">
        <v>10.43</v>
      </c>
      <c r="I13" s="123">
        <v>48.344999999999999</v>
      </c>
      <c r="J13" s="82">
        <v>0.05</v>
      </c>
      <c r="K13" s="60">
        <v>0</v>
      </c>
      <c r="L13" s="60">
        <v>0</v>
      </c>
      <c r="M13" s="60">
        <v>0</v>
      </c>
      <c r="N13" s="60">
        <v>0.3</v>
      </c>
      <c r="O13" s="60">
        <v>8.0500000000000007</v>
      </c>
      <c r="P13" s="60">
        <v>2.08</v>
      </c>
      <c r="Q13" s="60">
        <v>0</v>
      </c>
      <c r="R13" s="60">
        <v>0</v>
      </c>
      <c r="S13" s="60">
        <v>0.25</v>
      </c>
      <c r="T13" s="60">
        <v>0.63</v>
      </c>
      <c r="U13" s="60">
        <v>152.5</v>
      </c>
      <c r="V13" s="60">
        <v>61.25</v>
      </c>
      <c r="W13" s="60">
        <v>8.75</v>
      </c>
      <c r="X13" s="60">
        <v>11.75</v>
      </c>
      <c r="Y13" s="60">
        <v>39.5</v>
      </c>
      <c r="Z13" s="60">
        <v>0.98</v>
      </c>
      <c r="AA13" s="60">
        <v>0</v>
      </c>
      <c r="AB13" s="60">
        <v>1.25</v>
      </c>
      <c r="AC13" s="60">
        <v>0.25</v>
      </c>
      <c r="AD13" s="60">
        <v>0.35</v>
      </c>
      <c r="AE13" s="60">
        <v>0.05</v>
      </c>
      <c r="AF13" s="60">
        <v>0.02</v>
      </c>
      <c r="AG13" s="60">
        <v>0.18</v>
      </c>
      <c r="AH13" s="60">
        <v>0.5</v>
      </c>
      <c r="AI13" s="60">
        <v>0</v>
      </c>
      <c r="AJ13" s="61">
        <v>0</v>
      </c>
      <c r="AK13" s="61">
        <v>80.5</v>
      </c>
      <c r="AL13" s="61">
        <v>62</v>
      </c>
      <c r="AM13" s="61">
        <v>106.75</v>
      </c>
      <c r="AN13" s="61">
        <v>55.75</v>
      </c>
      <c r="AO13" s="61">
        <v>23.25</v>
      </c>
      <c r="AP13" s="61">
        <v>49.5</v>
      </c>
      <c r="AQ13" s="61">
        <v>20</v>
      </c>
      <c r="AR13" s="61">
        <v>92.75</v>
      </c>
      <c r="AS13" s="61">
        <v>74.25</v>
      </c>
      <c r="AT13" s="61">
        <v>72.75</v>
      </c>
      <c r="AU13" s="61">
        <v>116</v>
      </c>
      <c r="AV13" s="61">
        <v>31</v>
      </c>
      <c r="AW13" s="61">
        <v>77.5</v>
      </c>
      <c r="AX13" s="61">
        <v>389.75</v>
      </c>
      <c r="AY13" s="61">
        <v>0</v>
      </c>
      <c r="AZ13" s="61">
        <v>131.5</v>
      </c>
      <c r="BA13" s="61">
        <v>72.75</v>
      </c>
      <c r="BB13" s="61">
        <v>45</v>
      </c>
      <c r="BC13" s="61">
        <v>32.5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0.04</v>
      </c>
      <c r="BL13" s="61">
        <v>0</v>
      </c>
      <c r="BM13" s="61">
        <v>0</v>
      </c>
      <c r="BN13" s="61">
        <v>0.01</v>
      </c>
      <c r="BO13" s="61">
        <v>0</v>
      </c>
      <c r="BP13" s="61">
        <v>0</v>
      </c>
      <c r="BQ13" s="61">
        <v>0</v>
      </c>
      <c r="BR13" s="61">
        <v>0</v>
      </c>
      <c r="BS13" s="61">
        <v>0.03</v>
      </c>
      <c r="BT13" s="61">
        <v>0</v>
      </c>
      <c r="BU13" s="61">
        <v>0</v>
      </c>
      <c r="BV13" s="61">
        <v>0.12</v>
      </c>
      <c r="BW13" s="61">
        <v>0.02</v>
      </c>
      <c r="BX13" s="61">
        <v>0</v>
      </c>
      <c r="BY13" s="61">
        <v>0</v>
      </c>
      <c r="BZ13" s="61">
        <v>0</v>
      </c>
      <c r="CA13" s="61">
        <v>0</v>
      </c>
      <c r="CB13" s="61">
        <v>11.75</v>
      </c>
      <c r="CC13" s="62"/>
      <c r="CD13" s="62"/>
      <c r="CE13" s="61">
        <v>0.21</v>
      </c>
      <c r="CF13" s="61"/>
      <c r="CG13" s="61">
        <v>2.5</v>
      </c>
      <c r="CH13" s="61">
        <v>2.5</v>
      </c>
      <c r="CI13" s="61">
        <v>2.5</v>
      </c>
      <c r="CJ13" s="61">
        <v>475</v>
      </c>
      <c r="CK13" s="61">
        <v>183</v>
      </c>
      <c r="CL13" s="61">
        <v>329</v>
      </c>
      <c r="CM13" s="61">
        <v>4.75</v>
      </c>
      <c r="CN13" s="61">
        <v>3.95</v>
      </c>
      <c r="CO13" s="61">
        <v>4.3499999999999996</v>
      </c>
      <c r="CP13" s="61">
        <v>0</v>
      </c>
      <c r="CQ13" s="61">
        <v>0</v>
      </c>
    </row>
    <row r="14" spans="1:95" x14ac:dyDescent="0.3">
      <c r="A14" s="121" t="str">
        <f>"-"</f>
        <v>-</v>
      </c>
      <c r="B14" s="126" t="s">
        <v>204</v>
      </c>
      <c r="C14" s="123" t="str">
        <f>"100"</f>
        <v>100</v>
      </c>
      <c r="D14" s="123">
        <v>0.4</v>
      </c>
      <c r="E14" s="123">
        <v>0</v>
      </c>
      <c r="F14" s="123">
        <v>0.4</v>
      </c>
      <c r="G14" s="123">
        <v>0.4</v>
      </c>
      <c r="H14" s="123">
        <v>11.6</v>
      </c>
      <c r="I14" s="123">
        <v>48.68</v>
      </c>
      <c r="J14" s="83">
        <v>0.1</v>
      </c>
      <c r="K14" s="57">
        <v>0</v>
      </c>
      <c r="L14" s="57">
        <v>0</v>
      </c>
      <c r="M14" s="57">
        <v>0</v>
      </c>
      <c r="N14" s="57">
        <v>9</v>
      </c>
      <c r="O14" s="57">
        <v>0.8</v>
      </c>
      <c r="P14" s="57">
        <v>1.8</v>
      </c>
      <c r="Q14" s="57">
        <v>0</v>
      </c>
      <c r="R14" s="57">
        <v>0</v>
      </c>
      <c r="S14" s="57">
        <v>0.8</v>
      </c>
      <c r="T14" s="57">
        <v>0.5</v>
      </c>
      <c r="U14" s="57">
        <v>26</v>
      </c>
      <c r="V14" s="57">
        <v>278</v>
      </c>
      <c r="W14" s="57">
        <v>16</v>
      </c>
      <c r="X14" s="57">
        <v>9</v>
      </c>
      <c r="Y14" s="57">
        <v>11</v>
      </c>
      <c r="Z14" s="57">
        <v>2.2000000000000002</v>
      </c>
      <c r="AA14" s="57">
        <v>0</v>
      </c>
      <c r="AB14" s="57">
        <v>30</v>
      </c>
      <c r="AC14" s="57">
        <v>5</v>
      </c>
      <c r="AD14" s="57">
        <v>0.2</v>
      </c>
      <c r="AE14" s="57">
        <v>0.03</v>
      </c>
      <c r="AF14" s="57">
        <v>0.02</v>
      </c>
      <c r="AG14" s="57">
        <v>0.3</v>
      </c>
      <c r="AH14" s="57">
        <v>0.4</v>
      </c>
      <c r="AI14" s="57">
        <v>10</v>
      </c>
      <c r="AJ14" s="55">
        <v>0</v>
      </c>
      <c r="AK14" s="55">
        <v>12</v>
      </c>
      <c r="AL14" s="55">
        <v>13</v>
      </c>
      <c r="AM14" s="55">
        <v>19</v>
      </c>
      <c r="AN14" s="55">
        <v>18</v>
      </c>
      <c r="AO14" s="55">
        <v>3</v>
      </c>
      <c r="AP14" s="55">
        <v>11</v>
      </c>
      <c r="AQ14" s="55">
        <v>3</v>
      </c>
      <c r="AR14" s="55">
        <v>9</v>
      </c>
      <c r="AS14" s="55">
        <v>17</v>
      </c>
      <c r="AT14" s="55">
        <v>10</v>
      </c>
      <c r="AU14" s="55">
        <v>78</v>
      </c>
      <c r="AV14" s="55">
        <v>7</v>
      </c>
      <c r="AW14" s="55">
        <v>14</v>
      </c>
      <c r="AX14" s="55">
        <v>42</v>
      </c>
      <c r="AY14" s="55">
        <v>0</v>
      </c>
      <c r="AZ14" s="55">
        <v>13</v>
      </c>
      <c r="BA14" s="55">
        <v>16</v>
      </c>
      <c r="BB14" s="55">
        <v>6</v>
      </c>
      <c r="BC14" s="55">
        <v>5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0</v>
      </c>
      <c r="BK14" s="55">
        <v>0</v>
      </c>
      <c r="BL14" s="55">
        <v>0</v>
      </c>
      <c r="BM14" s="55">
        <v>0</v>
      </c>
      <c r="BN14" s="55">
        <v>0</v>
      </c>
      <c r="BO14" s="55">
        <v>0</v>
      </c>
      <c r="BP14" s="55">
        <v>0</v>
      </c>
      <c r="BQ14" s="55">
        <v>0</v>
      </c>
      <c r="BR14" s="55">
        <v>0</v>
      </c>
      <c r="BS14" s="55">
        <v>0</v>
      </c>
      <c r="BT14" s="55">
        <v>0</v>
      </c>
      <c r="BU14" s="55">
        <v>0</v>
      </c>
      <c r="BV14" s="55">
        <v>0</v>
      </c>
      <c r="BW14" s="55">
        <v>0</v>
      </c>
      <c r="BX14" s="55">
        <v>0</v>
      </c>
      <c r="BY14" s="55">
        <v>0</v>
      </c>
      <c r="BZ14" s="55">
        <v>0</v>
      </c>
      <c r="CA14" s="55">
        <v>0</v>
      </c>
      <c r="CB14" s="55">
        <v>86.3</v>
      </c>
      <c r="CC14" s="58"/>
      <c r="CD14" s="58"/>
      <c r="CE14" s="55">
        <v>5</v>
      </c>
      <c r="CF14" s="55"/>
      <c r="CG14" s="55">
        <v>2</v>
      </c>
      <c r="CH14" s="55">
        <v>2</v>
      </c>
      <c r="CI14" s="55">
        <v>2</v>
      </c>
      <c r="CJ14" s="55">
        <v>150</v>
      </c>
      <c r="CK14" s="55">
        <v>150</v>
      </c>
      <c r="CL14" s="55">
        <v>150</v>
      </c>
      <c r="CM14" s="55">
        <v>46.8</v>
      </c>
      <c r="CN14" s="55">
        <v>46.8</v>
      </c>
      <c r="CO14" s="55">
        <v>46.8</v>
      </c>
      <c r="CP14" s="55">
        <v>0</v>
      </c>
      <c r="CQ14" s="55">
        <v>0</v>
      </c>
    </row>
    <row r="15" spans="1:95" x14ac:dyDescent="0.3">
      <c r="A15" s="127"/>
      <c r="B15" s="142" t="s">
        <v>205</v>
      </c>
      <c r="C15" s="128"/>
      <c r="D15" s="128">
        <f>SUM(D9:D14)</f>
        <v>23.709999999999994</v>
      </c>
      <c r="E15" s="128">
        <f t="shared" ref="E15:I15" si="0">SUM(E9:E14)</f>
        <v>14.17</v>
      </c>
      <c r="F15" s="128">
        <f t="shared" si="0"/>
        <v>23.729999999999997</v>
      </c>
      <c r="G15" s="128">
        <f t="shared" si="0"/>
        <v>6.38</v>
      </c>
      <c r="H15" s="128">
        <f t="shared" si="0"/>
        <v>100.38</v>
      </c>
      <c r="I15" s="128">
        <f t="shared" si="0"/>
        <v>695.30511000000001</v>
      </c>
      <c r="J15" s="63">
        <v>11.55</v>
      </c>
      <c r="K15" s="63">
        <v>4.96</v>
      </c>
      <c r="L15" s="63">
        <v>0</v>
      </c>
      <c r="M15" s="63">
        <v>0</v>
      </c>
      <c r="N15" s="63">
        <v>35.979999999999997</v>
      </c>
      <c r="O15" s="63">
        <v>49.03</v>
      </c>
      <c r="P15" s="63">
        <v>19.8</v>
      </c>
      <c r="Q15" s="63">
        <v>0</v>
      </c>
      <c r="R15" s="63">
        <v>0</v>
      </c>
      <c r="S15" s="63">
        <v>1.54</v>
      </c>
      <c r="T15" s="63">
        <v>7.36</v>
      </c>
      <c r="U15" s="63">
        <v>934.46</v>
      </c>
      <c r="V15" s="63">
        <v>1617.2</v>
      </c>
      <c r="W15" s="63">
        <v>124.51</v>
      </c>
      <c r="X15" s="63">
        <v>201.57</v>
      </c>
      <c r="Y15" s="63">
        <v>520.33000000000004</v>
      </c>
      <c r="Z15" s="63">
        <v>9.6999999999999993</v>
      </c>
      <c r="AA15" s="63">
        <v>20.399999999999999</v>
      </c>
      <c r="AB15" s="63">
        <v>1756</v>
      </c>
      <c r="AC15" s="63">
        <v>357.01</v>
      </c>
      <c r="AD15" s="63">
        <v>6.03</v>
      </c>
      <c r="AE15" s="63">
        <v>0.88</v>
      </c>
      <c r="AF15" s="63">
        <v>0.28000000000000003</v>
      </c>
      <c r="AG15" s="63">
        <v>5.77</v>
      </c>
      <c r="AH15" s="63">
        <v>11.36</v>
      </c>
      <c r="AI15" s="63">
        <v>16.03</v>
      </c>
      <c r="AJ15" s="1">
        <v>0</v>
      </c>
      <c r="AK15" s="1">
        <v>1084.1199999999999</v>
      </c>
      <c r="AL15" s="1">
        <v>937.98</v>
      </c>
      <c r="AM15" s="1">
        <v>1535.16</v>
      </c>
      <c r="AN15" s="1">
        <v>1494.72</v>
      </c>
      <c r="AO15" s="1">
        <v>382.61</v>
      </c>
      <c r="AP15" s="1">
        <v>860.94</v>
      </c>
      <c r="AQ15" s="1">
        <v>258.91000000000003</v>
      </c>
      <c r="AR15" s="1">
        <v>903.37</v>
      </c>
      <c r="AS15" s="1">
        <v>999.05</v>
      </c>
      <c r="AT15" s="1">
        <v>1254.69</v>
      </c>
      <c r="AU15" s="1">
        <v>1822.88</v>
      </c>
      <c r="AV15" s="1">
        <v>637.32000000000005</v>
      </c>
      <c r="AW15" s="1">
        <v>949.7</v>
      </c>
      <c r="AX15" s="1">
        <v>3287.79</v>
      </c>
      <c r="AY15" s="1">
        <v>140.6</v>
      </c>
      <c r="AZ15" s="1">
        <v>803.32</v>
      </c>
      <c r="BA15" s="1">
        <v>805.97</v>
      </c>
      <c r="BB15" s="1">
        <v>639.45000000000005</v>
      </c>
      <c r="BC15" s="1">
        <v>274.72000000000003</v>
      </c>
      <c r="BD15" s="1">
        <v>0.16</v>
      </c>
      <c r="BE15" s="1">
        <v>0.04</v>
      </c>
      <c r="BF15" s="1">
        <v>0.03</v>
      </c>
      <c r="BG15" s="1">
        <v>0.08</v>
      </c>
      <c r="BH15" s="1">
        <v>0.11</v>
      </c>
      <c r="BI15" s="1">
        <v>0.35</v>
      </c>
      <c r="BJ15" s="1">
        <v>0</v>
      </c>
      <c r="BK15" s="1">
        <v>1.61</v>
      </c>
      <c r="BL15" s="1">
        <v>0</v>
      </c>
      <c r="BM15" s="1">
        <v>0.61</v>
      </c>
      <c r="BN15" s="1">
        <v>0.03</v>
      </c>
      <c r="BO15" s="1">
        <v>0.04</v>
      </c>
      <c r="BP15" s="1">
        <v>0</v>
      </c>
      <c r="BQ15" s="1">
        <v>0.04</v>
      </c>
      <c r="BR15" s="1">
        <v>0.13</v>
      </c>
      <c r="BS15" s="1">
        <v>2.73</v>
      </c>
      <c r="BT15" s="1">
        <v>0</v>
      </c>
      <c r="BU15" s="1">
        <v>0</v>
      </c>
      <c r="BV15" s="1">
        <v>4.21</v>
      </c>
      <c r="BW15" s="1">
        <v>0.05</v>
      </c>
      <c r="BX15" s="1">
        <v>0</v>
      </c>
      <c r="BY15" s="1">
        <v>0</v>
      </c>
      <c r="BZ15" s="1">
        <v>0</v>
      </c>
      <c r="CA15" s="1">
        <v>0</v>
      </c>
      <c r="CB15" s="1">
        <v>773.68</v>
      </c>
      <c r="CC15" s="64"/>
      <c r="CD15" s="64"/>
      <c r="CE15" s="1">
        <v>313.07</v>
      </c>
      <c r="CF15" s="1"/>
      <c r="CG15" s="1">
        <v>79.33</v>
      </c>
      <c r="CH15" s="1">
        <v>46.62</v>
      </c>
      <c r="CI15" s="1">
        <v>62.98</v>
      </c>
      <c r="CJ15" s="1">
        <v>5261.38</v>
      </c>
      <c r="CK15" s="1">
        <v>2870.64</v>
      </c>
      <c r="CL15" s="1">
        <v>4065.5</v>
      </c>
      <c r="CM15" s="1">
        <v>164.88</v>
      </c>
      <c r="CN15" s="1">
        <v>116.94</v>
      </c>
      <c r="CO15" s="1">
        <v>141.13</v>
      </c>
      <c r="CP15" s="1">
        <v>10</v>
      </c>
      <c r="CQ15" s="1">
        <v>1.5</v>
      </c>
    </row>
    <row r="16" spans="1:95" hidden="1" x14ac:dyDescent="0.3">
      <c r="A16" s="56"/>
      <c r="B16" s="16" t="s">
        <v>102</v>
      </c>
      <c r="C16" s="74"/>
      <c r="D16" s="74">
        <v>26.95</v>
      </c>
      <c r="E16" s="74">
        <v>0</v>
      </c>
      <c r="F16" s="74">
        <v>27.65</v>
      </c>
      <c r="G16" s="74">
        <v>0</v>
      </c>
      <c r="H16" s="74">
        <v>117.24999999999999</v>
      </c>
      <c r="I16" s="74">
        <v>822.5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244.99999999999997</v>
      </c>
      <c r="AD16" s="50">
        <v>0</v>
      </c>
      <c r="AE16" s="50">
        <v>0.42</v>
      </c>
      <c r="AF16" s="50">
        <v>0.48999999999999994</v>
      </c>
      <c r="AI16" s="50">
        <v>21</v>
      </c>
      <c r="CI16" s="51">
        <v>0</v>
      </c>
      <c r="CL16" s="51">
        <v>0</v>
      </c>
      <c r="CO16" s="51">
        <v>0</v>
      </c>
    </row>
    <row r="17" spans="1:95" ht="12.6" hidden="1" customHeight="1" x14ac:dyDescent="0.3">
      <c r="A17" s="56"/>
      <c r="B17" s="16" t="s">
        <v>103</v>
      </c>
      <c r="C17" s="74"/>
      <c r="D17" s="74">
        <f t="shared" ref="D17:I17" si="1">D15-D16</f>
        <v>-3.2400000000000055</v>
      </c>
      <c r="E17" s="74">
        <f t="shared" si="1"/>
        <v>14.17</v>
      </c>
      <c r="F17" s="74">
        <f t="shared" si="1"/>
        <v>-3.9200000000000017</v>
      </c>
      <c r="G17" s="74">
        <f t="shared" si="1"/>
        <v>6.38</v>
      </c>
      <c r="H17" s="74">
        <f t="shared" si="1"/>
        <v>-16.86999999999999</v>
      </c>
      <c r="I17" s="74">
        <f t="shared" si="1"/>
        <v>-127.19488999999999</v>
      </c>
      <c r="V17" s="50">
        <f t="shared" ref="V17:AF17" si="2">V15-V16</f>
        <v>1617.2</v>
      </c>
      <c r="W17" s="50">
        <f t="shared" si="2"/>
        <v>124.51</v>
      </c>
      <c r="X17" s="50">
        <f t="shared" si="2"/>
        <v>201.57</v>
      </c>
      <c r="Y17" s="50">
        <f t="shared" si="2"/>
        <v>520.33000000000004</v>
      </c>
      <c r="Z17" s="50">
        <f t="shared" si="2"/>
        <v>9.6999999999999993</v>
      </c>
      <c r="AA17" s="50">
        <f t="shared" si="2"/>
        <v>20.399999999999999</v>
      </c>
      <c r="AB17" s="50">
        <f t="shared" si="2"/>
        <v>1756</v>
      </c>
      <c r="AC17" s="50">
        <f t="shared" si="2"/>
        <v>112.01000000000002</v>
      </c>
      <c r="AD17" s="50">
        <f t="shared" si="2"/>
        <v>6.03</v>
      </c>
      <c r="AE17" s="50">
        <f t="shared" si="2"/>
        <v>0.46</v>
      </c>
      <c r="AF17" s="50">
        <f t="shared" si="2"/>
        <v>-0.20999999999999991</v>
      </c>
      <c r="AI17" s="50">
        <f>AI15-AI16</f>
        <v>-4.9699999999999989</v>
      </c>
      <c r="CI17" s="51">
        <f>CI15-CI16</f>
        <v>62.98</v>
      </c>
      <c r="CL17" s="51">
        <f>CL15-CL16</f>
        <v>4065.5</v>
      </c>
      <c r="CO17" s="51">
        <f>CO15-CO16</f>
        <v>141.13</v>
      </c>
    </row>
    <row r="18" spans="1:95" ht="13.2" hidden="1" customHeight="1" x14ac:dyDescent="0.3">
      <c r="A18" s="56"/>
      <c r="B18" s="16" t="s">
        <v>104</v>
      </c>
      <c r="C18" s="74"/>
      <c r="D18" s="74">
        <v>17</v>
      </c>
      <c r="E18" s="74"/>
      <c r="F18" s="74">
        <v>36</v>
      </c>
      <c r="G18" s="74"/>
      <c r="H18" s="74">
        <v>47</v>
      </c>
      <c r="I18" s="74"/>
    </row>
    <row r="19" spans="1:95" ht="6" customHeight="1" x14ac:dyDescent="0.3">
      <c r="A19" s="56"/>
      <c r="B19" s="16"/>
      <c r="C19" s="74"/>
      <c r="D19" s="74"/>
      <c r="E19" s="74"/>
      <c r="F19" s="74"/>
      <c r="G19" s="74"/>
      <c r="H19" s="74"/>
      <c r="I19" s="74"/>
    </row>
    <row r="20" spans="1:95" x14ac:dyDescent="0.3">
      <c r="A20" s="56"/>
      <c r="B20" s="23" t="s">
        <v>143</v>
      </c>
      <c r="C20" s="24" t="s">
        <v>156</v>
      </c>
      <c r="D20" s="253" t="s">
        <v>157</v>
      </c>
      <c r="E20" s="253"/>
      <c r="F20" s="267" t="s">
        <v>158</v>
      </c>
      <c r="G20" s="267"/>
      <c r="H20" s="25" t="s">
        <v>159</v>
      </c>
      <c r="I20" s="25" t="s">
        <v>160</v>
      </c>
      <c r="J20" s="83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8"/>
      <c r="CD20" s="58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</row>
    <row r="21" spans="1:95" x14ac:dyDescent="0.3">
      <c r="A21" s="121"/>
      <c r="B21" s="122" t="s">
        <v>199</v>
      </c>
      <c r="C21" s="123"/>
      <c r="D21" s="123"/>
      <c r="E21" s="123"/>
      <c r="F21" s="123"/>
      <c r="G21" s="123"/>
      <c r="H21" s="123"/>
      <c r="I21" s="123"/>
      <c r="J21" s="83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8"/>
      <c r="CD21" s="58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</row>
    <row r="22" spans="1:95" x14ac:dyDescent="0.3">
      <c r="A22" s="121" t="str">
        <f>" 245/1"</f>
        <v xml:space="preserve"> 245/1</v>
      </c>
      <c r="B22" s="126" t="s">
        <v>344</v>
      </c>
      <c r="C22" s="123" t="str">
        <f>"30"</f>
        <v>30</v>
      </c>
      <c r="D22" s="123">
        <v>0.23</v>
      </c>
      <c r="E22" s="123">
        <v>0</v>
      </c>
      <c r="F22" s="123">
        <v>0.25</v>
      </c>
      <c r="G22" s="123">
        <v>0.28000000000000003</v>
      </c>
      <c r="H22" s="123">
        <v>0.98</v>
      </c>
      <c r="I22" s="123">
        <v>6.4571317499999994</v>
      </c>
      <c r="J22" s="82">
        <v>0.03</v>
      </c>
      <c r="K22" s="60">
        <v>0.16</v>
      </c>
      <c r="L22" s="60">
        <v>0</v>
      </c>
      <c r="M22" s="60">
        <v>0</v>
      </c>
      <c r="N22" s="60">
        <v>0.67</v>
      </c>
      <c r="O22" s="60">
        <v>0.03</v>
      </c>
      <c r="P22" s="60">
        <v>0.28000000000000003</v>
      </c>
      <c r="Q22" s="60">
        <v>0</v>
      </c>
      <c r="R22" s="60">
        <v>0</v>
      </c>
      <c r="S22" s="60">
        <v>0.03</v>
      </c>
      <c r="T22" s="60">
        <v>0.31</v>
      </c>
      <c r="U22" s="60">
        <v>60.57</v>
      </c>
      <c r="V22" s="60">
        <v>37.97</v>
      </c>
      <c r="W22" s="60">
        <v>7.05</v>
      </c>
      <c r="X22" s="60">
        <v>3.83</v>
      </c>
      <c r="Y22" s="60">
        <v>11.27</v>
      </c>
      <c r="Z22" s="60">
        <v>0.16</v>
      </c>
      <c r="AA22" s="60">
        <v>0</v>
      </c>
      <c r="AB22" s="60">
        <v>23.4</v>
      </c>
      <c r="AC22" s="60">
        <v>4.88</v>
      </c>
      <c r="AD22" s="60">
        <v>0.14000000000000001</v>
      </c>
      <c r="AE22" s="60">
        <v>0.01</v>
      </c>
      <c r="AF22" s="60">
        <v>0.01</v>
      </c>
      <c r="AG22" s="60">
        <v>0.05</v>
      </c>
      <c r="AH22" s="60">
        <v>0.09</v>
      </c>
      <c r="AI22" s="60">
        <v>1.3</v>
      </c>
      <c r="AJ22" s="61">
        <v>0</v>
      </c>
      <c r="AK22" s="61">
        <v>7.62</v>
      </c>
      <c r="AL22" s="61">
        <v>5.92</v>
      </c>
      <c r="AM22" s="61">
        <v>8.4600000000000009</v>
      </c>
      <c r="AN22" s="61">
        <v>7.33</v>
      </c>
      <c r="AO22" s="61">
        <v>1.69</v>
      </c>
      <c r="AP22" s="61">
        <v>5.92</v>
      </c>
      <c r="AQ22" s="61">
        <v>1.41</v>
      </c>
      <c r="AR22" s="61">
        <v>4.8</v>
      </c>
      <c r="AS22" s="61">
        <v>7.33</v>
      </c>
      <c r="AT22" s="61">
        <v>12.69</v>
      </c>
      <c r="AU22" s="61">
        <v>14.95</v>
      </c>
      <c r="AV22" s="61">
        <v>2.82</v>
      </c>
      <c r="AW22" s="61">
        <v>7.9</v>
      </c>
      <c r="AX22" s="61">
        <v>39.49</v>
      </c>
      <c r="AY22" s="61">
        <v>0</v>
      </c>
      <c r="AZ22" s="61">
        <v>4.8</v>
      </c>
      <c r="BA22" s="61">
        <v>7.62</v>
      </c>
      <c r="BB22" s="61">
        <v>5.92</v>
      </c>
      <c r="BC22" s="61">
        <v>1.97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0.01</v>
      </c>
      <c r="BL22" s="61">
        <v>0</v>
      </c>
      <c r="BM22" s="61">
        <v>0.01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7.0000000000000007E-2</v>
      </c>
      <c r="BT22" s="61">
        <v>0</v>
      </c>
      <c r="BU22" s="61">
        <v>0</v>
      </c>
      <c r="BV22" s="61">
        <v>0.15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28.71</v>
      </c>
      <c r="CC22" s="62"/>
      <c r="CD22" s="62"/>
      <c r="CE22" s="61">
        <v>3.9</v>
      </c>
      <c r="CF22" s="61"/>
      <c r="CG22" s="61">
        <v>6.92</v>
      </c>
      <c r="CH22" s="61">
        <v>3.92</v>
      </c>
      <c r="CI22" s="61">
        <v>5.42</v>
      </c>
      <c r="CJ22" s="61">
        <v>255.5</v>
      </c>
      <c r="CK22" s="61">
        <v>60.5</v>
      </c>
      <c r="CL22" s="61">
        <v>158</v>
      </c>
      <c r="CM22" s="61">
        <v>0.09</v>
      </c>
      <c r="CN22" s="61">
        <v>0.08</v>
      </c>
      <c r="CO22" s="61">
        <v>0.08</v>
      </c>
      <c r="CP22" s="61">
        <v>0</v>
      </c>
      <c r="CQ22" s="61">
        <v>0.15</v>
      </c>
    </row>
    <row r="23" spans="1:95" x14ac:dyDescent="0.3">
      <c r="A23" s="121" t="s">
        <v>230</v>
      </c>
      <c r="B23" s="126" t="s">
        <v>206</v>
      </c>
      <c r="C23" s="123" t="s">
        <v>225</v>
      </c>
      <c r="D23" s="123">
        <v>2.1800000000000002</v>
      </c>
      <c r="E23" s="123">
        <v>0</v>
      </c>
      <c r="F23" s="123">
        <v>5.47</v>
      </c>
      <c r="G23" s="123">
        <v>5.27</v>
      </c>
      <c r="H23" s="123">
        <v>17.260000000000002</v>
      </c>
      <c r="I23" s="123">
        <v>131.4</v>
      </c>
      <c r="J23" s="82">
        <v>1.24</v>
      </c>
      <c r="K23" s="60">
        <v>3.25</v>
      </c>
      <c r="L23" s="60">
        <v>0</v>
      </c>
      <c r="M23" s="60">
        <v>0</v>
      </c>
      <c r="N23" s="60">
        <v>8.6</v>
      </c>
      <c r="O23" s="60">
        <v>6.07</v>
      </c>
      <c r="P23" s="60">
        <v>2.59</v>
      </c>
      <c r="Q23" s="60">
        <v>0</v>
      </c>
      <c r="R23" s="60">
        <v>0</v>
      </c>
      <c r="S23" s="60">
        <v>0.26</v>
      </c>
      <c r="T23" s="60">
        <v>1.89</v>
      </c>
      <c r="U23" s="60">
        <v>231.32</v>
      </c>
      <c r="V23" s="60">
        <v>428.47</v>
      </c>
      <c r="W23" s="60">
        <v>37.43</v>
      </c>
      <c r="X23" s="60">
        <v>26.73</v>
      </c>
      <c r="Y23" s="60">
        <v>61.15</v>
      </c>
      <c r="Z23" s="60">
        <v>1.32</v>
      </c>
      <c r="AA23" s="60">
        <v>3.78</v>
      </c>
      <c r="AB23" s="60">
        <v>974.33</v>
      </c>
      <c r="AC23" s="60">
        <v>209.38</v>
      </c>
      <c r="AD23" s="60">
        <v>2.39</v>
      </c>
      <c r="AE23" s="60">
        <v>0.06</v>
      </c>
      <c r="AF23" s="60">
        <v>0.06</v>
      </c>
      <c r="AG23" s="60">
        <v>0.66</v>
      </c>
      <c r="AH23" s="60">
        <v>1.26</v>
      </c>
      <c r="AI23" s="60">
        <v>6.82</v>
      </c>
      <c r="AJ23" s="61">
        <v>0</v>
      </c>
      <c r="AK23" s="61">
        <v>108.66</v>
      </c>
      <c r="AL23" s="61">
        <v>103.47</v>
      </c>
      <c r="AM23" s="61">
        <v>164.61</v>
      </c>
      <c r="AN23" s="61">
        <v>184.63</v>
      </c>
      <c r="AO23" s="61">
        <v>47.93</v>
      </c>
      <c r="AP23" s="61">
        <v>103.38</v>
      </c>
      <c r="AQ23" s="61">
        <v>30.59</v>
      </c>
      <c r="AR23" s="61">
        <v>95.4</v>
      </c>
      <c r="AS23" s="61">
        <v>121.6</v>
      </c>
      <c r="AT23" s="61">
        <v>179.38</v>
      </c>
      <c r="AU23" s="61">
        <v>358.69</v>
      </c>
      <c r="AV23" s="61">
        <v>58.35</v>
      </c>
      <c r="AW23" s="61">
        <v>101.68</v>
      </c>
      <c r="AX23" s="61">
        <v>479.47</v>
      </c>
      <c r="AY23" s="61">
        <v>0</v>
      </c>
      <c r="AZ23" s="61">
        <v>95.34</v>
      </c>
      <c r="BA23" s="61">
        <v>105.72</v>
      </c>
      <c r="BB23" s="61">
        <v>86.6</v>
      </c>
      <c r="BC23" s="61">
        <v>33.36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0.3</v>
      </c>
      <c r="BL23" s="61">
        <v>0</v>
      </c>
      <c r="BM23" s="61">
        <v>0.19</v>
      </c>
      <c r="BN23" s="61">
        <v>0.01</v>
      </c>
      <c r="BO23" s="61">
        <v>0.03</v>
      </c>
      <c r="BP23" s="61">
        <v>0</v>
      </c>
      <c r="BQ23" s="61">
        <v>0</v>
      </c>
      <c r="BR23" s="61">
        <v>0</v>
      </c>
      <c r="BS23" s="61">
        <v>1.1100000000000001</v>
      </c>
      <c r="BT23" s="61">
        <v>0</v>
      </c>
      <c r="BU23" s="61">
        <v>0</v>
      </c>
      <c r="BV23" s="61">
        <v>2.99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314.85000000000002</v>
      </c>
      <c r="CC23" s="62"/>
      <c r="CD23" s="62"/>
      <c r="CE23" s="61">
        <v>166.17</v>
      </c>
      <c r="CF23" s="61"/>
      <c r="CG23" s="61">
        <v>32.340000000000003</v>
      </c>
      <c r="CH23" s="61">
        <v>22.19</v>
      </c>
      <c r="CI23" s="61">
        <v>27.26</v>
      </c>
      <c r="CJ23" s="61">
        <v>1337.6</v>
      </c>
      <c r="CK23" s="61">
        <v>510.41</v>
      </c>
      <c r="CL23" s="61">
        <v>924</v>
      </c>
      <c r="CM23" s="61">
        <v>55.82</v>
      </c>
      <c r="CN23" s="61">
        <v>29.6</v>
      </c>
      <c r="CO23" s="61">
        <v>42.71</v>
      </c>
      <c r="CP23" s="61">
        <v>1.3</v>
      </c>
      <c r="CQ23" s="61">
        <v>0.5</v>
      </c>
    </row>
    <row r="24" spans="1:95" x14ac:dyDescent="0.3">
      <c r="A24" s="121" t="s">
        <v>351</v>
      </c>
      <c r="B24" s="126" t="s">
        <v>207</v>
      </c>
      <c r="C24" s="123" t="str">
        <f>"100"</f>
        <v>100</v>
      </c>
      <c r="D24" s="123">
        <v>12.05</v>
      </c>
      <c r="E24" s="123">
        <v>11.57</v>
      </c>
      <c r="F24" s="123">
        <v>12.63</v>
      </c>
      <c r="G24" s="123">
        <v>0.96</v>
      </c>
      <c r="H24" s="123">
        <v>9.74</v>
      </c>
      <c r="I24" s="123">
        <v>201.5</v>
      </c>
      <c r="J24" s="82">
        <v>1.82</v>
      </c>
      <c r="K24" s="60">
        <v>0.65</v>
      </c>
      <c r="L24" s="60">
        <v>0</v>
      </c>
      <c r="M24" s="60">
        <v>0</v>
      </c>
      <c r="N24" s="60">
        <v>2.35</v>
      </c>
      <c r="O24" s="60">
        <v>3.23</v>
      </c>
      <c r="P24" s="60">
        <v>0.17</v>
      </c>
      <c r="Q24" s="60">
        <v>0</v>
      </c>
      <c r="R24" s="60">
        <v>0</v>
      </c>
      <c r="S24" s="60">
        <v>0.05</v>
      </c>
      <c r="T24" s="60">
        <v>1.62</v>
      </c>
      <c r="U24" s="60">
        <v>57.35</v>
      </c>
      <c r="V24" s="60">
        <v>101.48</v>
      </c>
      <c r="W24" s="60">
        <v>44.88</v>
      </c>
      <c r="X24" s="60">
        <v>8.1999999999999993</v>
      </c>
      <c r="Y24" s="60">
        <v>72.3</v>
      </c>
      <c r="Z24" s="60">
        <v>0.3</v>
      </c>
      <c r="AA24" s="60">
        <v>15.57</v>
      </c>
      <c r="AB24" s="60">
        <v>4.5</v>
      </c>
      <c r="AC24" s="60">
        <v>29.6</v>
      </c>
      <c r="AD24" s="60">
        <v>1.45</v>
      </c>
      <c r="AE24" s="60">
        <v>0.06</v>
      </c>
      <c r="AF24" s="60">
        <v>0.09</v>
      </c>
      <c r="AG24" s="60">
        <v>1.63</v>
      </c>
      <c r="AH24" s="60">
        <v>5.57</v>
      </c>
      <c r="AI24" s="60">
        <v>0.03</v>
      </c>
      <c r="AJ24" s="61">
        <v>0</v>
      </c>
      <c r="AK24" s="61">
        <v>709.86</v>
      </c>
      <c r="AL24" s="61">
        <v>560.53</v>
      </c>
      <c r="AM24" s="61">
        <v>1017.03</v>
      </c>
      <c r="AN24" s="61">
        <v>1121.3599999999999</v>
      </c>
      <c r="AO24" s="61">
        <v>313.08</v>
      </c>
      <c r="AP24" s="61">
        <v>638.53</v>
      </c>
      <c r="AQ24" s="61">
        <v>131.35</v>
      </c>
      <c r="AR24" s="61">
        <v>86.44</v>
      </c>
      <c r="AS24" s="61">
        <v>14.55</v>
      </c>
      <c r="AT24" s="61">
        <v>17.64</v>
      </c>
      <c r="AU24" s="61">
        <v>14.99</v>
      </c>
      <c r="AV24" s="61">
        <v>449.25</v>
      </c>
      <c r="AW24" s="61">
        <v>15.44</v>
      </c>
      <c r="AX24" s="61">
        <v>135.83000000000001</v>
      </c>
      <c r="AY24" s="61">
        <v>0</v>
      </c>
      <c r="AZ24" s="61">
        <v>42.78</v>
      </c>
      <c r="BA24" s="61">
        <v>22.05</v>
      </c>
      <c r="BB24" s="61">
        <v>92.47</v>
      </c>
      <c r="BC24" s="61">
        <v>20.39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0.06</v>
      </c>
      <c r="BL24" s="61">
        <v>0</v>
      </c>
      <c r="BM24" s="61">
        <v>0.04</v>
      </c>
      <c r="BN24" s="61">
        <v>0</v>
      </c>
      <c r="BO24" s="61">
        <v>0.01</v>
      </c>
      <c r="BP24" s="61">
        <v>0</v>
      </c>
      <c r="BQ24" s="61">
        <v>0</v>
      </c>
      <c r="BR24" s="61">
        <v>0</v>
      </c>
      <c r="BS24" s="61">
        <v>0.22</v>
      </c>
      <c r="BT24" s="61">
        <v>0</v>
      </c>
      <c r="BU24" s="61">
        <v>0</v>
      </c>
      <c r="BV24" s="61">
        <v>0.55000000000000004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89.42</v>
      </c>
      <c r="CC24" s="62"/>
      <c r="CD24" s="62"/>
      <c r="CE24" s="61">
        <v>16.32</v>
      </c>
      <c r="CF24" s="61"/>
      <c r="CG24" s="61">
        <v>117.62</v>
      </c>
      <c r="CH24" s="61">
        <v>23.49</v>
      </c>
      <c r="CI24" s="61">
        <v>70.55</v>
      </c>
      <c r="CJ24" s="61">
        <v>1228.17</v>
      </c>
      <c r="CK24" s="61">
        <v>421.49</v>
      </c>
      <c r="CL24" s="61">
        <v>824.83</v>
      </c>
      <c r="CM24" s="61">
        <v>20.73</v>
      </c>
      <c r="CN24" s="61">
        <v>9.82</v>
      </c>
      <c r="CO24" s="61">
        <v>15.33</v>
      </c>
      <c r="CP24" s="61">
        <v>0</v>
      </c>
      <c r="CQ24" s="61">
        <v>0.5</v>
      </c>
    </row>
    <row r="25" spans="1:95" x14ac:dyDescent="0.3">
      <c r="A25" s="121" t="s">
        <v>137</v>
      </c>
      <c r="B25" s="126" t="s">
        <v>138</v>
      </c>
      <c r="C25" s="123" t="str">
        <f>"150"</f>
        <v>150</v>
      </c>
      <c r="D25" s="123">
        <v>3.11</v>
      </c>
      <c r="E25" s="123">
        <v>0.55000000000000004</v>
      </c>
      <c r="F25" s="123">
        <v>3.67</v>
      </c>
      <c r="G25" s="123">
        <v>0.51</v>
      </c>
      <c r="H25" s="123">
        <v>22.07</v>
      </c>
      <c r="I25" s="123">
        <v>132.58571249999997</v>
      </c>
      <c r="J25" s="82">
        <v>2.2799999999999998</v>
      </c>
      <c r="K25" s="60">
        <v>0.08</v>
      </c>
      <c r="L25" s="60">
        <v>0</v>
      </c>
      <c r="M25" s="60">
        <v>0</v>
      </c>
      <c r="N25" s="60">
        <v>2.15</v>
      </c>
      <c r="O25" s="60">
        <v>18.23</v>
      </c>
      <c r="P25" s="60">
        <v>1.7</v>
      </c>
      <c r="Q25" s="60">
        <v>0</v>
      </c>
      <c r="R25" s="60">
        <v>0</v>
      </c>
      <c r="S25" s="60">
        <v>0.28999999999999998</v>
      </c>
      <c r="T25" s="60">
        <v>1.89</v>
      </c>
      <c r="U25" s="60">
        <v>77.84</v>
      </c>
      <c r="V25" s="60">
        <v>636.26</v>
      </c>
      <c r="W25" s="60">
        <v>33.96</v>
      </c>
      <c r="X25" s="60">
        <v>30.35</v>
      </c>
      <c r="Y25" s="60">
        <v>86.82</v>
      </c>
      <c r="Z25" s="60">
        <v>1.1200000000000001</v>
      </c>
      <c r="AA25" s="60">
        <v>18.75</v>
      </c>
      <c r="AB25" s="60">
        <v>34.11</v>
      </c>
      <c r="AC25" s="60">
        <v>25.05</v>
      </c>
      <c r="AD25" s="60">
        <v>0.17</v>
      </c>
      <c r="AE25" s="60">
        <v>0.12</v>
      </c>
      <c r="AF25" s="60">
        <v>0.1</v>
      </c>
      <c r="AG25" s="60">
        <v>1.33</v>
      </c>
      <c r="AH25" s="60">
        <v>2.59</v>
      </c>
      <c r="AI25" s="60">
        <v>5.45</v>
      </c>
      <c r="AJ25" s="61">
        <v>0</v>
      </c>
      <c r="AK25" s="61">
        <v>62.59</v>
      </c>
      <c r="AL25" s="61">
        <v>81.44</v>
      </c>
      <c r="AM25" s="61">
        <v>116</v>
      </c>
      <c r="AN25" s="61">
        <v>118.1</v>
      </c>
      <c r="AO25" s="61">
        <v>26.61</v>
      </c>
      <c r="AP25" s="61">
        <v>76.13</v>
      </c>
      <c r="AQ25" s="61">
        <v>34.840000000000003</v>
      </c>
      <c r="AR25" s="61">
        <v>80.09</v>
      </c>
      <c r="AS25" s="61">
        <v>75.67</v>
      </c>
      <c r="AT25" s="61">
        <v>206.13</v>
      </c>
      <c r="AU25" s="61">
        <v>91.81</v>
      </c>
      <c r="AV25" s="61">
        <v>19.2</v>
      </c>
      <c r="AW25" s="61">
        <v>53.44</v>
      </c>
      <c r="AX25" s="61">
        <v>287.20999999999998</v>
      </c>
      <c r="AY25" s="61">
        <v>0</v>
      </c>
      <c r="AZ25" s="61">
        <v>40.19</v>
      </c>
      <c r="BA25" s="61">
        <v>36.549999999999997</v>
      </c>
      <c r="BB25" s="61">
        <v>72.75</v>
      </c>
      <c r="BC25" s="61">
        <v>21.66</v>
      </c>
      <c r="BD25" s="61">
        <v>0.1</v>
      </c>
      <c r="BE25" s="61">
        <v>0.04</v>
      </c>
      <c r="BF25" s="61">
        <v>0.02</v>
      </c>
      <c r="BG25" s="61">
        <v>0.05</v>
      </c>
      <c r="BH25" s="61">
        <v>0.06</v>
      </c>
      <c r="BI25" s="61">
        <v>0.28999999999999998</v>
      </c>
      <c r="BJ25" s="61">
        <v>0</v>
      </c>
      <c r="BK25" s="61">
        <v>0.88</v>
      </c>
      <c r="BL25" s="61">
        <v>0</v>
      </c>
      <c r="BM25" s="61">
        <v>0.26</v>
      </c>
      <c r="BN25" s="61">
        <v>0</v>
      </c>
      <c r="BO25" s="61">
        <v>0</v>
      </c>
      <c r="BP25" s="61">
        <v>0</v>
      </c>
      <c r="BQ25" s="61">
        <v>0.05</v>
      </c>
      <c r="BR25" s="61">
        <v>0.09</v>
      </c>
      <c r="BS25" s="61">
        <v>0.85</v>
      </c>
      <c r="BT25" s="61">
        <v>0</v>
      </c>
      <c r="BU25" s="61">
        <v>0</v>
      </c>
      <c r="BV25" s="61">
        <v>0.14000000000000001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123.62</v>
      </c>
      <c r="CC25" s="62"/>
      <c r="CD25" s="62"/>
      <c r="CE25" s="61">
        <v>24.43</v>
      </c>
      <c r="CF25" s="61"/>
      <c r="CG25" s="61">
        <v>17.59</v>
      </c>
      <c r="CH25" s="61">
        <v>11.66</v>
      </c>
      <c r="CI25" s="61">
        <v>14.63</v>
      </c>
      <c r="CJ25" s="61">
        <v>602.05999999999995</v>
      </c>
      <c r="CK25" s="61">
        <v>529.20000000000005</v>
      </c>
      <c r="CL25" s="61">
        <v>565.63</v>
      </c>
      <c r="CM25" s="61">
        <v>24.41</v>
      </c>
      <c r="CN25" s="61">
        <v>3.59</v>
      </c>
      <c r="CO25" s="61">
        <v>14</v>
      </c>
      <c r="CP25" s="61">
        <v>0</v>
      </c>
      <c r="CQ25" s="61">
        <v>0.23</v>
      </c>
    </row>
    <row r="26" spans="1:95" x14ac:dyDescent="0.3">
      <c r="A26" s="121" t="s">
        <v>232</v>
      </c>
      <c r="B26" s="126" t="s">
        <v>231</v>
      </c>
      <c r="C26" s="123" t="str">
        <f>"200"</f>
        <v>200</v>
      </c>
      <c r="D26" s="123">
        <v>0.16</v>
      </c>
      <c r="E26" s="123">
        <v>0</v>
      </c>
      <c r="F26" s="123">
        <v>0.04</v>
      </c>
      <c r="G26" s="123">
        <v>0.04</v>
      </c>
      <c r="H26" s="123">
        <v>12.2</v>
      </c>
      <c r="I26" s="123">
        <v>47.687819999999995</v>
      </c>
      <c r="J26" s="82">
        <v>0</v>
      </c>
      <c r="K26" s="60">
        <v>0</v>
      </c>
      <c r="L26" s="60">
        <v>0</v>
      </c>
      <c r="M26" s="60">
        <v>0</v>
      </c>
      <c r="N26" s="60">
        <v>11.84</v>
      </c>
      <c r="O26" s="60">
        <v>0.02</v>
      </c>
      <c r="P26" s="60">
        <v>0.34</v>
      </c>
      <c r="Q26" s="60">
        <v>0</v>
      </c>
      <c r="R26" s="60">
        <v>0</v>
      </c>
      <c r="S26" s="60">
        <v>0.32</v>
      </c>
      <c r="T26" s="60">
        <v>0.13</v>
      </c>
      <c r="U26" s="60">
        <v>4.0599999999999996</v>
      </c>
      <c r="V26" s="60">
        <v>50.99</v>
      </c>
      <c r="W26" s="60">
        <v>7.47</v>
      </c>
      <c r="X26" s="60">
        <v>4.9400000000000004</v>
      </c>
      <c r="Y26" s="60">
        <v>5.58</v>
      </c>
      <c r="Z26" s="60">
        <v>0.13</v>
      </c>
      <c r="AA26" s="60">
        <v>0</v>
      </c>
      <c r="AB26" s="60">
        <v>18</v>
      </c>
      <c r="AC26" s="60">
        <v>3.4</v>
      </c>
      <c r="AD26" s="60">
        <v>0.06</v>
      </c>
      <c r="AE26" s="60">
        <v>0.01</v>
      </c>
      <c r="AF26" s="60">
        <v>0.01</v>
      </c>
      <c r="AG26" s="60">
        <v>7.0000000000000007E-2</v>
      </c>
      <c r="AH26" s="60">
        <v>0.1</v>
      </c>
      <c r="AI26" s="60">
        <v>1.2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226.89</v>
      </c>
      <c r="CC26" s="62"/>
      <c r="CD26" s="62"/>
      <c r="CE26" s="61">
        <v>3</v>
      </c>
      <c r="CF26" s="61"/>
      <c r="CG26" s="61">
        <v>4.79</v>
      </c>
      <c r="CH26" s="61">
        <v>4.79</v>
      </c>
      <c r="CI26" s="61">
        <v>4.79</v>
      </c>
      <c r="CJ26" s="61">
        <v>545</v>
      </c>
      <c r="CK26" s="61">
        <v>208.6</v>
      </c>
      <c r="CL26" s="61">
        <v>376.8</v>
      </c>
      <c r="CM26" s="61">
        <v>50.96</v>
      </c>
      <c r="CN26" s="61">
        <v>30.26</v>
      </c>
      <c r="CO26" s="61">
        <v>40.61</v>
      </c>
      <c r="CP26" s="61">
        <v>10</v>
      </c>
      <c r="CQ26" s="61">
        <v>0</v>
      </c>
    </row>
    <row r="27" spans="1:95" x14ac:dyDescent="0.3">
      <c r="A27" s="121" t="str">
        <f>""</f>
        <v/>
      </c>
      <c r="B27" s="126" t="s">
        <v>112</v>
      </c>
      <c r="C27" s="123" t="str">
        <f>"50"</f>
        <v>50</v>
      </c>
      <c r="D27" s="123">
        <v>4.5</v>
      </c>
      <c r="E27" s="123">
        <v>0</v>
      </c>
      <c r="F27" s="123">
        <v>1.5</v>
      </c>
      <c r="G27" s="123">
        <v>0</v>
      </c>
      <c r="H27" s="123">
        <v>26.9</v>
      </c>
      <c r="I27" s="123">
        <v>133.82499999999999</v>
      </c>
      <c r="J27" s="82">
        <v>0</v>
      </c>
      <c r="K27" s="60">
        <v>0</v>
      </c>
      <c r="L27" s="60">
        <v>0</v>
      </c>
      <c r="M27" s="60">
        <v>0</v>
      </c>
      <c r="N27" s="60">
        <v>1.8</v>
      </c>
      <c r="O27" s="60">
        <v>21.35</v>
      </c>
      <c r="P27" s="60">
        <v>3.75</v>
      </c>
      <c r="Q27" s="60">
        <v>0</v>
      </c>
      <c r="R27" s="60">
        <v>0</v>
      </c>
      <c r="S27" s="60">
        <v>0.15</v>
      </c>
      <c r="T27" s="60">
        <v>0.9</v>
      </c>
      <c r="U27" s="60">
        <v>171.5</v>
      </c>
      <c r="V27" s="60">
        <v>112.5</v>
      </c>
      <c r="W27" s="60">
        <v>17</v>
      </c>
      <c r="X27" s="60">
        <v>31.5</v>
      </c>
      <c r="Y27" s="60">
        <v>86</v>
      </c>
      <c r="Z27" s="60">
        <v>1.4</v>
      </c>
      <c r="AA27" s="60">
        <v>4.5</v>
      </c>
      <c r="AB27" s="60">
        <v>0</v>
      </c>
      <c r="AC27" s="60">
        <v>4.5</v>
      </c>
      <c r="AD27" s="60">
        <v>0.85</v>
      </c>
      <c r="AE27" s="60">
        <v>0.08</v>
      </c>
      <c r="AF27" s="60">
        <v>0.03</v>
      </c>
      <c r="AG27" s="60">
        <v>2.35</v>
      </c>
      <c r="AH27" s="60">
        <v>2.35</v>
      </c>
      <c r="AI27" s="60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16.649999999999999</v>
      </c>
      <c r="CC27" s="62"/>
      <c r="CD27" s="62"/>
      <c r="CE27" s="61">
        <v>4.5</v>
      </c>
      <c r="CF27" s="61"/>
      <c r="CG27" s="61">
        <v>0</v>
      </c>
      <c r="CH27" s="61">
        <v>0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0</v>
      </c>
      <c r="CP27" s="61">
        <v>0</v>
      </c>
      <c r="CQ27" s="61">
        <v>0</v>
      </c>
    </row>
    <row r="28" spans="1:95" x14ac:dyDescent="0.3">
      <c r="A28" s="121" t="str">
        <f>"-"</f>
        <v>-</v>
      </c>
      <c r="B28" s="126" t="s">
        <v>100</v>
      </c>
      <c r="C28" s="123" t="str">
        <f>"30"</f>
        <v>30</v>
      </c>
      <c r="D28" s="123">
        <v>1.98</v>
      </c>
      <c r="E28" s="123">
        <v>0</v>
      </c>
      <c r="F28" s="123">
        <v>0.36</v>
      </c>
      <c r="G28" s="123">
        <v>0.36</v>
      </c>
      <c r="H28" s="123">
        <v>12.51</v>
      </c>
      <c r="I28" s="123">
        <v>58.013999999999996</v>
      </c>
      <c r="J28" s="83">
        <v>0.06</v>
      </c>
      <c r="K28" s="57">
        <v>0</v>
      </c>
      <c r="L28" s="57">
        <v>0</v>
      </c>
      <c r="M28" s="57">
        <v>0</v>
      </c>
      <c r="N28" s="57">
        <v>0.36</v>
      </c>
      <c r="O28" s="57">
        <v>9.66</v>
      </c>
      <c r="P28" s="57">
        <v>2.4900000000000002</v>
      </c>
      <c r="Q28" s="57">
        <v>0</v>
      </c>
      <c r="R28" s="57">
        <v>0</v>
      </c>
      <c r="S28" s="57">
        <v>0.3</v>
      </c>
      <c r="T28" s="57">
        <v>0.75</v>
      </c>
      <c r="U28" s="57">
        <v>183</v>
      </c>
      <c r="V28" s="57">
        <v>73.5</v>
      </c>
      <c r="W28" s="57">
        <v>10.5</v>
      </c>
      <c r="X28" s="57">
        <v>14.1</v>
      </c>
      <c r="Y28" s="57">
        <v>47.4</v>
      </c>
      <c r="Z28" s="57">
        <v>1.17</v>
      </c>
      <c r="AA28" s="57">
        <v>0</v>
      </c>
      <c r="AB28" s="57">
        <v>1.5</v>
      </c>
      <c r="AC28" s="57">
        <v>0.3</v>
      </c>
      <c r="AD28" s="57">
        <v>0.42</v>
      </c>
      <c r="AE28" s="57">
        <v>0.05</v>
      </c>
      <c r="AF28" s="57">
        <v>0.02</v>
      </c>
      <c r="AG28" s="57">
        <v>0.21</v>
      </c>
      <c r="AH28" s="57">
        <v>0.6</v>
      </c>
      <c r="AI28" s="57">
        <v>0</v>
      </c>
      <c r="AJ28" s="55">
        <v>0</v>
      </c>
      <c r="AK28" s="55">
        <v>96.6</v>
      </c>
      <c r="AL28" s="55">
        <v>74.400000000000006</v>
      </c>
      <c r="AM28" s="55">
        <v>128.1</v>
      </c>
      <c r="AN28" s="55">
        <v>66.900000000000006</v>
      </c>
      <c r="AO28" s="55">
        <v>27.9</v>
      </c>
      <c r="AP28" s="55">
        <v>59.4</v>
      </c>
      <c r="AQ28" s="55">
        <v>24</v>
      </c>
      <c r="AR28" s="55">
        <v>111.3</v>
      </c>
      <c r="AS28" s="55">
        <v>89.1</v>
      </c>
      <c r="AT28" s="55">
        <v>87.3</v>
      </c>
      <c r="AU28" s="55">
        <v>139.19999999999999</v>
      </c>
      <c r="AV28" s="55">
        <v>37.200000000000003</v>
      </c>
      <c r="AW28" s="55">
        <v>93</v>
      </c>
      <c r="AX28" s="55">
        <v>467.7</v>
      </c>
      <c r="AY28" s="55">
        <v>0</v>
      </c>
      <c r="AZ28" s="55">
        <v>157.80000000000001</v>
      </c>
      <c r="BA28" s="55">
        <v>87.3</v>
      </c>
      <c r="BB28" s="55">
        <v>54</v>
      </c>
      <c r="BC28" s="55">
        <v>39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0.04</v>
      </c>
      <c r="BL28" s="55">
        <v>0</v>
      </c>
      <c r="BM28" s="55">
        <v>0</v>
      </c>
      <c r="BN28" s="55">
        <v>0.01</v>
      </c>
      <c r="BO28" s="55">
        <v>0</v>
      </c>
      <c r="BP28" s="55">
        <v>0</v>
      </c>
      <c r="BQ28" s="55">
        <v>0</v>
      </c>
      <c r="BR28" s="55">
        <v>0</v>
      </c>
      <c r="BS28" s="55">
        <v>0.03</v>
      </c>
      <c r="BT28" s="55">
        <v>0</v>
      </c>
      <c r="BU28" s="55">
        <v>0</v>
      </c>
      <c r="BV28" s="55">
        <v>0.14000000000000001</v>
      </c>
      <c r="BW28" s="55">
        <v>0.02</v>
      </c>
      <c r="BX28" s="55">
        <v>0</v>
      </c>
      <c r="BY28" s="55">
        <v>0</v>
      </c>
      <c r="BZ28" s="55">
        <v>0</v>
      </c>
      <c r="CA28" s="55">
        <v>0</v>
      </c>
      <c r="CB28" s="55">
        <v>14.1</v>
      </c>
      <c r="CC28" s="58"/>
      <c r="CD28" s="58"/>
      <c r="CE28" s="55">
        <v>0.25</v>
      </c>
      <c r="CF28" s="55"/>
      <c r="CG28" s="55">
        <v>2.5</v>
      </c>
      <c r="CH28" s="55">
        <v>2.5</v>
      </c>
      <c r="CI28" s="55">
        <v>2.5</v>
      </c>
      <c r="CJ28" s="55">
        <v>475</v>
      </c>
      <c r="CK28" s="55">
        <v>183</v>
      </c>
      <c r="CL28" s="55">
        <v>329</v>
      </c>
      <c r="CM28" s="55">
        <v>4.75</v>
      </c>
      <c r="CN28" s="55">
        <v>3.95</v>
      </c>
      <c r="CO28" s="55">
        <v>4.3499999999999996</v>
      </c>
      <c r="CP28" s="55">
        <v>0</v>
      </c>
      <c r="CQ28" s="55">
        <v>0</v>
      </c>
    </row>
    <row r="29" spans="1:95" x14ac:dyDescent="0.3">
      <c r="A29" s="127"/>
      <c r="B29" s="142" t="s">
        <v>205</v>
      </c>
      <c r="C29" s="128"/>
      <c r="D29" s="128">
        <f>SUM(D22:D28)</f>
        <v>24.21</v>
      </c>
      <c r="E29" s="128">
        <f t="shared" ref="E29:I29" si="3">SUM(E22:E28)</f>
        <v>12.120000000000001</v>
      </c>
      <c r="F29" s="128">
        <f t="shared" si="3"/>
        <v>23.92</v>
      </c>
      <c r="G29" s="128">
        <f t="shared" si="3"/>
        <v>7.42</v>
      </c>
      <c r="H29" s="128">
        <f t="shared" si="3"/>
        <v>101.66000000000001</v>
      </c>
      <c r="I29" s="128">
        <f t="shared" si="3"/>
        <v>711.46966424999994</v>
      </c>
      <c r="J29" s="63">
        <v>5.52</v>
      </c>
      <c r="K29" s="63">
        <v>3.5</v>
      </c>
      <c r="L29" s="63">
        <v>0</v>
      </c>
      <c r="M29" s="63">
        <v>0</v>
      </c>
      <c r="N29" s="63">
        <v>23.74</v>
      </c>
      <c r="O29" s="63">
        <v>56.54</v>
      </c>
      <c r="P29" s="63">
        <v>10.46</v>
      </c>
      <c r="Q29" s="63">
        <v>0</v>
      </c>
      <c r="R29" s="63">
        <v>0</v>
      </c>
      <c r="S29" s="63">
        <v>1.4</v>
      </c>
      <c r="T29" s="63">
        <v>6.85</v>
      </c>
      <c r="U29" s="63">
        <v>730.86</v>
      </c>
      <c r="V29" s="63">
        <v>1289.57</v>
      </c>
      <c r="W29" s="63">
        <v>155.51</v>
      </c>
      <c r="X29" s="63">
        <v>110.17</v>
      </c>
      <c r="Y29" s="63">
        <v>349.52</v>
      </c>
      <c r="Z29" s="63">
        <v>5.0199999999999996</v>
      </c>
      <c r="AA29" s="63">
        <v>44.22</v>
      </c>
      <c r="AB29" s="63">
        <v>862.63</v>
      </c>
      <c r="AC29" s="63">
        <v>239.4</v>
      </c>
      <c r="AD29" s="63">
        <v>5.0199999999999996</v>
      </c>
      <c r="AE29" s="63">
        <v>0.36</v>
      </c>
      <c r="AF29" s="63">
        <v>0.3</v>
      </c>
      <c r="AG29" s="63">
        <v>6.16</v>
      </c>
      <c r="AH29" s="63">
        <v>12.27</v>
      </c>
      <c r="AI29" s="63">
        <v>16.64</v>
      </c>
      <c r="AJ29" s="1">
        <v>0</v>
      </c>
      <c r="AK29" s="1">
        <v>1010.42</v>
      </c>
      <c r="AL29" s="1">
        <v>835.26</v>
      </c>
      <c r="AM29" s="1">
        <v>1472</v>
      </c>
      <c r="AN29" s="1">
        <v>1513.09</v>
      </c>
      <c r="AO29" s="1">
        <v>429.42</v>
      </c>
      <c r="AP29" s="1">
        <v>893.92</v>
      </c>
      <c r="AQ29" s="1">
        <v>223.07</v>
      </c>
      <c r="AR29" s="1">
        <v>396.99</v>
      </c>
      <c r="AS29" s="1">
        <v>335.3</v>
      </c>
      <c r="AT29" s="1">
        <v>498.11</v>
      </c>
      <c r="AU29" s="1">
        <v>577.47</v>
      </c>
      <c r="AV29" s="1">
        <v>588.25</v>
      </c>
      <c r="AW29" s="1">
        <v>292.37</v>
      </c>
      <c r="AX29" s="1">
        <v>1471.73</v>
      </c>
      <c r="AY29" s="1">
        <v>0</v>
      </c>
      <c r="AZ29" s="1">
        <v>372.71</v>
      </c>
      <c r="BA29" s="1">
        <v>277.05</v>
      </c>
      <c r="BB29" s="1">
        <v>322.29000000000002</v>
      </c>
      <c r="BC29" s="1">
        <v>124.57</v>
      </c>
      <c r="BD29" s="1">
        <v>0.1</v>
      </c>
      <c r="BE29" s="1">
        <v>0.04</v>
      </c>
      <c r="BF29" s="1">
        <v>0.02</v>
      </c>
      <c r="BG29" s="1">
        <v>0.05</v>
      </c>
      <c r="BH29" s="1">
        <v>0.06</v>
      </c>
      <c r="BI29" s="1">
        <v>0.28999999999999998</v>
      </c>
      <c r="BJ29" s="1">
        <v>0</v>
      </c>
      <c r="BK29" s="1">
        <v>1.23</v>
      </c>
      <c r="BL29" s="1">
        <v>0</v>
      </c>
      <c r="BM29" s="1">
        <v>0.46</v>
      </c>
      <c r="BN29" s="1">
        <v>0.02</v>
      </c>
      <c r="BO29" s="1">
        <v>0.03</v>
      </c>
      <c r="BP29" s="1">
        <v>0</v>
      </c>
      <c r="BQ29" s="1">
        <v>0.05</v>
      </c>
      <c r="BR29" s="1">
        <v>0.09</v>
      </c>
      <c r="BS29" s="1">
        <v>2.04</v>
      </c>
      <c r="BT29" s="1">
        <v>0</v>
      </c>
      <c r="BU29" s="1">
        <v>0</v>
      </c>
      <c r="BV29" s="1">
        <v>3.38</v>
      </c>
      <c r="BW29" s="1">
        <v>0.03</v>
      </c>
      <c r="BX29" s="1">
        <v>0</v>
      </c>
      <c r="BY29" s="1">
        <v>0</v>
      </c>
      <c r="BZ29" s="1">
        <v>0</v>
      </c>
      <c r="CA29" s="1">
        <v>0</v>
      </c>
      <c r="CB29" s="1">
        <v>742.42</v>
      </c>
      <c r="CC29" s="64"/>
      <c r="CD29" s="64"/>
      <c r="CE29" s="1">
        <v>187.99</v>
      </c>
      <c r="CF29" s="1"/>
      <c r="CG29" s="1">
        <v>175.19</v>
      </c>
      <c r="CH29" s="1">
        <v>62.1</v>
      </c>
      <c r="CI29" s="1">
        <v>118.64</v>
      </c>
      <c r="CJ29" s="1">
        <v>4143.0600000000004</v>
      </c>
      <c r="CK29" s="1">
        <v>1767.98</v>
      </c>
      <c r="CL29" s="1">
        <v>2955.52</v>
      </c>
      <c r="CM29" s="1">
        <v>146.38999999999999</v>
      </c>
      <c r="CN29" s="1">
        <v>74.88</v>
      </c>
      <c r="CO29" s="1">
        <v>110.71</v>
      </c>
      <c r="CP29" s="1">
        <v>10</v>
      </c>
      <c r="CQ29" s="1">
        <v>1.28</v>
      </c>
    </row>
    <row r="30" spans="1:95" hidden="1" x14ac:dyDescent="0.3">
      <c r="A30" s="56"/>
      <c r="B30" s="16" t="s">
        <v>102</v>
      </c>
      <c r="C30" s="74"/>
      <c r="D30" s="74">
        <v>26.95</v>
      </c>
      <c r="E30" s="74">
        <v>0</v>
      </c>
      <c r="F30" s="74">
        <v>27.65</v>
      </c>
      <c r="G30" s="74">
        <v>0</v>
      </c>
      <c r="H30" s="74">
        <v>117.24999999999999</v>
      </c>
      <c r="I30" s="74">
        <v>822.5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244.99999999999997</v>
      </c>
      <c r="AD30" s="50">
        <v>0</v>
      </c>
      <c r="AE30" s="50">
        <v>0.42</v>
      </c>
      <c r="AF30" s="50">
        <v>0.48999999999999994</v>
      </c>
      <c r="AI30" s="50">
        <v>21</v>
      </c>
      <c r="CI30" s="51">
        <v>0</v>
      </c>
      <c r="CL30" s="51">
        <v>0</v>
      </c>
      <c r="CO30" s="51">
        <v>0</v>
      </c>
    </row>
    <row r="31" spans="1:95" hidden="1" x14ac:dyDescent="0.3">
      <c r="A31" s="56"/>
      <c r="B31" s="16" t="s">
        <v>103</v>
      </c>
      <c r="C31" s="74"/>
      <c r="D31" s="74">
        <f t="shared" ref="D31:I31" si="4">D29-D30</f>
        <v>-2.7399999999999984</v>
      </c>
      <c r="E31" s="74">
        <f t="shared" si="4"/>
        <v>12.120000000000001</v>
      </c>
      <c r="F31" s="74">
        <f t="shared" si="4"/>
        <v>-3.7299999999999969</v>
      </c>
      <c r="G31" s="74">
        <f t="shared" si="4"/>
        <v>7.42</v>
      </c>
      <c r="H31" s="74">
        <f t="shared" si="4"/>
        <v>-15.589999999999975</v>
      </c>
      <c r="I31" s="74">
        <f t="shared" si="4"/>
        <v>-111.03033575000006</v>
      </c>
      <c r="V31" s="50">
        <f t="shared" ref="V31:AF31" si="5">V29-V30</f>
        <v>1289.57</v>
      </c>
      <c r="W31" s="50">
        <f t="shared" si="5"/>
        <v>155.51</v>
      </c>
      <c r="X31" s="50">
        <f t="shared" si="5"/>
        <v>110.17</v>
      </c>
      <c r="Y31" s="50">
        <f t="shared" si="5"/>
        <v>349.52</v>
      </c>
      <c r="Z31" s="50">
        <f t="shared" si="5"/>
        <v>5.0199999999999996</v>
      </c>
      <c r="AA31" s="50">
        <f t="shared" si="5"/>
        <v>44.22</v>
      </c>
      <c r="AB31" s="50">
        <f t="shared" si="5"/>
        <v>862.63</v>
      </c>
      <c r="AC31" s="50">
        <f t="shared" si="5"/>
        <v>-5.5999999999999659</v>
      </c>
      <c r="AD31" s="50">
        <f t="shared" si="5"/>
        <v>5.0199999999999996</v>
      </c>
      <c r="AE31" s="50">
        <f t="shared" si="5"/>
        <v>-0.06</v>
      </c>
      <c r="AF31" s="50">
        <f t="shared" si="5"/>
        <v>-0.18999999999999995</v>
      </c>
      <c r="AI31" s="50">
        <f>AI29-AI30</f>
        <v>-4.3599999999999994</v>
      </c>
      <c r="CI31" s="51">
        <f>CI29-CI30</f>
        <v>118.64</v>
      </c>
      <c r="CL31" s="51">
        <f>CL29-CL30</f>
        <v>2955.52</v>
      </c>
      <c r="CO31" s="51">
        <f>CO29-CO30</f>
        <v>110.71</v>
      </c>
    </row>
    <row r="32" spans="1:95" ht="12.6" hidden="1" customHeight="1" x14ac:dyDescent="0.3">
      <c r="A32" s="56"/>
      <c r="B32" s="16" t="s">
        <v>104</v>
      </c>
      <c r="C32" s="74"/>
      <c r="D32" s="74">
        <v>17</v>
      </c>
      <c r="E32" s="74"/>
      <c r="F32" s="74">
        <v>26</v>
      </c>
      <c r="G32" s="74"/>
      <c r="H32" s="74">
        <v>57</v>
      </c>
      <c r="I32" s="74"/>
    </row>
    <row r="33" spans="1:95" ht="2.4" customHeight="1" x14ac:dyDescent="0.3">
      <c r="A33" s="56"/>
      <c r="B33" s="16"/>
      <c r="C33" s="74"/>
      <c r="D33" s="74"/>
      <c r="E33" s="74"/>
      <c r="F33" s="74"/>
      <c r="G33" s="74"/>
      <c r="H33" s="74"/>
      <c r="I33" s="74"/>
    </row>
    <row r="34" spans="1:95" x14ac:dyDescent="0.3">
      <c r="A34" s="56"/>
      <c r="B34" s="23" t="s">
        <v>144</v>
      </c>
      <c r="C34" s="24" t="s">
        <v>156</v>
      </c>
      <c r="D34" s="253" t="s">
        <v>157</v>
      </c>
      <c r="E34" s="253"/>
      <c r="F34" s="267" t="s">
        <v>158</v>
      </c>
      <c r="G34" s="267"/>
      <c r="H34" s="25" t="s">
        <v>159</v>
      </c>
      <c r="I34" s="25" t="s">
        <v>160</v>
      </c>
      <c r="J34" s="83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8"/>
      <c r="CD34" s="58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</row>
    <row r="35" spans="1:95" x14ac:dyDescent="0.3">
      <c r="A35" s="121"/>
      <c r="B35" s="122" t="s">
        <v>199</v>
      </c>
      <c r="C35" s="123"/>
      <c r="D35" s="123"/>
      <c r="E35" s="123"/>
      <c r="F35" s="123"/>
      <c r="G35" s="123"/>
      <c r="H35" s="123"/>
      <c r="I35" s="123"/>
      <c r="J35" s="83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8"/>
      <c r="CD35" s="58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x14ac:dyDescent="0.3">
      <c r="A36" s="121" t="s">
        <v>233</v>
      </c>
      <c r="B36" s="126" t="s">
        <v>208</v>
      </c>
      <c r="C36" s="123" t="s">
        <v>209</v>
      </c>
      <c r="D36" s="123">
        <v>1.97</v>
      </c>
      <c r="E36" s="123">
        <v>0</v>
      </c>
      <c r="F36" s="123">
        <v>4.34</v>
      </c>
      <c r="G36" s="123">
        <v>4.33</v>
      </c>
      <c r="H36" s="123">
        <v>15.02</v>
      </c>
      <c r="I36" s="123">
        <v>104.93762</v>
      </c>
      <c r="J36" s="82">
        <v>0.93</v>
      </c>
      <c r="K36" s="60">
        <v>2.6</v>
      </c>
      <c r="L36" s="60">
        <v>0</v>
      </c>
      <c r="M36" s="60">
        <v>0</v>
      </c>
      <c r="N36" s="60">
        <v>2.66</v>
      </c>
      <c r="O36" s="60">
        <v>10.63</v>
      </c>
      <c r="P36" s="60">
        <v>1.73</v>
      </c>
      <c r="Q36" s="60">
        <v>0</v>
      </c>
      <c r="R36" s="60">
        <v>0</v>
      </c>
      <c r="S36" s="60">
        <v>0.3</v>
      </c>
      <c r="T36" s="60">
        <v>1.82</v>
      </c>
      <c r="U36" s="60">
        <v>296.16000000000003</v>
      </c>
      <c r="V36" s="60">
        <v>364.56</v>
      </c>
      <c r="W36" s="60">
        <v>19.559999999999999</v>
      </c>
      <c r="X36" s="60">
        <v>20.68</v>
      </c>
      <c r="Y36" s="60">
        <v>58.27</v>
      </c>
      <c r="Z36" s="60">
        <v>0.77</v>
      </c>
      <c r="AA36" s="60">
        <v>2.4</v>
      </c>
      <c r="AB36" s="60">
        <v>1165.76</v>
      </c>
      <c r="AC36" s="60">
        <v>246.68</v>
      </c>
      <c r="AD36" s="60">
        <v>1.96</v>
      </c>
      <c r="AE36" s="60">
        <v>7.0000000000000007E-2</v>
      </c>
      <c r="AF36" s="60">
        <v>0.05</v>
      </c>
      <c r="AG36" s="60">
        <v>0.82</v>
      </c>
      <c r="AH36" s="60">
        <v>1.47</v>
      </c>
      <c r="AI36" s="60">
        <v>5.77</v>
      </c>
      <c r="AJ36" s="61">
        <v>0</v>
      </c>
      <c r="AK36" s="61">
        <v>74.83</v>
      </c>
      <c r="AL36" s="61">
        <v>70.69</v>
      </c>
      <c r="AM36" s="61">
        <v>117.28</v>
      </c>
      <c r="AN36" s="61">
        <v>115.21</v>
      </c>
      <c r="AO36" s="61">
        <v>31.21</v>
      </c>
      <c r="AP36" s="61">
        <v>68.739999999999995</v>
      </c>
      <c r="AQ36" s="61">
        <v>25.08</v>
      </c>
      <c r="AR36" s="61">
        <v>76.03</v>
      </c>
      <c r="AS36" s="61">
        <v>93.51</v>
      </c>
      <c r="AT36" s="61">
        <v>146.13</v>
      </c>
      <c r="AU36" s="61">
        <v>148.49</v>
      </c>
      <c r="AV36" s="61">
        <v>42.13</v>
      </c>
      <c r="AW36" s="61">
        <v>74.38</v>
      </c>
      <c r="AX36" s="61">
        <v>395.5</v>
      </c>
      <c r="AY36" s="61">
        <v>0</v>
      </c>
      <c r="AZ36" s="61">
        <v>88.7</v>
      </c>
      <c r="BA36" s="61">
        <v>67.53</v>
      </c>
      <c r="BB36" s="61">
        <v>53.51</v>
      </c>
      <c r="BC36" s="61">
        <v>26.21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0.27</v>
      </c>
      <c r="BL36" s="61">
        <v>0</v>
      </c>
      <c r="BM36" s="61">
        <v>0.15</v>
      </c>
      <c r="BN36" s="61">
        <v>0.01</v>
      </c>
      <c r="BO36" s="61">
        <v>0.02</v>
      </c>
      <c r="BP36" s="61">
        <v>0</v>
      </c>
      <c r="BQ36" s="61">
        <v>0</v>
      </c>
      <c r="BR36" s="61">
        <v>0</v>
      </c>
      <c r="BS36" s="61">
        <v>0.93</v>
      </c>
      <c r="BT36" s="61">
        <v>0</v>
      </c>
      <c r="BU36" s="61">
        <v>0</v>
      </c>
      <c r="BV36" s="61">
        <v>2.4300000000000002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232.74</v>
      </c>
      <c r="CC36" s="62"/>
      <c r="CD36" s="62"/>
      <c r="CE36" s="61">
        <v>196.69</v>
      </c>
      <c r="CF36" s="61"/>
      <c r="CG36" s="61">
        <v>24.24</v>
      </c>
      <c r="CH36" s="61">
        <v>15.72</v>
      </c>
      <c r="CI36" s="61">
        <v>19.98</v>
      </c>
      <c r="CJ36" s="61">
        <v>983.73</v>
      </c>
      <c r="CK36" s="61">
        <v>490.89</v>
      </c>
      <c r="CL36" s="61">
        <v>737.31</v>
      </c>
      <c r="CM36" s="61">
        <v>46.55</v>
      </c>
      <c r="CN36" s="61">
        <v>22.86</v>
      </c>
      <c r="CO36" s="61">
        <v>34.700000000000003</v>
      </c>
      <c r="CP36" s="61">
        <v>0</v>
      </c>
      <c r="CQ36" s="61">
        <v>0.4</v>
      </c>
    </row>
    <row r="37" spans="1:95" x14ac:dyDescent="0.3">
      <c r="A37" s="121" t="str">
        <f>"ттк 466"</f>
        <v>ттк 466</v>
      </c>
      <c r="B37" s="126" t="s">
        <v>210</v>
      </c>
      <c r="C37" s="123" t="str">
        <f>"100"</f>
        <v>100</v>
      </c>
      <c r="D37" s="123">
        <v>10.54</v>
      </c>
      <c r="E37" s="123">
        <v>11.56</v>
      </c>
      <c r="F37" s="123">
        <v>14.63</v>
      </c>
      <c r="G37" s="123">
        <v>2.2200000000000002</v>
      </c>
      <c r="H37" s="123">
        <v>11.06</v>
      </c>
      <c r="I37" s="243">
        <v>220.62</v>
      </c>
      <c r="J37" s="82">
        <v>7.24</v>
      </c>
      <c r="K37" s="60">
        <v>1.3</v>
      </c>
      <c r="L37" s="60">
        <v>0</v>
      </c>
      <c r="M37" s="60">
        <v>0</v>
      </c>
      <c r="N37" s="60">
        <v>1.63</v>
      </c>
      <c r="O37" s="60">
        <v>8.3000000000000007</v>
      </c>
      <c r="P37" s="60">
        <v>1.1299999999999999</v>
      </c>
      <c r="Q37" s="60">
        <v>0</v>
      </c>
      <c r="R37" s="60">
        <v>0</v>
      </c>
      <c r="S37" s="60">
        <v>0.09</v>
      </c>
      <c r="T37" s="60">
        <v>2.14</v>
      </c>
      <c r="U37" s="60">
        <v>503.31</v>
      </c>
      <c r="V37" s="60">
        <v>248.7</v>
      </c>
      <c r="W37" s="60">
        <v>17.309999999999999</v>
      </c>
      <c r="X37" s="60">
        <v>24.53</v>
      </c>
      <c r="Y37" s="60">
        <v>132.47999999999999</v>
      </c>
      <c r="Z37" s="60">
        <v>1.78</v>
      </c>
      <c r="AA37" s="60">
        <v>0</v>
      </c>
      <c r="AB37" s="60">
        <v>0</v>
      </c>
      <c r="AC37" s="60">
        <v>4.75</v>
      </c>
      <c r="AD37" s="60">
        <v>1.51</v>
      </c>
      <c r="AE37" s="60">
        <v>0.32</v>
      </c>
      <c r="AF37" s="60">
        <v>0.1</v>
      </c>
      <c r="AG37" s="60">
        <v>1.81</v>
      </c>
      <c r="AH37" s="60">
        <v>5.24</v>
      </c>
      <c r="AI37" s="60">
        <v>0.98</v>
      </c>
      <c r="AJ37" s="61">
        <v>0</v>
      </c>
      <c r="AK37" s="61">
        <v>694.76</v>
      </c>
      <c r="AL37" s="61">
        <v>556.27</v>
      </c>
      <c r="AM37" s="61">
        <v>945.18</v>
      </c>
      <c r="AN37" s="61">
        <v>969.53</v>
      </c>
      <c r="AO37" s="61">
        <v>277.79000000000002</v>
      </c>
      <c r="AP37" s="61">
        <v>545.35</v>
      </c>
      <c r="AQ37" s="61">
        <v>148.94</v>
      </c>
      <c r="AR37" s="61">
        <v>515.97</v>
      </c>
      <c r="AS37" s="61">
        <v>604.69000000000005</v>
      </c>
      <c r="AT37" s="61">
        <v>659.04</v>
      </c>
      <c r="AU37" s="61">
        <v>1008.03</v>
      </c>
      <c r="AV37" s="61">
        <v>448.5</v>
      </c>
      <c r="AW37" s="61">
        <v>563.14</v>
      </c>
      <c r="AX37" s="61">
        <v>1692.63</v>
      </c>
      <c r="AY37" s="61">
        <v>127.84</v>
      </c>
      <c r="AZ37" s="61">
        <v>401.42</v>
      </c>
      <c r="BA37" s="61">
        <v>452.56</v>
      </c>
      <c r="BB37" s="61">
        <v>377.13</v>
      </c>
      <c r="BC37" s="61">
        <v>150.22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0.11</v>
      </c>
      <c r="BL37" s="61">
        <v>0</v>
      </c>
      <c r="BM37" s="61">
        <v>7.0000000000000007E-2</v>
      </c>
      <c r="BN37" s="61">
        <v>0.01</v>
      </c>
      <c r="BO37" s="61">
        <v>0.01</v>
      </c>
      <c r="BP37" s="61">
        <v>0</v>
      </c>
      <c r="BQ37" s="61">
        <v>0</v>
      </c>
      <c r="BR37" s="61">
        <v>0</v>
      </c>
      <c r="BS37" s="61">
        <v>0.42</v>
      </c>
      <c r="BT37" s="61">
        <v>0</v>
      </c>
      <c r="BU37" s="61">
        <v>0</v>
      </c>
      <c r="BV37" s="61">
        <v>1.19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75.650000000000006</v>
      </c>
      <c r="CC37" s="62"/>
      <c r="CD37" s="62"/>
      <c r="CE37" s="61">
        <v>0</v>
      </c>
      <c r="CF37" s="61"/>
      <c r="CG37" s="61">
        <v>45.41</v>
      </c>
      <c r="CH37" s="61">
        <v>22.35</v>
      </c>
      <c r="CI37" s="61">
        <v>33.880000000000003</v>
      </c>
      <c r="CJ37" s="61">
        <v>2712.03</v>
      </c>
      <c r="CK37" s="61">
        <v>1584.01</v>
      </c>
      <c r="CL37" s="61">
        <v>2148.02</v>
      </c>
      <c r="CM37" s="61">
        <v>19.190000000000001</v>
      </c>
      <c r="CN37" s="61">
        <v>13.41</v>
      </c>
      <c r="CO37" s="61">
        <v>16.3</v>
      </c>
      <c r="CP37" s="61">
        <v>0</v>
      </c>
      <c r="CQ37" s="61">
        <v>1</v>
      </c>
    </row>
    <row r="38" spans="1:95" x14ac:dyDescent="0.3">
      <c r="A38" s="121" t="s">
        <v>345</v>
      </c>
      <c r="B38" s="126" t="s">
        <v>211</v>
      </c>
      <c r="C38" s="123" t="str">
        <f>"150"</f>
        <v>150</v>
      </c>
      <c r="D38" s="123">
        <v>6.67</v>
      </c>
      <c r="E38" s="123">
        <v>2</v>
      </c>
      <c r="F38" s="123">
        <v>4.68</v>
      </c>
      <c r="G38" s="123">
        <v>0.6</v>
      </c>
      <c r="H38" s="123">
        <v>29.26</v>
      </c>
      <c r="I38" s="123">
        <v>185.879137125</v>
      </c>
      <c r="J38" s="82">
        <v>3.01</v>
      </c>
      <c r="K38" s="60">
        <v>0.08</v>
      </c>
      <c r="L38" s="60">
        <v>0</v>
      </c>
      <c r="M38" s="60">
        <v>0</v>
      </c>
      <c r="N38" s="60">
        <v>0.75</v>
      </c>
      <c r="O38" s="60">
        <v>27.03</v>
      </c>
      <c r="P38" s="60">
        <v>1.48</v>
      </c>
      <c r="Q38" s="60">
        <v>0</v>
      </c>
      <c r="R38" s="60">
        <v>0</v>
      </c>
      <c r="S38" s="60">
        <v>0.15</v>
      </c>
      <c r="T38" s="60">
        <v>0.99</v>
      </c>
      <c r="U38" s="60">
        <v>229.32</v>
      </c>
      <c r="V38" s="60">
        <v>49.83</v>
      </c>
      <c r="W38" s="60">
        <v>75.34</v>
      </c>
      <c r="X38" s="60">
        <v>9.77</v>
      </c>
      <c r="Y38" s="60">
        <v>73.58</v>
      </c>
      <c r="Z38" s="60">
        <v>0.67</v>
      </c>
      <c r="AA38" s="60">
        <v>18.45</v>
      </c>
      <c r="AB38" s="60">
        <v>19.2</v>
      </c>
      <c r="AC38" s="60">
        <v>34.729999999999997</v>
      </c>
      <c r="AD38" s="60">
        <v>0.8</v>
      </c>
      <c r="AE38" s="60">
        <v>0.04</v>
      </c>
      <c r="AF38" s="60">
        <v>0.04</v>
      </c>
      <c r="AG38" s="60">
        <v>0.37</v>
      </c>
      <c r="AH38" s="60">
        <v>1.93</v>
      </c>
      <c r="AI38" s="60">
        <v>0.02</v>
      </c>
      <c r="AJ38" s="61">
        <v>0</v>
      </c>
      <c r="AK38" s="61">
        <v>319.39</v>
      </c>
      <c r="AL38" s="61">
        <v>273.3</v>
      </c>
      <c r="AM38" s="61">
        <v>519.63</v>
      </c>
      <c r="AN38" s="61">
        <v>223.12</v>
      </c>
      <c r="AO38" s="61">
        <v>107.56</v>
      </c>
      <c r="AP38" s="61">
        <v>205.33</v>
      </c>
      <c r="AQ38" s="61">
        <v>94.83</v>
      </c>
      <c r="AR38" s="61">
        <v>316.23</v>
      </c>
      <c r="AS38" s="61">
        <v>200.25</v>
      </c>
      <c r="AT38" s="61">
        <v>238.13</v>
      </c>
      <c r="AU38" s="61">
        <v>261.75</v>
      </c>
      <c r="AV38" s="61">
        <v>138.52000000000001</v>
      </c>
      <c r="AW38" s="61">
        <v>190.91</v>
      </c>
      <c r="AX38" s="61">
        <v>1725.13</v>
      </c>
      <c r="AY38" s="61">
        <v>0</v>
      </c>
      <c r="AZ38" s="61">
        <v>621.22</v>
      </c>
      <c r="BA38" s="61">
        <v>313.13</v>
      </c>
      <c r="BB38" s="61">
        <v>209.62</v>
      </c>
      <c r="BC38" s="61">
        <v>103.45</v>
      </c>
      <c r="BD38" s="61">
        <v>0.09</v>
      </c>
      <c r="BE38" s="61">
        <v>0.05</v>
      </c>
      <c r="BF38" s="61">
        <v>0.05</v>
      </c>
      <c r="BG38" s="61">
        <v>0.12</v>
      </c>
      <c r="BH38" s="61">
        <v>0.14000000000000001</v>
      </c>
      <c r="BI38" s="61">
        <v>0.48</v>
      </c>
      <c r="BJ38" s="61">
        <v>0.03</v>
      </c>
      <c r="BK38" s="61">
        <v>1.26</v>
      </c>
      <c r="BL38" s="61">
        <v>0.01</v>
      </c>
      <c r="BM38" s="61">
        <v>0.33</v>
      </c>
      <c r="BN38" s="61">
        <v>0.01</v>
      </c>
      <c r="BO38" s="61">
        <v>0</v>
      </c>
      <c r="BP38" s="61">
        <v>0</v>
      </c>
      <c r="BQ38" s="61">
        <v>0.08</v>
      </c>
      <c r="BR38" s="61">
        <v>0.13</v>
      </c>
      <c r="BS38" s="61">
        <v>0.94</v>
      </c>
      <c r="BT38" s="61">
        <v>0</v>
      </c>
      <c r="BU38" s="61">
        <v>0</v>
      </c>
      <c r="BV38" s="61">
        <v>0.28000000000000003</v>
      </c>
      <c r="BW38" s="61">
        <v>0.01</v>
      </c>
      <c r="BX38" s="61">
        <v>0</v>
      </c>
      <c r="BY38" s="61">
        <v>0</v>
      </c>
      <c r="BZ38" s="61">
        <v>0</v>
      </c>
      <c r="CA38" s="61">
        <v>0</v>
      </c>
      <c r="CB38" s="61">
        <v>132.59</v>
      </c>
      <c r="CC38" s="62"/>
      <c r="CD38" s="62"/>
      <c r="CE38" s="61">
        <v>21.65</v>
      </c>
      <c r="CF38" s="61"/>
      <c r="CG38" s="61">
        <v>18.7</v>
      </c>
      <c r="CH38" s="61">
        <v>11.09</v>
      </c>
      <c r="CI38" s="61">
        <v>14.9</v>
      </c>
      <c r="CJ38" s="61">
        <v>973.4</v>
      </c>
      <c r="CK38" s="61">
        <v>727.22</v>
      </c>
      <c r="CL38" s="61">
        <v>850.31</v>
      </c>
      <c r="CM38" s="61">
        <v>36.78</v>
      </c>
      <c r="CN38" s="61">
        <v>20.94</v>
      </c>
      <c r="CO38" s="61">
        <v>28.86</v>
      </c>
      <c r="CP38" s="61">
        <v>0</v>
      </c>
      <c r="CQ38" s="61">
        <v>0.38</v>
      </c>
    </row>
    <row r="39" spans="1:95" x14ac:dyDescent="0.3">
      <c r="A39" s="121" t="s">
        <v>235</v>
      </c>
      <c r="B39" s="126" t="s">
        <v>234</v>
      </c>
      <c r="C39" s="123" t="str">
        <f>"200"</f>
        <v>200</v>
      </c>
      <c r="D39" s="123">
        <v>0.41</v>
      </c>
      <c r="E39" s="123">
        <v>0</v>
      </c>
      <c r="F39" s="123">
        <v>0.17</v>
      </c>
      <c r="G39" s="123">
        <v>0.17</v>
      </c>
      <c r="H39" s="123">
        <v>17.649999999999999</v>
      </c>
      <c r="I39" s="123">
        <v>68.793070000000014</v>
      </c>
      <c r="J39" s="82">
        <v>0.05</v>
      </c>
      <c r="K39" s="60">
        <v>0</v>
      </c>
      <c r="L39" s="60">
        <v>0</v>
      </c>
      <c r="M39" s="60">
        <v>0</v>
      </c>
      <c r="N39" s="60">
        <v>15.66</v>
      </c>
      <c r="O39" s="60">
        <v>0.45</v>
      </c>
      <c r="P39" s="60">
        <v>1.54</v>
      </c>
      <c r="Q39" s="60">
        <v>0</v>
      </c>
      <c r="R39" s="60">
        <v>0</v>
      </c>
      <c r="S39" s="60">
        <v>0.4</v>
      </c>
      <c r="T39" s="60">
        <v>0.41</v>
      </c>
      <c r="U39" s="60">
        <v>11.24</v>
      </c>
      <c r="V39" s="60">
        <v>195.38</v>
      </c>
      <c r="W39" s="60">
        <v>14.26</v>
      </c>
      <c r="X39" s="60">
        <v>8.41</v>
      </c>
      <c r="Y39" s="60">
        <v>10.88</v>
      </c>
      <c r="Z39" s="60">
        <v>1.04</v>
      </c>
      <c r="AA39" s="60">
        <v>0</v>
      </c>
      <c r="AB39" s="60">
        <v>168.3</v>
      </c>
      <c r="AC39" s="60">
        <v>31.15</v>
      </c>
      <c r="AD39" s="60">
        <v>0.36</v>
      </c>
      <c r="AE39" s="60">
        <v>0.01</v>
      </c>
      <c r="AF39" s="60">
        <v>0.02</v>
      </c>
      <c r="AG39" s="60">
        <v>0.23</v>
      </c>
      <c r="AH39" s="60">
        <v>0.36</v>
      </c>
      <c r="AI39" s="60">
        <v>1.68</v>
      </c>
      <c r="AJ39" s="61">
        <v>0</v>
      </c>
      <c r="AK39" s="61">
        <v>4.71</v>
      </c>
      <c r="AL39" s="61">
        <v>5.0999999999999996</v>
      </c>
      <c r="AM39" s="61">
        <v>7.45</v>
      </c>
      <c r="AN39" s="61">
        <v>7.06</v>
      </c>
      <c r="AO39" s="61">
        <v>1.18</v>
      </c>
      <c r="AP39" s="61">
        <v>4.3099999999999996</v>
      </c>
      <c r="AQ39" s="61">
        <v>1.18</v>
      </c>
      <c r="AR39" s="61">
        <v>3.53</v>
      </c>
      <c r="AS39" s="61">
        <v>6.67</v>
      </c>
      <c r="AT39" s="61">
        <v>3.92</v>
      </c>
      <c r="AU39" s="61">
        <v>30.59</v>
      </c>
      <c r="AV39" s="61">
        <v>2.75</v>
      </c>
      <c r="AW39" s="61">
        <v>5.49</v>
      </c>
      <c r="AX39" s="61">
        <v>16.47</v>
      </c>
      <c r="AY39" s="61">
        <v>0</v>
      </c>
      <c r="AZ39" s="61">
        <v>5.0999999999999996</v>
      </c>
      <c r="BA39" s="61">
        <v>6.28</v>
      </c>
      <c r="BB39" s="61">
        <v>2.35</v>
      </c>
      <c r="BC39" s="61">
        <v>1.96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245.53</v>
      </c>
      <c r="CC39" s="62"/>
      <c r="CD39" s="62"/>
      <c r="CE39" s="61">
        <v>28.05</v>
      </c>
      <c r="CF39" s="61"/>
      <c r="CG39" s="61">
        <v>5.59</v>
      </c>
      <c r="CH39" s="61">
        <v>5.29</v>
      </c>
      <c r="CI39" s="61">
        <v>5.44</v>
      </c>
      <c r="CJ39" s="61">
        <v>575</v>
      </c>
      <c r="CK39" s="61">
        <v>256.75</v>
      </c>
      <c r="CL39" s="61">
        <v>415.88</v>
      </c>
      <c r="CM39" s="61">
        <v>66.819999999999993</v>
      </c>
      <c r="CN39" s="61">
        <v>47.42</v>
      </c>
      <c r="CO39" s="61">
        <v>57.12</v>
      </c>
      <c r="CP39" s="61">
        <v>10</v>
      </c>
      <c r="CQ39" s="61">
        <v>0</v>
      </c>
    </row>
    <row r="40" spans="1:95" x14ac:dyDescent="0.3">
      <c r="A40" s="121" t="str">
        <f>"-"</f>
        <v>-</v>
      </c>
      <c r="B40" s="126" t="s">
        <v>254</v>
      </c>
      <c r="C40" s="123" t="str">
        <f>"30"</f>
        <v>30</v>
      </c>
      <c r="D40" s="123">
        <v>1.98</v>
      </c>
      <c r="E40" s="123">
        <v>0</v>
      </c>
      <c r="F40" s="123">
        <v>0.2</v>
      </c>
      <c r="G40" s="123">
        <v>0.2</v>
      </c>
      <c r="H40" s="123">
        <v>14.07</v>
      </c>
      <c r="I40" s="123">
        <v>67.170299999999997</v>
      </c>
      <c r="J40" s="82">
        <v>0</v>
      </c>
      <c r="K40" s="60">
        <v>0</v>
      </c>
      <c r="L40" s="60">
        <v>0</v>
      </c>
      <c r="M40" s="60">
        <v>0</v>
      </c>
      <c r="N40" s="60">
        <v>0.33</v>
      </c>
      <c r="O40" s="60">
        <v>13.68</v>
      </c>
      <c r="P40" s="60">
        <v>0.06</v>
      </c>
      <c r="Q40" s="60">
        <v>0</v>
      </c>
      <c r="R40" s="60">
        <v>0</v>
      </c>
      <c r="S40" s="60">
        <v>0</v>
      </c>
      <c r="T40" s="60">
        <v>0.54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  <c r="AG40" s="60">
        <v>0</v>
      </c>
      <c r="AH40" s="60">
        <v>0</v>
      </c>
      <c r="AI40" s="60">
        <v>0</v>
      </c>
      <c r="AJ40" s="61">
        <v>0</v>
      </c>
      <c r="AK40" s="61">
        <v>95.79</v>
      </c>
      <c r="AL40" s="61">
        <v>99.7</v>
      </c>
      <c r="AM40" s="61">
        <v>152.69</v>
      </c>
      <c r="AN40" s="61">
        <v>50.63</v>
      </c>
      <c r="AO40" s="61">
        <v>30.02</v>
      </c>
      <c r="AP40" s="61">
        <v>60.03</v>
      </c>
      <c r="AQ40" s="61">
        <v>22.71</v>
      </c>
      <c r="AR40" s="61">
        <v>108.58</v>
      </c>
      <c r="AS40" s="61">
        <v>67.34</v>
      </c>
      <c r="AT40" s="61">
        <v>93.96</v>
      </c>
      <c r="AU40" s="61">
        <v>77.52</v>
      </c>
      <c r="AV40" s="61">
        <v>40.72</v>
      </c>
      <c r="AW40" s="61">
        <v>72.040000000000006</v>
      </c>
      <c r="AX40" s="61">
        <v>602.39</v>
      </c>
      <c r="AY40" s="61">
        <v>0</v>
      </c>
      <c r="AZ40" s="61">
        <v>196.27</v>
      </c>
      <c r="BA40" s="61">
        <v>85.35</v>
      </c>
      <c r="BB40" s="61">
        <v>56.64</v>
      </c>
      <c r="BC40" s="61">
        <v>44.89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0.02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0.02</v>
      </c>
      <c r="BT40" s="61">
        <v>0</v>
      </c>
      <c r="BU40" s="61">
        <v>0</v>
      </c>
      <c r="BV40" s="61">
        <v>0.08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11.73</v>
      </c>
      <c r="CC40" s="62"/>
      <c r="CD40" s="62"/>
      <c r="CE40" s="61">
        <v>0</v>
      </c>
      <c r="CF40" s="61"/>
      <c r="CG40" s="61">
        <v>0</v>
      </c>
      <c r="CH40" s="61">
        <v>0</v>
      </c>
      <c r="CI40" s="61">
        <v>0</v>
      </c>
      <c r="CJ40" s="61">
        <v>950</v>
      </c>
      <c r="CK40" s="61">
        <v>366</v>
      </c>
      <c r="CL40" s="61">
        <v>658</v>
      </c>
      <c r="CM40" s="61">
        <v>7.6</v>
      </c>
      <c r="CN40" s="61">
        <v>7.6</v>
      </c>
      <c r="CO40" s="61">
        <v>7.6</v>
      </c>
      <c r="CP40" s="61">
        <v>0</v>
      </c>
      <c r="CQ40" s="61">
        <v>0</v>
      </c>
    </row>
    <row r="41" spans="1:95" x14ac:dyDescent="0.3">
      <c r="A41" s="121" t="str">
        <f>"-"</f>
        <v>-</v>
      </c>
      <c r="B41" s="126" t="s">
        <v>100</v>
      </c>
      <c r="C41" s="123" t="str">
        <f>"25"</f>
        <v>25</v>
      </c>
      <c r="D41" s="123">
        <v>1.65</v>
      </c>
      <c r="E41" s="123">
        <v>0</v>
      </c>
      <c r="F41" s="123">
        <v>0.3</v>
      </c>
      <c r="G41" s="123">
        <v>0.3</v>
      </c>
      <c r="H41" s="123">
        <v>10.43</v>
      </c>
      <c r="I41" s="123">
        <v>48.344999999999999</v>
      </c>
      <c r="J41" s="82">
        <v>0.05</v>
      </c>
      <c r="K41" s="60">
        <v>0</v>
      </c>
      <c r="L41" s="60">
        <v>0</v>
      </c>
      <c r="M41" s="60">
        <v>0</v>
      </c>
      <c r="N41" s="60">
        <v>0.3</v>
      </c>
      <c r="O41" s="60">
        <v>8.0500000000000007</v>
      </c>
      <c r="P41" s="60">
        <v>2.08</v>
      </c>
      <c r="Q41" s="60">
        <v>0</v>
      </c>
      <c r="R41" s="60">
        <v>0</v>
      </c>
      <c r="S41" s="60">
        <v>0.25</v>
      </c>
      <c r="T41" s="60">
        <v>0.63</v>
      </c>
      <c r="U41" s="60">
        <v>152.5</v>
      </c>
      <c r="V41" s="60">
        <v>61.25</v>
      </c>
      <c r="W41" s="60">
        <v>8.75</v>
      </c>
      <c r="X41" s="60">
        <v>11.75</v>
      </c>
      <c r="Y41" s="60">
        <v>39.5</v>
      </c>
      <c r="Z41" s="60">
        <v>0.98</v>
      </c>
      <c r="AA41" s="60">
        <v>0</v>
      </c>
      <c r="AB41" s="60">
        <v>1.25</v>
      </c>
      <c r="AC41" s="60">
        <v>0.25</v>
      </c>
      <c r="AD41" s="60">
        <v>0.35</v>
      </c>
      <c r="AE41" s="60">
        <v>0.05</v>
      </c>
      <c r="AF41" s="60">
        <v>0.02</v>
      </c>
      <c r="AG41" s="60">
        <v>0.18</v>
      </c>
      <c r="AH41" s="60">
        <v>0.5</v>
      </c>
      <c r="AI41" s="60">
        <v>0</v>
      </c>
      <c r="AJ41" s="61">
        <v>0</v>
      </c>
      <c r="AK41" s="61">
        <v>80.5</v>
      </c>
      <c r="AL41" s="61">
        <v>62</v>
      </c>
      <c r="AM41" s="61">
        <v>106.75</v>
      </c>
      <c r="AN41" s="61">
        <v>55.75</v>
      </c>
      <c r="AO41" s="61">
        <v>23.25</v>
      </c>
      <c r="AP41" s="61">
        <v>49.5</v>
      </c>
      <c r="AQ41" s="61">
        <v>20</v>
      </c>
      <c r="AR41" s="61">
        <v>92.75</v>
      </c>
      <c r="AS41" s="61">
        <v>74.25</v>
      </c>
      <c r="AT41" s="61">
        <v>72.75</v>
      </c>
      <c r="AU41" s="61">
        <v>116</v>
      </c>
      <c r="AV41" s="61">
        <v>31</v>
      </c>
      <c r="AW41" s="61">
        <v>77.5</v>
      </c>
      <c r="AX41" s="61">
        <v>389.75</v>
      </c>
      <c r="AY41" s="61">
        <v>0</v>
      </c>
      <c r="AZ41" s="61">
        <v>131.5</v>
      </c>
      <c r="BA41" s="61">
        <v>72.75</v>
      </c>
      <c r="BB41" s="61">
        <v>45</v>
      </c>
      <c r="BC41" s="61">
        <v>32.5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0.04</v>
      </c>
      <c r="BL41" s="61">
        <v>0</v>
      </c>
      <c r="BM41" s="61">
        <v>0</v>
      </c>
      <c r="BN41" s="61">
        <v>0.01</v>
      </c>
      <c r="BO41" s="61">
        <v>0</v>
      </c>
      <c r="BP41" s="61">
        <v>0</v>
      </c>
      <c r="BQ41" s="61">
        <v>0</v>
      </c>
      <c r="BR41" s="61">
        <v>0</v>
      </c>
      <c r="BS41" s="61">
        <v>0.03</v>
      </c>
      <c r="BT41" s="61">
        <v>0</v>
      </c>
      <c r="BU41" s="61">
        <v>0</v>
      </c>
      <c r="BV41" s="61">
        <v>0.12</v>
      </c>
      <c r="BW41" s="61">
        <v>0.02</v>
      </c>
      <c r="BX41" s="61">
        <v>0</v>
      </c>
      <c r="BY41" s="61">
        <v>0</v>
      </c>
      <c r="BZ41" s="61">
        <v>0</v>
      </c>
      <c r="CA41" s="61">
        <v>0</v>
      </c>
      <c r="CB41" s="61">
        <v>11.75</v>
      </c>
      <c r="CC41" s="62"/>
      <c r="CD41" s="62"/>
      <c r="CE41" s="61">
        <v>0.21</v>
      </c>
      <c r="CF41" s="61"/>
      <c r="CG41" s="61">
        <v>2.5</v>
      </c>
      <c r="CH41" s="61">
        <v>2.5</v>
      </c>
      <c r="CI41" s="61">
        <v>2.5</v>
      </c>
      <c r="CJ41" s="61">
        <v>475</v>
      </c>
      <c r="CK41" s="61">
        <v>183</v>
      </c>
      <c r="CL41" s="61">
        <v>329</v>
      </c>
      <c r="CM41" s="61">
        <v>4.75</v>
      </c>
      <c r="CN41" s="61">
        <v>3.95</v>
      </c>
      <c r="CO41" s="61">
        <v>4.3499999999999996</v>
      </c>
      <c r="CP41" s="61">
        <v>0</v>
      </c>
      <c r="CQ41" s="61">
        <v>0</v>
      </c>
    </row>
    <row r="42" spans="1:95" x14ac:dyDescent="0.3">
      <c r="A42" s="121" t="str">
        <f>"-"</f>
        <v>-</v>
      </c>
      <c r="B42" s="126" t="s">
        <v>204</v>
      </c>
      <c r="C42" s="123" t="str">
        <f>"100"</f>
        <v>100</v>
      </c>
      <c r="D42" s="123">
        <v>0.4</v>
      </c>
      <c r="E42" s="123">
        <v>0</v>
      </c>
      <c r="F42" s="123">
        <v>0.4</v>
      </c>
      <c r="G42" s="123">
        <v>0.4</v>
      </c>
      <c r="H42" s="123">
        <v>11.6</v>
      </c>
      <c r="I42" s="123">
        <v>48.68</v>
      </c>
      <c r="J42" s="83">
        <v>0.1</v>
      </c>
      <c r="K42" s="57">
        <v>0</v>
      </c>
      <c r="L42" s="57">
        <v>0</v>
      </c>
      <c r="M42" s="57">
        <v>0</v>
      </c>
      <c r="N42" s="57">
        <v>9</v>
      </c>
      <c r="O42" s="57">
        <v>0.8</v>
      </c>
      <c r="P42" s="57">
        <v>1.8</v>
      </c>
      <c r="Q42" s="57">
        <v>0</v>
      </c>
      <c r="R42" s="57">
        <v>0</v>
      </c>
      <c r="S42" s="57">
        <v>0.8</v>
      </c>
      <c r="T42" s="57">
        <v>0.5</v>
      </c>
      <c r="U42" s="57">
        <v>26</v>
      </c>
      <c r="V42" s="57">
        <v>278</v>
      </c>
      <c r="W42" s="57">
        <v>16</v>
      </c>
      <c r="X42" s="57">
        <v>9</v>
      </c>
      <c r="Y42" s="57">
        <v>11</v>
      </c>
      <c r="Z42" s="57">
        <v>2.2000000000000002</v>
      </c>
      <c r="AA42" s="57">
        <v>0</v>
      </c>
      <c r="AB42" s="57">
        <v>30</v>
      </c>
      <c r="AC42" s="57">
        <v>5</v>
      </c>
      <c r="AD42" s="57">
        <v>0.2</v>
      </c>
      <c r="AE42" s="57">
        <v>0.03</v>
      </c>
      <c r="AF42" s="57">
        <v>0.02</v>
      </c>
      <c r="AG42" s="57">
        <v>0.3</v>
      </c>
      <c r="AH42" s="57">
        <v>0.4</v>
      </c>
      <c r="AI42" s="57">
        <v>10</v>
      </c>
      <c r="AJ42" s="55">
        <v>0</v>
      </c>
      <c r="AK42" s="55">
        <v>12</v>
      </c>
      <c r="AL42" s="55">
        <v>13</v>
      </c>
      <c r="AM42" s="55">
        <v>19</v>
      </c>
      <c r="AN42" s="55">
        <v>18</v>
      </c>
      <c r="AO42" s="55">
        <v>3</v>
      </c>
      <c r="AP42" s="55">
        <v>11</v>
      </c>
      <c r="AQ42" s="55">
        <v>3</v>
      </c>
      <c r="AR42" s="55">
        <v>9</v>
      </c>
      <c r="AS42" s="55">
        <v>17</v>
      </c>
      <c r="AT42" s="55">
        <v>10</v>
      </c>
      <c r="AU42" s="55">
        <v>78</v>
      </c>
      <c r="AV42" s="55">
        <v>7</v>
      </c>
      <c r="AW42" s="55">
        <v>14</v>
      </c>
      <c r="AX42" s="55">
        <v>42</v>
      </c>
      <c r="AY42" s="55">
        <v>0</v>
      </c>
      <c r="AZ42" s="55">
        <v>13</v>
      </c>
      <c r="BA42" s="55">
        <v>16</v>
      </c>
      <c r="BB42" s="55">
        <v>6</v>
      </c>
      <c r="BC42" s="55">
        <v>5</v>
      </c>
      <c r="BD42" s="55">
        <v>0</v>
      </c>
      <c r="BE42" s="55">
        <v>0</v>
      </c>
      <c r="BF42" s="55">
        <v>0</v>
      </c>
      <c r="BG42" s="55">
        <v>0</v>
      </c>
      <c r="BH42" s="55">
        <v>0</v>
      </c>
      <c r="BI42" s="55">
        <v>0</v>
      </c>
      <c r="BJ42" s="55">
        <v>0</v>
      </c>
      <c r="BK42" s="55">
        <v>0</v>
      </c>
      <c r="BL42" s="55">
        <v>0</v>
      </c>
      <c r="BM42" s="55">
        <v>0</v>
      </c>
      <c r="BN42" s="55">
        <v>0</v>
      </c>
      <c r="BO42" s="55">
        <v>0</v>
      </c>
      <c r="BP42" s="55">
        <v>0</v>
      </c>
      <c r="BQ42" s="55">
        <v>0</v>
      </c>
      <c r="BR42" s="55">
        <v>0</v>
      </c>
      <c r="BS42" s="55">
        <v>0</v>
      </c>
      <c r="BT42" s="55">
        <v>0</v>
      </c>
      <c r="BU42" s="55">
        <v>0</v>
      </c>
      <c r="BV42" s="55">
        <v>0</v>
      </c>
      <c r="BW42" s="55">
        <v>0</v>
      </c>
      <c r="BX42" s="55">
        <v>0</v>
      </c>
      <c r="BY42" s="55">
        <v>0</v>
      </c>
      <c r="BZ42" s="55">
        <v>0</v>
      </c>
      <c r="CA42" s="55">
        <v>0</v>
      </c>
      <c r="CB42" s="55">
        <v>86.3</v>
      </c>
      <c r="CC42" s="58"/>
      <c r="CD42" s="58"/>
      <c r="CE42" s="55">
        <v>5</v>
      </c>
      <c r="CF42" s="55"/>
      <c r="CG42" s="55">
        <v>2</v>
      </c>
      <c r="CH42" s="55">
        <v>2</v>
      </c>
      <c r="CI42" s="55">
        <v>2</v>
      </c>
      <c r="CJ42" s="55">
        <v>150</v>
      </c>
      <c r="CK42" s="55">
        <v>150</v>
      </c>
      <c r="CL42" s="55">
        <v>150</v>
      </c>
      <c r="CM42" s="55">
        <v>46.8</v>
      </c>
      <c r="CN42" s="55">
        <v>46.8</v>
      </c>
      <c r="CO42" s="55">
        <v>46.8</v>
      </c>
      <c r="CP42" s="55">
        <v>0</v>
      </c>
      <c r="CQ42" s="55">
        <v>0</v>
      </c>
    </row>
    <row r="43" spans="1:95" ht="14.4" x14ac:dyDescent="0.3">
      <c r="A43" s="127"/>
      <c r="B43" s="142" t="s">
        <v>205</v>
      </c>
      <c r="C43" s="128"/>
      <c r="D43" s="128">
        <f>SUM(D36:D42)</f>
        <v>23.619999999999997</v>
      </c>
      <c r="E43" s="128">
        <f t="shared" ref="E43:BP43" si="6">SUM(E36:E42)</f>
        <v>13.56</v>
      </c>
      <c r="F43" s="128">
        <f t="shared" si="6"/>
        <v>24.72</v>
      </c>
      <c r="G43" s="128">
        <f t="shared" si="6"/>
        <v>8.2200000000000006</v>
      </c>
      <c r="H43" s="128">
        <f t="shared" si="6"/>
        <v>109.09</v>
      </c>
      <c r="I43" s="128">
        <f t="shared" si="6"/>
        <v>744.42512712500002</v>
      </c>
      <c r="J43" s="136">
        <f t="shared" si="6"/>
        <v>11.38</v>
      </c>
      <c r="K43" s="67">
        <f t="shared" si="6"/>
        <v>3.9800000000000004</v>
      </c>
      <c r="L43" s="67">
        <f t="shared" si="6"/>
        <v>0</v>
      </c>
      <c r="M43" s="67">
        <f t="shared" si="6"/>
        <v>0</v>
      </c>
      <c r="N43" s="67">
        <f t="shared" si="6"/>
        <v>30.33</v>
      </c>
      <c r="O43" s="67">
        <f t="shared" si="6"/>
        <v>68.94</v>
      </c>
      <c r="P43" s="67">
        <f t="shared" si="6"/>
        <v>9.82</v>
      </c>
      <c r="Q43" s="67">
        <f t="shared" si="6"/>
        <v>0</v>
      </c>
      <c r="R43" s="67">
        <f t="shared" si="6"/>
        <v>0</v>
      </c>
      <c r="S43" s="67">
        <f t="shared" si="6"/>
        <v>1.99</v>
      </c>
      <c r="T43" s="67">
        <f t="shared" si="6"/>
        <v>7.03</v>
      </c>
      <c r="U43" s="67">
        <f t="shared" si="6"/>
        <v>1218.53</v>
      </c>
      <c r="V43" s="67">
        <f t="shared" si="6"/>
        <v>1197.72</v>
      </c>
      <c r="W43" s="67">
        <f t="shared" si="6"/>
        <v>151.22000000000003</v>
      </c>
      <c r="X43" s="67">
        <f t="shared" si="6"/>
        <v>84.14</v>
      </c>
      <c r="Y43" s="67">
        <f t="shared" si="6"/>
        <v>325.70999999999998</v>
      </c>
      <c r="Z43" s="67">
        <f t="shared" si="6"/>
        <v>7.44</v>
      </c>
      <c r="AA43" s="67">
        <f t="shared" si="6"/>
        <v>20.849999999999998</v>
      </c>
      <c r="AB43" s="67">
        <f t="shared" si="6"/>
        <v>1384.51</v>
      </c>
      <c r="AC43" s="67">
        <f t="shared" si="6"/>
        <v>322.56</v>
      </c>
      <c r="AD43" s="67">
        <f t="shared" si="6"/>
        <v>5.18</v>
      </c>
      <c r="AE43" s="67">
        <f t="shared" si="6"/>
        <v>0.52</v>
      </c>
      <c r="AF43" s="67">
        <f t="shared" si="6"/>
        <v>0.25</v>
      </c>
      <c r="AG43" s="67">
        <f t="shared" si="6"/>
        <v>3.71</v>
      </c>
      <c r="AH43" s="67">
        <f t="shared" si="6"/>
        <v>9.9</v>
      </c>
      <c r="AI43" s="67">
        <f t="shared" si="6"/>
        <v>18.45</v>
      </c>
      <c r="AJ43" s="67">
        <f t="shared" si="6"/>
        <v>0</v>
      </c>
      <c r="AK43" s="67">
        <f t="shared" si="6"/>
        <v>1281.98</v>
      </c>
      <c r="AL43" s="67">
        <f t="shared" si="6"/>
        <v>1080.06</v>
      </c>
      <c r="AM43" s="67">
        <f t="shared" si="6"/>
        <v>1867.9800000000002</v>
      </c>
      <c r="AN43" s="67">
        <f t="shared" si="6"/>
        <v>1439.3000000000002</v>
      </c>
      <c r="AO43" s="67">
        <f t="shared" si="6"/>
        <v>474.01</v>
      </c>
      <c r="AP43" s="67">
        <f t="shared" si="6"/>
        <v>944.26</v>
      </c>
      <c r="AQ43" s="67">
        <f t="shared" si="6"/>
        <v>315.73999999999995</v>
      </c>
      <c r="AR43" s="67">
        <f t="shared" si="6"/>
        <v>1122.0900000000001</v>
      </c>
      <c r="AS43" s="67">
        <f t="shared" si="6"/>
        <v>1063.71</v>
      </c>
      <c r="AT43" s="67">
        <f t="shared" si="6"/>
        <v>1223.93</v>
      </c>
      <c r="AU43" s="67">
        <f t="shared" si="6"/>
        <v>1720.3799999999999</v>
      </c>
      <c r="AV43" s="67">
        <f t="shared" si="6"/>
        <v>710.62</v>
      </c>
      <c r="AW43" s="67">
        <f t="shared" si="6"/>
        <v>997.45999999999992</v>
      </c>
      <c r="AX43" s="67">
        <f t="shared" si="6"/>
        <v>4863.87</v>
      </c>
      <c r="AY43" s="67">
        <f t="shared" si="6"/>
        <v>127.84</v>
      </c>
      <c r="AZ43" s="67">
        <f t="shared" si="6"/>
        <v>1457.21</v>
      </c>
      <c r="BA43" s="67">
        <f t="shared" si="6"/>
        <v>1013.6</v>
      </c>
      <c r="BB43" s="67">
        <f t="shared" si="6"/>
        <v>750.25</v>
      </c>
      <c r="BC43" s="67">
        <f t="shared" si="6"/>
        <v>364.22999999999996</v>
      </c>
      <c r="BD43" s="67">
        <f t="shared" si="6"/>
        <v>0.09</v>
      </c>
      <c r="BE43" s="67">
        <f t="shared" si="6"/>
        <v>0.05</v>
      </c>
      <c r="BF43" s="67">
        <f t="shared" si="6"/>
        <v>0.05</v>
      </c>
      <c r="BG43" s="67">
        <f t="shared" si="6"/>
        <v>0.12</v>
      </c>
      <c r="BH43" s="67">
        <f t="shared" si="6"/>
        <v>0.14000000000000001</v>
      </c>
      <c r="BI43" s="67">
        <f t="shared" si="6"/>
        <v>0.48</v>
      </c>
      <c r="BJ43" s="67">
        <f t="shared" si="6"/>
        <v>0.03</v>
      </c>
      <c r="BK43" s="67">
        <f t="shared" si="6"/>
        <v>1.7000000000000002</v>
      </c>
      <c r="BL43" s="67">
        <f t="shared" si="6"/>
        <v>0.01</v>
      </c>
      <c r="BM43" s="67">
        <f t="shared" si="6"/>
        <v>0.55000000000000004</v>
      </c>
      <c r="BN43" s="67">
        <f t="shared" si="6"/>
        <v>0.04</v>
      </c>
      <c r="BO43" s="67">
        <f t="shared" si="6"/>
        <v>0.03</v>
      </c>
      <c r="BP43" s="67">
        <f t="shared" si="6"/>
        <v>0</v>
      </c>
      <c r="BQ43" s="67">
        <f t="shared" ref="BQ43:CQ43" si="7">SUM(BQ36:BQ42)</f>
        <v>0.08</v>
      </c>
      <c r="BR43" s="67">
        <f t="shared" si="7"/>
        <v>0.13</v>
      </c>
      <c r="BS43" s="67">
        <f t="shared" si="7"/>
        <v>2.34</v>
      </c>
      <c r="BT43" s="67">
        <f t="shared" si="7"/>
        <v>0</v>
      </c>
      <c r="BU43" s="67">
        <f t="shared" si="7"/>
        <v>0</v>
      </c>
      <c r="BV43" s="67">
        <f t="shared" si="7"/>
        <v>4.1000000000000005</v>
      </c>
      <c r="BW43" s="67">
        <f t="shared" si="7"/>
        <v>0.03</v>
      </c>
      <c r="BX43" s="67">
        <f t="shared" si="7"/>
        <v>0</v>
      </c>
      <c r="BY43" s="67">
        <f t="shared" si="7"/>
        <v>0</v>
      </c>
      <c r="BZ43" s="67">
        <f t="shared" si="7"/>
        <v>0</v>
      </c>
      <c r="CA43" s="67">
        <f t="shared" si="7"/>
        <v>0</v>
      </c>
      <c r="CB43" s="67">
        <f t="shared" si="7"/>
        <v>796.29</v>
      </c>
      <c r="CC43" s="67">
        <f t="shared" si="7"/>
        <v>0</v>
      </c>
      <c r="CD43" s="67">
        <f t="shared" si="7"/>
        <v>0</v>
      </c>
      <c r="CE43" s="67">
        <f t="shared" si="7"/>
        <v>251.60000000000002</v>
      </c>
      <c r="CF43" s="67">
        <f t="shared" si="7"/>
        <v>0</v>
      </c>
      <c r="CG43" s="67">
        <f t="shared" si="7"/>
        <v>98.44</v>
      </c>
      <c r="CH43" s="67">
        <f t="shared" si="7"/>
        <v>58.949999999999996</v>
      </c>
      <c r="CI43" s="67">
        <f t="shared" si="7"/>
        <v>78.7</v>
      </c>
      <c r="CJ43" s="67">
        <f t="shared" si="7"/>
        <v>6819.16</v>
      </c>
      <c r="CK43" s="67">
        <f t="shared" si="7"/>
        <v>3757.87</v>
      </c>
      <c r="CL43" s="67">
        <f t="shared" si="7"/>
        <v>5288.5199999999995</v>
      </c>
      <c r="CM43" s="67">
        <f t="shared" si="7"/>
        <v>228.48999999999995</v>
      </c>
      <c r="CN43" s="67">
        <f t="shared" si="7"/>
        <v>162.97999999999999</v>
      </c>
      <c r="CO43" s="67">
        <f t="shared" si="7"/>
        <v>195.72999999999996</v>
      </c>
      <c r="CP43" s="67">
        <f t="shared" si="7"/>
        <v>10</v>
      </c>
      <c r="CQ43" s="67">
        <f t="shared" si="7"/>
        <v>1.7799999999999998</v>
      </c>
    </row>
    <row r="44" spans="1:95" hidden="1" x14ac:dyDescent="0.3">
      <c r="A44" s="56"/>
      <c r="B44" s="16" t="s">
        <v>102</v>
      </c>
      <c r="C44" s="74"/>
      <c r="D44" s="74">
        <v>26.95</v>
      </c>
      <c r="E44" s="74">
        <v>0</v>
      </c>
      <c r="F44" s="74">
        <v>27.65</v>
      </c>
      <c r="G44" s="74">
        <v>0</v>
      </c>
      <c r="H44" s="74">
        <v>117.24999999999999</v>
      </c>
      <c r="I44" s="74">
        <v>822.5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244.99999999999997</v>
      </c>
      <c r="AD44" s="50">
        <v>0</v>
      </c>
      <c r="AE44" s="50">
        <v>0.42</v>
      </c>
      <c r="AF44" s="50">
        <v>0.48999999999999994</v>
      </c>
      <c r="AI44" s="50">
        <v>21</v>
      </c>
      <c r="CI44" s="51">
        <v>0</v>
      </c>
      <c r="CL44" s="51">
        <v>0</v>
      </c>
      <c r="CO44" s="51">
        <v>0</v>
      </c>
    </row>
    <row r="45" spans="1:95" ht="12.6" hidden="1" customHeight="1" x14ac:dyDescent="0.3">
      <c r="A45" s="56"/>
      <c r="B45" s="16" t="s">
        <v>103</v>
      </c>
      <c r="C45" s="74"/>
      <c r="D45" s="74">
        <f t="shared" ref="D45:I45" si="8">D43-D44</f>
        <v>-3.3300000000000018</v>
      </c>
      <c r="E45" s="74">
        <f t="shared" si="8"/>
        <v>13.56</v>
      </c>
      <c r="F45" s="74">
        <f t="shared" si="8"/>
        <v>-2.9299999999999997</v>
      </c>
      <c r="G45" s="74">
        <f t="shared" si="8"/>
        <v>8.2200000000000006</v>
      </c>
      <c r="H45" s="74">
        <f t="shared" si="8"/>
        <v>-8.1599999999999824</v>
      </c>
      <c r="I45" s="74">
        <f t="shared" si="8"/>
        <v>-78.074872874999983</v>
      </c>
      <c r="V45" s="50">
        <f t="shared" ref="V45:AF45" si="9">V43-V44</f>
        <v>1197.72</v>
      </c>
      <c r="W45" s="50">
        <f t="shared" si="9"/>
        <v>151.22000000000003</v>
      </c>
      <c r="X45" s="50">
        <f t="shared" si="9"/>
        <v>84.14</v>
      </c>
      <c r="Y45" s="50">
        <f t="shared" si="9"/>
        <v>325.70999999999998</v>
      </c>
      <c r="Z45" s="50">
        <f t="shared" si="9"/>
        <v>7.44</v>
      </c>
      <c r="AA45" s="50">
        <f t="shared" si="9"/>
        <v>20.849999999999998</v>
      </c>
      <c r="AB45" s="50">
        <f t="shared" si="9"/>
        <v>1384.51</v>
      </c>
      <c r="AC45" s="50">
        <f t="shared" si="9"/>
        <v>77.560000000000031</v>
      </c>
      <c r="AD45" s="50">
        <f t="shared" si="9"/>
        <v>5.18</v>
      </c>
      <c r="AE45" s="50">
        <f t="shared" si="9"/>
        <v>0.10000000000000003</v>
      </c>
      <c r="AF45" s="50">
        <f t="shared" si="9"/>
        <v>-0.23999999999999994</v>
      </c>
      <c r="AI45" s="50">
        <f>AI43-AI44</f>
        <v>-2.5500000000000007</v>
      </c>
      <c r="CI45" s="51">
        <f>CI43-CI44</f>
        <v>78.7</v>
      </c>
      <c r="CL45" s="51">
        <f>CL43-CL44</f>
        <v>5288.5199999999995</v>
      </c>
      <c r="CO45" s="51">
        <f>CO43-CO44</f>
        <v>195.72999999999996</v>
      </c>
    </row>
    <row r="46" spans="1:95" hidden="1" x14ac:dyDescent="0.3">
      <c r="A46" s="56"/>
      <c r="B46" s="16" t="s">
        <v>104</v>
      </c>
      <c r="C46" s="74"/>
      <c r="D46" s="74">
        <v>14</v>
      </c>
      <c r="E46" s="74"/>
      <c r="F46" s="74">
        <v>34</v>
      </c>
      <c r="G46" s="74"/>
      <c r="H46" s="74">
        <v>52</v>
      </c>
      <c r="I46" s="74"/>
    </row>
    <row r="47" spans="1:95" ht="4.8" customHeight="1" x14ac:dyDescent="0.3">
      <c r="A47" s="56"/>
      <c r="B47" s="16"/>
      <c r="C47" s="74"/>
      <c r="D47" s="74"/>
      <c r="E47" s="74"/>
      <c r="F47" s="74"/>
      <c r="G47" s="74"/>
      <c r="H47" s="74"/>
      <c r="I47" s="74"/>
    </row>
    <row r="48" spans="1:95" x14ac:dyDescent="0.3">
      <c r="A48" s="56"/>
      <c r="B48" s="23" t="s">
        <v>145</v>
      </c>
      <c r="C48" s="24" t="s">
        <v>156</v>
      </c>
      <c r="D48" s="253" t="s">
        <v>157</v>
      </c>
      <c r="E48" s="253"/>
      <c r="F48" s="267" t="s">
        <v>158</v>
      </c>
      <c r="G48" s="267"/>
      <c r="H48" s="25" t="s">
        <v>159</v>
      </c>
      <c r="I48" s="25" t="s">
        <v>160</v>
      </c>
      <c r="J48" s="83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8"/>
      <c r="CD48" s="58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</row>
    <row r="49" spans="1:95" x14ac:dyDescent="0.3">
      <c r="A49" s="121"/>
      <c r="B49" s="122" t="s">
        <v>199</v>
      </c>
      <c r="C49" s="123"/>
      <c r="D49" s="123"/>
      <c r="E49" s="123"/>
      <c r="F49" s="123"/>
      <c r="G49" s="123"/>
      <c r="H49" s="123"/>
      <c r="I49" s="123"/>
      <c r="J49" s="83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8"/>
      <c r="CD49" s="58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</row>
    <row r="50" spans="1:95" x14ac:dyDescent="0.3">
      <c r="A50" s="121" t="s">
        <v>236</v>
      </c>
      <c r="B50" s="126" t="s">
        <v>212</v>
      </c>
      <c r="C50" s="123" t="s">
        <v>209</v>
      </c>
      <c r="D50" s="123">
        <v>1.59</v>
      </c>
      <c r="E50" s="123">
        <v>0</v>
      </c>
      <c r="F50" s="123">
        <v>7.07</v>
      </c>
      <c r="G50" s="123">
        <v>2.14</v>
      </c>
      <c r="H50" s="123">
        <v>7.58</v>
      </c>
      <c r="I50" s="123">
        <v>61.96</v>
      </c>
      <c r="J50" s="82">
        <v>0.63</v>
      </c>
      <c r="K50" s="60">
        <v>1.3</v>
      </c>
      <c r="L50" s="60">
        <v>0</v>
      </c>
      <c r="M50" s="60">
        <v>0</v>
      </c>
      <c r="N50" s="60">
        <v>3.19</v>
      </c>
      <c r="O50" s="60">
        <v>2.8</v>
      </c>
      <c r="P50" s="60">
        <v>1.43</v>
      </c>
      <c r="Q50" s="60">
        <v>0</v>
      </c>
      <c r="R50" s="60">
        <v>0</v>
      </c>
      <c r="S50" s="60">
        <v>0.26</v>
      </c>
      <c r="T50" s="60">
        <v>1.1100000000000001</v>
      </c>
      <c r="U50" s="60">
        <v>166.46</v>
      </c>
      <c r="V50" s="60">
        <v>257.2</v>
      </c>
      <c r="W50" s="60">
        <v>30.12</v>
      </c>
      <c r="X50" s="60">
        <v>15.32</v>
      </c>
      <c r="Y50" s="60">
        <v>31.74</v>
      </c>
      <c r="Z50" s="60">
        <v>0.51</v>
      </c>
      <c r="AA50" s="60">
        <v>2.4</v>
      </c>
      <c r="AB50" s="60">
        <v>1164.48</v>
      </c>
      <c r="AC50" s="60">
        <v>246.38</v>
      </c>
      <c r="AD50" s="60">
        <v>1.01</v>
      </c>
      <c r="AE50" s="60">
        <v>0.03</v>
      </c>
      <c r="AF50" s="60">
        <v>0.04</v>
      </c>
      <c r="AG50" s="60">
        <v>0.59</v>
      </c>
      <c r="AH50" s="60">
        <v>0.97</v>
      </c>
      <c r="AI50" s="60">
        <v>10.85</v>
      </c>
      <c r="AJ50" s="61">
        <v>0</v>
      </c>
      <c r="AK50" s="61">
        <v>75.73</v>
      </c>
      <c r="AL50" s="61">
        <v>64.37</v>
      </c>
      <c r="AM50" s="61">
        <v>106.75</v>
      </c>
      <c r="AN50" s="61">
        <v>107.1</v>
      </c>
      <c r="AO50" s="61">
        <v>32.6</v>
      </c>
      <c r="AP50" s="61">
        <v>64.58</v>
      </c>
      <c r="AQ50" s="61">
        <v>17.940000000000001</v>
      </c>
      <c r="AR50" s="61">
        <v>67.72</v>
      </c>
      <c r="AS50" s="61">
        <v>93.04</v>
      </c>
      <c r="AT50" s="61">
        <v>115.38</v>
      </c>
      <c r="AU50" s="61">
        <v>180.82</v>
      </c>
      <c r="AV50" s="61">
        <v>44.37</v>
      </c>
      <c r="AW50" s="61">
        <v>70.14</v>
      </c>
      <c r="AX50" s="61">
        <v>321.57</v>
      </c>
      <c r="AY50" s="61">
        <v>0</v>
      </c>
      <c r="AZ50" s="61">
        <v>69.05</v>
      </c>
      <c r="BA50" s="61">
        <v>69.69</v>
      </c>
      <c r="BB50" s="61">
        <v>57.45</v>
      </c>
      <c r="BC50" s="61">
        <v>24.33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0.12</v>
      </c>
      <c r="BL50" s="61">
        <v>0</v>
      </c>
      <c r="BM50" s="61">
        <v>7.0000000000000007E-2</v>
      </c>
      <c r="BN50" s="61">
        <v>0.01</v>
      </c>
      <c r="BO50" s="61">
        <v>0.01</v>
      </c>
      <c r="BP50" s="61">
        <v>0</v>
      </c>
      <c r="BQ50" s="61">
        <v>0</v>
      </c>
      <c r="BR50" s="61">
        <v>0</v>
      </c>
      <c r="BS50" s="61">
        <v>0.45</v>
      </c>
      <c r="BT50" s="61">
        <v>0</v>
      </c>
      <c r="BU50" s="61">
        <v>0</v>
      </c>
      <c r="BV50" s="61">
        <v>1.2</v>
      </c>
      <c r="BW50" s="61">
        <v>0</v>
      </c>
      <c r="BX50" s="61">
        <v>0</v>
      </c>
      <c r="BY50" s="61">
        <v>0</v>
      </c>
      <c r="BZ50" s="61">
        <v>0</v>
      </c>
      <c r="CA50" s="61">
        <v>0</v>
      </c>
      <c r="CB50" s="61">
        <v>234.58</v>
      </c>
      <c r="CC50" s="62"/>
      <c r="CD50" s="62"/>
      <c r="CE50" s="61">
        <v>196.48</v>
      </c>
      <c r="CF50" s="61"/>
      <c r="CG50" s="61">
        <v>25.16</v>
      </c>
      <c r="CH50" s="61">
        <v>14.1</v>
      </c>
      <c r="CI50" s="61">
        <v>19.63</v>
      </c>
      <c r="CJ50" s="61">
        <v>932.33</v>
      </c>
      <c r="CK50" s="61">
        <v>333.45</v>
      </c>
      <c r="CL50" s="61">
        <v>632.89</v>
      </c>
      <c r="CM50" s="61">
        <v>46.29</v>
      </c>
      <c r="CN50" s="61">
        <v>28.79</v>
      </c>
      <c r="CO50" s="61">
        <v>37.54</v>
      </c>
      <c r="CP50" s="61">
        <v>0</v>
      </c>
      <c r="CQ50" s="61">
        <v>0.4</v>
      </c>
    </row>
    <row r="51" spans="1:95" x14ac:dyDescent="0.3">
      <c r="A51" s="121" t="s">
        <v>237</v>
      </c>
      <c r="B51" s="126" t="s">
        <v>213</v>
      </c>
      <c r="C51" s="123" t="str">
        <f>"100"</f>
        <v>100</v>
      </c>
      <c r="D51" s="123">
        <v>11.9</v>
      </c>
      <c r="E51" s="123">
        <v>0</v>
      </c>
      <c r="F51" s="243">
        <v>5.7</v>
      </c>
      <c r="G51" s="123">
        <v>4.63</v>
      </c>
      <c r="H51" s="123">
        <v>2.95</v>
      </c>
      <c r="I51" s="123">
        <v>117.81425156499998</v>
      </c>
      <c r="J51" s="82">
        <v>0.93</v>
      </c>
      <c r="K51" s="60">
        <v>3.14</v>
      </c>
      <c r="L51" s="60">
        <v>0</v>
      </c>
      <c r="M51" s="60">
        <v>0</v>
      </c>
      <c r="N51" s="60">
        <v>1.66</v>
      </c>
      <c r="O51" s="60">
        <v>1.0900000000000001</v>
      </c>
      <c r="P51" s="60">
        <v>0.2</v>
      </c>
      <c r="Q51" s="60">
        <v>0</v>
      </c>
      <c r="R51" s="60">
        <v>0</v>
      </c>
      <c r="S51" s="60">
        <v>0.24</v>
      </c>
      <c r="T51" s="60">
        <v>1.56</v>
      </c>
      <c r="U51" s="60">
        <v>236.94</v>
      </c>
      <c r="V51" s="60">
        <v>241.36</v>
      </c>
      <c r="W51" s="60">
        <v>8.83</v>
      </c>
      <c r="X51" s="60">
        <v>56.54</v>
      </c>
      <c r="Y51" s="60">
        <v>111.33</v>
      </c>
      <c r="Z51" s="60">
        <v>1.05</v>
      </c>
      <c r="AA51" s="60">
        <v>3.73</v>
      </c>
      <c r="AB51" s="60">
        <v>261.12</v>
      </c>
      <c r="AC51" s="60">
        <v>85</v>
      </c>
      <c r="AD51" s="60">
        <v>2.14</v>
      </c>
      <c r="AE51" s="60">
        <v>0.04</v>
      </c>
      <c r="AF51" s="60">
        <v>0.04</v>
      </c>
      <c r="AG51" s="60">
        <v>4.3099999999999996</v>
      </c>
      <c r="AH51" s="60">
        <v>0.24</v>
      </c>
      <c r="AI51" s="60">
        <v>0.22</v>
      </c>
      <c r="AJ51" s="61">
        <v>0</v>
      </c>
      <c r="AK51" s="61">
        <v>8.9</v>
      </c>
      <c r="AL51" s="61">
        <v>8.02</v>
      </c>
      <c r="AM51" s="61">
        <v>14.49</v>
      </c>
      <c r="AN51" s="61">
        <v>5.0999999999999996</v>
      </c>
      <c r="AO51" s="61">
        <v>2.77</v>
      </c>
      <c r="AP51" s="61">
        <v>5.96</v>
      </c>
      <c r="AQ51" s="61">
        <v>1.86</v>
      </c>
      <c r="AR51" s="61">
        <v>9.08</v>
      </c>
      <c r="AS51" s="61">
        <v>6.68</v>
      </c>
      <c r="AT51" s="61">
        <v>7.67</v>
      </c>
      <c r="AU51" s="61">
        <v>9.01</v>
      </c>
      <c r="AV51" s="61">
        <v>3.67</v>
      </c>
      <c r="AW51" s="61">
        <v>6.54</v>
      </c>
      <c r="AX51" s="61">
        <v>57.02</v>
      </c>
      <c r="AY51" s="61">
        <v>0</v>
      </c>
      <c r="AZ51" s="61">
        <v>16.86</v>
      </c>
      <c r="BA51" s="61">
        <v>9.1300000000000008</v>
      </c>
      <c r="BB51" s="61">
        <v>4.5999999999999996</v>
      </c>
      <c r="BC51" s="61">
        <v>3.62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0.22</v>
      </c>
      <c r="BL51" s="61">
        <v>0</v>
      </c>
      <c r="BM51" s="61">
        <v>0.14000000000000001</v>
      </c>
      <c r="BN51" s="61">
        <v>0.01</v>
      </c>
      <c r="BO51" s="61">
        <v>0.02</v>
      </c>
      <c r="BP51" s="61">
        <v>0</v>
      </c>
      <c r="BQ51" s="61">
        <v>0</v>
      </c>
      <c r="BR51" s="61">
        <v>0</v>
      </c>
      <c r="BS51" s="61">
        <v>0.84</v>
      </c>
      <c r="BT51" s="61">
        <v>0</v>
      </c>
      <c r="BU51" s="61">
        <v>0</v>
      </c>
      <c r="BV51" s="61">
        <v>2.72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124.16</v>
      </c>
      <c r="CC51" s="62"/>
      <c r="CD51" s="62"/>
      <c r="CE51" s="61">
        <v>47.25</v>
      </c>
      <c r="CF51" s="61"/>
      <c r="CG51" s="61">
        <v>20.21</v>
      </c>
      <c r="CH51" s="61">
        <v>14.35</v>
      </c>
      <c r="CI51" s="61">
        <v>15.21</v>
      </c>
      <c r="CJ51" s="61">
        <v>75.67</v>
      </c>
      <c r="CK51" s="61">
        <v>24.56</v>
      </c>
      <c r="CL51" s="61">
        <v>49.67</v>
      </c>
      <c r="CM51" s="61">
        <v>0.49</v>
      </c>
      <c r="CN51" s="61">
        <v>16</v>
      </c>
      <c r="CO51" s="61">
        <v>0.4</v>
      </c>
      <c r="CP51" s="61">
        <v>0.5</v>
      </c>
      <c r="CQ51" s="61">
        <v>0.5</v>
      </c>
    </row>
    <row r="52" spans="1:95" x14ac:dyDescent="0.3">
      <c r="A52" s="121" t="s">
        <v>238</v>
      </c>
      <c r="B52" s="126" t="s">
        <v>214</v>
      </c>
      <c r="C52" s="123" t="str">
        <f>"150"</f>
        <v>150</v>
      </c>
      <c r="D52" s="123">
        <v>3.49</v>
      </c>
      <c r="E52" s="123">
        <v>0.03</v>
      </c>
      <c r="F52" s="123">
        <v>4.25</v>
      </c>
      <c r="G52" s="123">
        <v>0.53</v>
      </c>
      <c r="H52" s="123">
        <v>36.799999999999997</v>
      </c>
      <c r="I52" s="123">
        <v>199.92533025999998</v>
      </c>
      <c r="J52" s="82">
        <v>2.95</v>
      </c>
      <c r="K52" s="60">
        <v>0.13</v>
      </c>
      <c r="L52" s="60">
        <v>0</v>
      </c>
      <c r="M52" s="60">
        <v>0</v>
      </c>
      <c r="N52" s="60">
        <v>0.38</v>
      </c>
      <c r="O52" s="60">
        <v>34.950000000000003</v>
      </c>
      <c r="P52" s="60">
        <v>1.47</v>
      </c>
      <c r="Q52" s="60">
        <v>0</v>
      </c>
      <c r="R52" s="60">
        <v>0</v>
      </c>
      <c r="S52" s="60">
        <v>0</v>
      </c>
      <c r="T52" s="60">
        <v>1.1299999999999999</v>
      </c>
      <c r="U52" s="60">
        <v>297.07</v>
      </c>
      <c r="V52" s="60">
        <v>51.39</v>
      </c>
      <c r="W52" s="60">
        <v>7</v>
      </c>
      <c r="X52" s="60">
        <v>23.32</v>
      </c>
      <c r="Y52" s="60">
        <v>70.33</v>
      </c>
      <c r="Z52" s="60">
        <v>0.56000000000000005</v>
      </c>
      <c r="AA52" s="60">
        <v>18.41</v>
      </c>
      <c r="AB52" s="60">
        <v>15.81</v>
      </c>
      <c r="AC52" s="60">
        <v>35.86</v>
      </c>
      <c r="AD52" s="60">
        <v>0.27</v>
      </c>
      <c r="AE52" s="60">
        <v>0.03</v>
      </c>
      <c r="AF52" s="60">
        <v>0.02</v>
      </c>
      <c r="AG52" s="60">
        <v>0.68</v>
      </c>
      <c r="AH52" s="60">
        <v>1.75</v>
      </c>
      <c r="AI52" s="60">
        <v>0.12</v>
      </c>
      <c r="AJ52" s="61">
        <v>0</v>
      </c>
      <c r="AK52" s="61">
        <v>208.54</v>
      </c>
      <c r="AL52" s="61">
        <v>164.08</v>
      </c>
      <c r="AM52" s="61">
        <v>308.27</v>
      </c>
      <c r="AN52" s="61">
        <v>129.68</v>
      </c>
      <c r="AO52" s="61">
        <v>79.5</v>
      </c>
      <c r="AP52" s="61">
        <v>119.91</v>
      </c>
      <c r="AQ52" s="61">
        <v>50.67</v>
      </c>
      <c r="AR52" s="61">
        <v>183.87</v>
      </c>
      <c r="AS52" s="61">
        <v>193.54</v>
      </c>
      <c r="AT52" s="61">
        <v>252.47</v>
      </c>
      <c r="AU52" s="61">
        <v>268.25</v>
      </c>
      <c r="AV52" s="61">
        <v>84.97</v>
      </c>
      <c r="AW52" s="61">
        <v>158.65</v>
      </c>
      <c r="AX52" s="61">
        <v>596.54999999999995</v>
      </c>
      <c r="AY52" s="61">
        <v>0</v>
      </c>
      <c r="AZ52" s="61">
        <v>164.32</v>
      </c>
      <c r="BA52" s="61">
        <v>164.52</v>
      </c>
      <c r="BB52" s="61">
        <v>144.38999999999999</v>
      </c>
      <c r="BC52" s="61">
        <v>67.900000000000006</v>
      </c>
      <c r="BD52" s="61">
        <v>0.17</v>
      </c>
      <c r="BE52" s="61">
        <v>0.04</v>
      </c>
      <c r="BF52" s="61">
        <v>0.03</v>
      </c>
      <c r="BG52" s="61">
        <v>0.09</v>
      </c>
      <c r="BH52" s="61">
        <v>0.11</v>
      </c>
      <c r="BI52" s="61">
        <v>0.36</v>
      </c>
      <c r="BJ52" s="61">
        <v>0</v>
      </c>
      <c r="BK52" s="61">
        <v>1.21</v>
      </c>
      <c r="BL52" s="61">
        <v>0</v>
      </c>
      <c r="BM52" s="61">
        <v>0.36</v>
      </c>
      <c r="BN52" s="61">
        <v>0</v>
      </c>
      <c r="BO52" s="61">
        <v>0</v>
      </c>
      <c r="BP52" s="61">
        <v>0</v>
      </c>
      <c r="BQ52" s="61">
        <v>0.04</v>
      </c>
      <c r="BR52" s="61">
        <v>0.13</v>
      </c>
      <c r="BS52" s="61">
        <v>1.19</v>
      </c>
      <c r="BT52" s="61">
        <v>0</v>
      </c>
      <c r="BU52" s="61">
        <v>0</v>
      </c>
      <c r="BV52" s="61">
        <v>0.14000000000000001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118.19</v>
      </c>
      <c r="CC52" s="62"/>
      <c r="CD52" s="62"/>
      <c r="CE52" s="61">
        <v>21.04</v>
      </c>
      <c r="CF52" s="61"/>
      <c r="CG52" s="61">
        <v>31.21</v>
      </c>
      <c r="CH52" s="61">
        <v>16.21</v>
      </c>
      <c r="CI52" s="61">
        <v>23.71</v>
      </c>
      <c r="CJ52" s="61">
        <v>1897.75</v>
      </c>
      <c r="CK52" s="61">
        <v>947.5</v>
      </c>
      <c r="CL52" s="61">
        <v>1422.62</v>
      </c>
      <c r="CM52" s="61">
        <v>4.5199999999999996</v>
      </c>
      <c r="CN52" s="61">
        <v>1.05</v>
      </c>
      <c r="CO52" s="61">
        <v>2.78</v>
      </c>
      <c r="CP52" s="61">
        <v>0</v>
      </c>
      <c r="CQ52" s="61">
        <v>0.75</v>
      </c>
    </row>
    <row r="53" spans="1:95" x14ac:dyDescent="0.3">
      <c r="A53" s="121" t="s">
        <v>240</v>
      </c>
      <c r="B53" s="126" t="s">
        <v>239</v>
      </c>
      <c r="C53" s="123" t="str">
        <f>"200"</f>
        <v>200</v>
      </c>
      <c r="D53" s="123">
        <v>0.72</v>
      </c>
      <c r="E53" s="123">
        <v>0</v>
      </c>
      <c r="F53" s="123">
        <v>0.03</v>
      </c>
      <c r="G53" s="123">
        <v>0.03</v>
      </c>
      <c r="H53" s="123">
        <v>23.24</v>
      </c>
      <c r="I53" s="123">
        <v>88.18959000000001</v>
      </c>
      <c r="J53" s="82">
        <v>0.01</v>
      </c>
      <c r="K53" s="60">
        <v>0</v>
      </c>
      <c r="L53" s="60">
        <v>0</v>
      </c>
      <c r="M53" s="60">
        <v>0</v>
      </c>
      <c r="N53" s="60">
        <v>20.78</v>
      </c>
      <c r="O53" s="60">
        <v>0.31</v>
      </c>
      <c r="P53" s="60">
        <v>2.15</v>
      </c>
      <c r="Q53" s="60">
        <v>0</v>
      </c>
      <c r="R53" s="60">
        <v>0</v>
      </c>
      <c r="S53" s="60">
        <v>0.17</v>
      </c>
      <c r="T53" s="60">
        <v>0.72</v>
      </c>
      <c r="U53" s="60">
        <v>1.95</v>
      </c>
      <c r="V53" s="60">
        <v>187.28</v>
      </c>
      <c r="W53" s="60">
        <v>17.36</v>
      </c>
      <c r="X53" s="60">
        <v>10.97</v>
      </c>
      <c r="Y53" s="60">
        <v>14.94</v>
      </c>
      <c r="Z53" s="60">
        <v>0.37</v>
      </c>
      <c r="AA53" s="60">
        <v>0</v>
      </c>
      <c r="AB53" s="60">
        <v>346.5</v>
      </c>
      <c r="AC53" s="60">
        <v>64.13</v>
      </c>
      <c r="AD53" s="60">
        <v>0.61</v>
      </c>
      <c r="AE53" s="60">
        <v>0.01</v>
      </c>
      <c r="AF53" s="60">
        <v>0.02</v>
      </c>
      <c r="AG53" s="60">
        <v>0.28000000000000003</v>
      </c>
      <c r="AH53" s="60">
        <v>0.43</v>
      </c>
      <c r="AI53" s="60">
        <v>0.18</v>
      </c>
      <c r="AJ53" s="61">
        <v>0</v>
      </c>
      <c r="AK53" s="61">
        <v>0.01</v>
      </c>
      <c r="AL53" s="61">
        <v>0</v>
      </c>
      <c r="AM53" s="61">
        <v>0.01</v>
      </c>
      <c r="AN53" s="61">
        <v>0.01</v>
      </c>
      <c r="AO53" s="61">
        <v>0</v>
      </c>
      <c r="AP53" s="61">
        <v>0.01</v>
      </c>
      <c r="AQ53" s="61">
        <v>0</v>
      </c>
      <c r="AR53" s="61">
        <v>0.01</v>
      </c>
      <c r="AS53" s="61">
        <v>0.01</v>
      </c>
      <c r="AT53" s="61">
        <v>0.01</v>
      </c>
      <c r="AU53" s="61">
        <v>0.03</v>
      </c>
      <c r="AV53" s="61">
        <v>0</v>
      </c>
      <c r="AW53" s="61">
        <v>0</v>
      </c>
      <c r="AX53" s="61">
        <v>0.01</v>
      </c>
      <c r="AY53" s="61">
        <v>0</v>
      </c>
      <c r="AZ53" s="61">
        <v>0.01</v>
      </c>
      <c r="BA53" s="61">
        <v>0.01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0.01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213.92</v>
      </c>
      <c r="CC53" s="62"/>
      <c r="CD53" s="62"/>
      <c r="CE53" s="61">
        <v>57.75</v>
      </c>
      <c r="CF53" s="61"/>
      <c r="CG53" s="61">
        <v>5.99</v>
      </c>
      <c r="CH53" s="61">
        <v>4.79</v>
      </c>
      <c r="CI53" s="61">
        <v>5.39</v>
      </c>
      <c r="CJ53" s="61">
        <v>545</v>
      </c>
      <c r="CK53" s="61">
        <v>210.4</v>
      </c>
      <c r="CL53" s="61">
        <v>377.7</v>
      </c>
      <c r="CM53" s="61">
        <v>50.08</v>
      </c>
      <c r="CN53" s="61">
        <v>30.08</v>
      </c>
      <c r="CO53" s="61">
        <v>40.08</v>
      </c>
      <c r="CP53" s="61">
        <v>10</v>
      </c>
      <c r="CQ53" s="61">
        <v>0</v>
      </c>
    </row>
    <row r="54" spans="1:95" x14ac:dyDescent="0.3">
      <c r="A54" s="121" t="str">
        <f>""</f>
        <v/>
      </c>
      <c r="B54" s="126" t="s">
        <v>112</v>
      </c>
      <c r="C54" s="123" t="str">
        <f>"30"</f>
        <v>30</v>
      </c>
      <c r="D54" s="123">
        <v>2.7</v>
      </c>
      <c r="E54" s="123">
        <v>0</v>
      </c>
      <c r="F54" s="123">
        <v>0.9</v>
      </c>
      <c r="G54" s="123">
        <v>0</v>
      </c>
      <c r="H54" s="123">
        <v>16.14</v>
      </c>
      <c r="I54" s="123">
        <v>80.295000000000002</v>
      </c>
      <c r="J54" s="82">
        <v>0</v>
      </c>
      <c r="K54" s="60">
        <v>0</v>
      </c>
      <c r="L54" s="60">
        <v>0</v>
      </c>
      <c r="M54" s="60">
        <v>0</v>
      </c>
      <c r="N54" s="60">
        <v>1.08</v>
      </c>
      <c r="O54" s="60">
        <v>12.81</v>
      </c>
      <c r="P54" s="60">
        <v>2.25</v>
      </c>
      <c r="Q54" s="60">
        <v>0</v>
      </c>
      <c r="R54" s="60">
        <v>0</v>
      </c>
      <c r="S54" s="60">
        <v>0.09</v>
      </c>
      <c r="T54" s="60">
        <v>0.54</v>
      </c>
      <c r="U54" s="60">
        <v>102.9</v>
      </c>
      <c r="V54" s="60">
        <v>67.5</v>
      </c>
      <c r="W54" s="60">
        <v>10.199999999999999</v>
      </c>
      <c r="X54" s="60">
        <v>18.899999999999999</v>
      </c>
      <c r="Y54" s="60">
        <v>51.6</v>
      </c>
      <c r="Z54" s="60">
        <v>0.84</v>
      </c>
      <c r="AA54" s="60">
        <v>2.7</v>
      </c>
      <c r="AB54" s="60">
        <v>0</v>
      </c>
      <c r="AC54" s="60">
        <v>2.7</v>
      </c>
      <c r="AD54" s="60">
        <v>0.51</v>
      </c>
      <c r="AE54" s="60">
        <v>0.05</v>
      </c>
      <c r="AF54" s="60">
        <v>0.02</v>
      </c>
      <c r="AG54" s="60">
        <v>1.41</v>
      </c>
      <c r="AH54" s="60">
        <v>1.41</v>
      </c>
      <c r="AI54" s="60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9.99</v>
      </c>
      <c r="CC54" s="62"/>
      <c r="CD54" s="62"/>
      <c r="CE54" s="61">
        <v>2.7</v>
      </c>
      <c r="CF54" s="61"/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0</v>
      </c>
      <c r="CQ54" s="61">
        <v>0</v>
      </c>
    </row>
    <row r="55" spans="1:95" x14ac:dyDescent="0.3">
      <c r="A55" s="121"/>
      <c r="B55" s="126" t="s">
        <v>215</v>
      </c>
      <c r="C55" s="123" t="str">
        <f>"50"</f>
        <v>50</v>
      </c>
      <c r="D55" s="123">
        <v>4.41</v>
      </c>
      <c r="E55" s="123">
        <v>0.88</v>
      </c>
      <c r="F55" s="123">
        <v>6.45</v>
      </c>
      <c r="G55" s="123">
        <v>4.25</v>
      </c>
      <c r="H55" s="123">
        <v>24.59</v>
      </c>
      <c r="I55" s="123">
        <v>173.57855307692313</v>
      </c>
      <c r="J55" s="83">
        <v>2.2599999999999998</v>
      </c>
      <c r="K55" s="57">
        <v>2.5</v>
      </c>
      <c r="L55" s="57">
        <v>0</v>
      </c>
      <c r="M55" s="57">
        <v>0</v>
      </c>
      <c r="N55" s="57">
        <v>4.0999999999999996</v>
      </c>
      <c r="O55" s="57">
        <v>19.489999999999998</v>
      </c>
      <c r="P55" s="57">
        <v>1</v>
      </c>
      <c r="Q55" s="57">
        <v>0</v>
      </c>
      <c r="R55" s="57">
        <v>0</v>
      </c>
      <c r="S55" s="57">
        <v>0.13</v>
      </c>
      <c r="T55" s="57">
        <v>0.44</v>
      </c>
      <c r="U55" s="57">
        <v>47.34</v>
      </c>
      <c r="V55" s="57">
        <v>70.53</v>
      </c>
      <c r="W55" s="57">
        <v>31.05</v>
      </c>
      <c r="X55" s="57">
        <v>7.54</v>
      </c>
      <c r="Y55" s="57">
        <v>47.39</v>
      </c>
      <c r="Z55" s="57">
        <v>0.45</v>
      </c>
      <c r="AA55" s="57">
        <v>15.37</v>
      </c>
      <c r="AB55" s="57">
        <v>7.32</v>
      </c>
      <c r="AC55" s="57">
        <v>27.23</v>
      </c>
      <c r="AD55" s="57">
        <v>2.2400000000000002</v>
      </c>
      <c r="AE55" s="57">
        <v>0.05</v>
      </c>
      <c r="AF55" s="57">
        <v>0.05</v>
      </c>
      <c r="AG55" s="57">
        <v>0.34</v>
      </c>
      <c r="AH55" s="57">
        <v>1.3</v>
      </c>
      <c r="AI55" s="57">
        <v>0.09</v>
      </c>
      <c r="AJ55" s="55">
        <v>0</v>
      </c>
      <c r="AK55" s="55">
        <v>338.28</v>
      </c>
      <c r="AL55" s="55">
        <v>282</v>
      </c>
      <c r="AM55" s="55">
        <v>551.76</v>
      </c>
      <c r="AN55" s="55">
        <v>378.2</v>
      </c>
      <c r="AO55" s="55">
        <v>143.85</v>
      </c>
      <c r="AP55" s="55">
        <v>254.38</v>
      </c>
      <c r="AQ55" s="55">
        <v>74.83</v>
      </c>
      <c r="AR55" s="55">
        <v>304.86</v>
      </c>
      <c r="AS55" s="55">
        <v>293.45</v>
      </c>
      <c r="AT55" s="55">
        <v>305.8</v>
      </c>
      <c r="AU55" s="55">
        <v>425.46</v>
      </c>
      <c r="AV55" s="55">
        <v>178.15</v>
      </c>
      <c r="AW55" s="55">
        <v>265.51</v>
      </c>
      <c r="AX55" s="55">
        <v>1466.99</v>
      </c>
      <c r="AY55" s="55">
        <v>2.94</v>
      </c>
      <c r="AZ55" s="55">
        <v>429.46</v>
      </c>
      <c r="BA55" s="55">
        <v>309</v>
      </c>
      <c r="BB55" s="55">
        <v>213.98</v>
      </c>
      <c r="BC55" s="55">
        <v>115.53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0.25</v>
      </c>
      <c r="BL55" s="55">
        <v>0</v>
      </c>
      <c r="BM55" s="55">
        <v>0.14000000000000001</v>
      </c>
      <c r="BN55" s="55">
        <v>0.01</v>
      </c>
      <c r="BO55" s="55">
        <v>0.02</v>
      </c>
      <c r="BP55" s="55">
        <v>0</v>
      </c>
      <c r="BQ55" s="55">
        <v>0</v>
      </c>
      <c r="BR55" s="55">
        <v>0</v>
      </c>
      <c r="BS55" s="55">
        <v>0.83</v>
      </c>
      <c r="BT55" s="55">
        <v>0</v>
      </c>
      <c r="BU55" s="55">
        <v>0</v>
      </c>
      <c r="BV55" s="55">
        <v>2.42</v>
      </c>
      <c r="BW55" s="55">
        <v>0.02</v>
      </c>
      <c r="BX55" s="55">
        <v>0</v>
      </c>
      <c r="BY55" s="55">
        <v>0</v>
      </c>
      <c r="BZ55" s="55">
        <v>0</v>
      </c>
      <c r="CA55" s="55">
        <v>0</v>
      </c>
      <c r="CB55" s="55">
        <v>29.38</v>
      </c>
      <c r="CC55" s="58"/>
      <c r="CD55" s="58"/>
      <c r="CE55" s="55">
        <v>16.59</v>
      </c>
      <c r="CF55" s="55"/>
      <c r="CG55" s="55">
        <v>8.59</v>
      </c>
      <c r="CH55" s="55">
        <v>5.24</v>
      </c>
      <c r="CI55" s="55">
        <v>6.91</v>
      </c>
      <c r="CJ55" s="55">
        <v>1132.48</v>
      </c>
      <c r="CK55" s="55">
        <v>442.43</v>
      </c>
      <c r="CL55" s="55">
        <v>787.46</v>
      </c>
      <c r="CM55" s="55">
        <v>8.0399999999999991</v>
      </c>
      <c r="CN55" s="55">
        <v>4.03</v>
      </c>
      <c r="CO55" s="55">
        <v>6.45</v>
      </c>
      <c r="CP55" s="55">
        <v>3.08</v>
      </c>
      <c r="CQ55" s="55">
        <v>0.08</v>
      </c>
    </row>
    <row r="56" spans="1:95" x14ac:dyDescent="0.3">
      <c r="A56" s="127"/>
      <c r="B56" s="142" t="s">
        <v>205</v>
      </c>
      <c r="C56" s="128"/>
      <c r="D56" s="128">
        <f>SUM(D50:D55)</f>
        <v>24.81</v>
      </c>
      <c r="E56" s="128">
        <f t="shared" ref="E56:I56" si="10">SUM(E50:E55)</f>
        <v>0.91</v>
      </c>
      <c r="F56" s="128">
        <f t="shared" si="10"/>
        <v>24.4</v>
      </c>
      <c r="G56" s="128">
        <f t="shared" si="10"/>
        <v>11.58</v>
      </c>
      <c r="H56" s="128">
        <f t="shared" si="10"/>
        <v>111.3</v>
      </c>
      <c r="I56" s="128">
        <f t="shared" si="10"/>
        <v>721.76272490192309</v>
      </c>
      <c r="J56" s="63">
        <v>7.23</v>
      </c>
      <c r="K56" s="63">
        <v>7.07</v>
      </c>
      <c r="L56" s="63">
        <v>0</v>
      </c>
      <c r="M56" s="63">
        <v>0</v>
      </c>
      <c r="N56" s="63">
        <v>31.35</v>
      </c>
      <c r="O56" s="63">
        <v>71.44</v>
      </c>
      <c r="P56" s="63">
        <v>8.5</v>
      </c>
      <c r="Q56" s="63">
        <v>0</v>
      </c>
      <c r="R56" s="63">
        <v>0</v>
      </c>
      <c r="S56" s="63">
        <v>0.92</v>
      </c>
      <c r="T56" s="63">
        <v>5.52</v>
      </c>
      <c r="U56" s="63">
        <v>854.65</v>
      </c>
      <c r="V56" s="63">
        <v>880.37</v>
      </c>
      <c r="W56" s="63">
        <v>108.44</v>
      </c>
      <c r="X56" s="63">
        <v>132.97</v>
      </c>
      <c r="Y56" s="63">
        <v>329.98</v>
      </c>
      <c r="Z56" s="63">
        <v>3.78</v>
      </c>
      <c r="AA56" s="63">
        <v>45.6</v>
      </c>
      <c r="AB56" s="63">
        <v>1796.83</v>
      </c>
      <c r="AC56" s="63">
        <v>466.65</v>
      </c>
      <c r="AD56" s="63">
        <v>6.79</v>
      </c>
      <c r="AE56" s="63">
        <v>0.21</v>
      </c>
      <c r="AF56" s="63">
        <v>0.19</v>
      </c>
      <c r="AG56" s="63">
        <v>7.62</v>
      </c>
      <c r="AH56" s="63">
        <v>6.12</v>
      </c>
      <c r="AI56" s="63">
        <v>11.46</v>
      </c>
      <c r="AJ56" s="1">
        <v>0</v>
      </c>
      <c r="AK56" s="1">
        <v>680.09</v>
      </c>
      <c r="AL56" s="1">
        <v>555.22</v>
      </c>
      <c r="AM56" s="1">
        <v>1059.1400000000001</v>
      </c>
      <c r="AN56" s="1">
        <v>698.67</v>
      </c>
      <c r="AO56" s="1">
        <v>282.92</v>
      </c>
      <c r="AP56" s="1">
        <v>485.2</v>
      </c>
      <c r="AQ56" s="1">
        <v>156.02000000000001</v>
      </c>
      <c r="AR56" s="1">
        <v>603.27</v>
      </c>
      <c r="AS56" s="1">
        <v>640.9</v>
      </c>
      <c r="AT56" s="1">
        <v>732.21</v>
      </c>
      <c r="AU56" s="1">
        <v>973.06</v>
      </c>
      <c r="AV56" s="1">
        <v>344.91</v>
      </c>
      <c r="AW56" s="1">
        <v>547.19000000000005</v>
      </c>
      <c r="AX56" s="1">
        <v>2597.7199999999998</v>
      </c>
      <c r="AY56" s="1">
        <v>2.94</v>
      </c>
      <c r="AZ56" s="1">
        <v>720.07</v>
      </c>
      <c r="BA56" s="1">
        <v>593.79999999999995</v>
      </c>
      <c r="BB56" s="1">
        <v>453.28</v>
      </c>
      <c r="BC56" s="1">
        <v>225.3</v>
      </c>
      <c r="BD56" s="1">
        <v>0.17</v>
      </c>
      <c r="BE56" s="1">
        <v>0.04</v>
      </c>
      <c r="BF56" s="1">
        <v>0.03</v>
      </c>
      <c r="BG56" s="1">
        <v>0.09</v>
      </c>
      <c r="BH56" s="1">
        <v>0.11</v>
      </c>
      <c r="BI56" s="1">
        <v>0.36</v>
      </c>
      <c r="BJ56" s="1">
        <v>0</v>
      </c>
      <c r="BK56" s="1">
        <v>1.81</v>
      </c>
      <c r="BL56" s="1">
        <v>0</v>
      </c>
      <c r="BM56" s="1">
        <v>0.73</v>
      </c>
      <c r="BN56" s="1">
        <v>0.03</v>
      </c>
      <c r="BO56" s="1">
        <v>0.06</v>
      </c>
      <c r="BP56" s="1">
        <v>0</v>
      </c>
      <c r="BQ56" s="1">
        <v>0.04</v>
      </c>
      <c r="BR56" s="1">
        <v>0.13</v>
      </c>
      <c r="BS56" s="1">
        <v>3.31</v>
      </c>
      <c r="BT56" s="1">
        <v>0</v>
      </c>
      <c r="BU56" s="1">
        <v>0</v>
      </c>
      <c r="BV56" s="1">
        <v>6.49</v>
      </c>
      <c r="BW56" s="1">
        <v>0.02</v>
      </c>
      <c r="BX56" s="1">
        <v>0</v>
      </c>
      <c r="BY56" s="1">
        <v>0</v>
      </c>
      <c r="BZ56" s="1">
        <v>0</v>
      </c>
      <c r="CA56" s="1">
        <v>0</v>
      </c>
      <c r="CB56" s="1">
        <v>734.09</v>
      </c>
      <c r="CC56" s="64"/>
      <c r="CD56" s="64"/>
      <c r="CE56" s="1">
        <v>345.08</v>
      </c>
      <c r="CF56" s="1"/>
      <c r="CG56" s="1">
        <v>91.5</v>
      </c>
      <c r="CH56" s="1">
        <v>55.04</v>
      </c>
      <c r="CI56" s="1">
        <v>71.2</v>
      </c>
      <c r="CJ56" s="1">
        <v>4593.2299999999996</v>
      </c>
      <c r="CK56" s="1">
        <v>1962.44</v>
      </c>
      <c r="CL56" s="1">
        <v>3277.39</v>
      </c>
      <c r="CM56" s="1">
        <v>109.43</v>
      </c>
      <c r="CN56" s="1">
        <v>79.97</v>
      </c>
      <c r="CO56" s="1">
        <v>87.26</v>
      </c>
      <c r="CP56" s="1">
        <v>13.58</v>
      </c>
      <c r="CQ56" s="1">
        <v>1.73</v>
      </c>
    </row>
    <row r="57" spans="1:95" hidden="1" x14ac:dyDescent="0.3">
      <c r="A57" s="56"/>
      <c r="B57" s="16" t="s">
        <v>102</v>
      </c>
      <c r="C57" s="74"/>
      <c r="D57" s="74">
        <v>26.95</v>
      </c>
      <c r="E57" s="74">
        <v>0</v>
      </c>
      <c r="F57" s="74">
        <v>27.65</v>
      </c>
      <c r="G57" s="74">
        <v>0</v>
      </c>
      <c r="H57" s="74">
        <v>117.24999999999999</v>
      </c>
      <c r="I57" s="74">
        <v>822.5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244.99999999999997</v>
      </c>
      <c r="AD57" s="50">
        <v>0</v>
      </c>
      <c r="AE57" s="50">
        <v>0.42</v>
      </c>
      <c r="AF57" s="50">
        <v>0.48999999999999994</v>
      </c>
      <c r="AI57" s="50">
        <v>21</v>
      </c>
      <c r="CI57" s="51">
        <v>0</v>
      </c>
      <c r="CL57" s="51">
        <v>0</v>
      </c>
      <c r="CO57" s="51">
        <v>0</v>
      </c>
    </row>
    <row r="58" spans="1:95" hidden="1" x14ac:dyDescent="0.3">
      <c r="A58" s="56"/>
      <c r="B58" s="16" t="s">
        <v>103</v>
      </c>
      <c r="C58" s="74"/>
      <c r="D58" s="74">
        <f t="shared" ref="D58:I58" si="11">D56-D57</f>
        <v>-2.1400000000000006</v>
      </c>
      <c r="E58" s="74">
        <f t="shared" si="11"/>
        <v>0.91</v>
      </c>
      <c r="F58" s="74">
        <f t="shared" si="11"/>
        <v>-3.25</v>
      </c>
      <c r="G58" s="74">
        <f t="shared" si="11"/>
        <v>11.58</v>
      </c>
      <c r="H58" s="74">
        <f t="shared" si="11"/>
        <v>-5.9499999999999886</v>
      </c>
      <c r="I58" s="74">
        <f t="shared" si="11"/>
        <v>-100.73727509807691</v>
      </c>
      <c r="V58" s="50">
        <f t="shared" ref="V58:AF58" si="12">V56-V57</f>
        <v>880.37</v>
      </c>
      <c r="W58" s="50">
        <f t="shared" si="12"/>
        <v>108.44</v>
      </c>
      <c r="X58" s="50">
        <f t="shared" si="12"/>
        <v>132.97</v>
      </c>
      <c r="Y58" s="50">
        <f t="shared" si="12"/>
        <v>329.98</v>
      </c>
      <c r="Z58" s="50">
        <f t="shared" si="12"/>
        <v>3.78</v>
      </c>
      <c r="AA58" s="50">
        <f t="shared" si="12"/>
        <v>45.6</v>
      </c>
      <c r="AB58" s="50">
        <f t="shared" si="12"/>
        <v>1796.83</v>
      </c>
      <c r="AC58" s="50">
        <f t="shared" si="12"/>
        <v>221.65</v>
      </c>
      <c r="AD58" s="50">
        <f t="shared" si="12"/>
        <v>6.79</v>
      </c>
      <c r="AE58" s="50">
        <f t="shared" si="12"/>
        <v>-0.21</v>
      </c>
      <c r="AF58" s="50">
        <f t="shared" si="12"/>
        <v>-0.29999999999999993</v>
      </c>
      <c r="AI58" s="50">
        <f>AI56-AI57</f>
        <v>-9.5399999999999991</v>
      </c>
      <c r="CI58" s="51">
        <f>CI56-CI57</f>
        <v>71.2</v>
      </c>
      <c r="CL58" s="51">
        <f>CL56-CL57</f>
        <v>3277.39</v>
      </c>
      <c r="CO58" s="51">
        <f>CO56-CO57</f>
        <v>87.26</v>
      </c>
    </row>
    <row r="59" spans="1:95" hidden="1" x14ac:dyDescent="0.3">
      <c r="A59" s="56"/>
      <c r="B59" s="16" t="s">
        <v>104</v>
      </c>
      <c r="C59" s="74"/>
      <c r="D59" s="74">
        <v>16</v>
      </c>
      <c r="E59" s="74"/>
      <c r="F59" s="74">
        <v>25</v>
      </c>
      <c r="G59" s="74"/>
      <c r="H59" s="74">
        <v>59</v>
      </c>
      <c r="I59" s="74"/>
    </row>
    <row r="60" spans="1:95" x14ac:dyDescent="0.3">
      <c r="A60" s="56"/>
      <c r="B60" s="16"/>
      <c r="C60" s="74"/>
      <c r="D60" s="74"/>
      <c r="E60" s="74"/>
      <c r="F60" s="74"/>
      <c r="G60" s="74"/>
      <c r="H60" s="74"/>
      <c r="I60" s="74"/>
    </row>
    <row r="61" spans="1:95" x14ac:dyDescent="0.3">
      <c r="A61" s="56"/>
      <c r="B61" s="16"/>
      <c r="C61" s="74"/>
      <c r="D61" s="74"/>
      <c r="E61" s="74"/>
      <c r="F61" s="74"/>
      <c r="G61" s="74"/>
      <c r="H61" s="74"/>
      <c r="I61" s="74"/>
    </row>
    <row r="62" spans="1:95" x14ac:dyDescent="0.3">
      <c r="A62" s="56"/>
      <c r="B62" s="23" t="s">
        <v>147</v>
      </c>
      <c r="C62" s="24" t="s">
        <v>156</v>
      </c>
      <c r="D62" s="253" t="s">
        <v>157</v>
      </c>
      <c r="E62" s="253"/>
      <c r="F62" s="267" t="s">
        <v>158</v>
      </c>
      <c r="G62" s="267"/>
      <c r="H62" s="25" t="s">
        <v>159</v>
      </c>
      <c r="I62" s="25" t="s">
        <v>160</v>
      </c>
      <c r="J62" s="83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8"/>
      <c r="CD62" s="58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</row>
    <row r="63" spans="1:95" x14ac:dyDescent="0.3">
      <c r="A63" s="121"/>
      <c r="B63" s="122" t="s">
        <v>199</v>
      </c>
      <c r="C63" s="123"/>
      <c r="D63" s="123"/>
      <c r="E63" s="123"/>
      <c r="F63" s="123"/>
      <c r="G63" s="123"/>
      <c r="H63" s="123"/>
      <c r="I63" s="123"/>
      <c r="J63" s="83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8"/>
      <c r="CD63" s="58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</row>
    <row r="64" spans="1:95" x14ac:dyDescent="0.3">
      <c r="A64" s="121" t="str">
        <f>" 245/1"</f>
        <v xml:space="preserve"> 245/1</v>
      </c>
      <c r="B64" s="126" t="s">
        <v>344</v>
      </c>
      <c r="C64" s="123" t="str">
        <f>"40"</f>
        <v>40</v>
      </c>
      <c r="D64" s="123">
        <v>0.42</v>
      </c>
      <c r="E64" s="123">
        <v>0</v>
      </c>
      <c r="F64" s="123">
        <v>0.36</v>
      </c>
      <c r="G64" s="123">
        <v>0.41</v>
      </c>
      <c r="H64" s="123">
        <v>1.92</v>
      </c>
      <c r="I64" s="123">
        <v>12.328709</v>
      </c>
      <c r="J64" s="82">
        <v>0.04</v>
      </c>
      <c r="K64" s="60">
        <v>0.22</v>
      </c>
      <c r="L64" s="60">
        <v>0</v>
      </c>
      <c r="M64" s="60">
        <v>0</v>
      </c>
      <c r="N64" s="60">
        <v>1.29</v>
      </c>
      <c r="O64" s="60">
        <v>0.11</v>
      </c>
      <c r="P64" s="60">
        <v>0.52</v>
      </c>
      <c r="Q64" s="60">
        <v>0</v>
      </c>
      <c r="R64" s="60">
        <v>0</v>
      </c>
      <c r="S64" s="60">
        <v>0.32</v>
      </c>
      <c r="T64" s="60">
        <v>0.49</v>
      </c>
      <c r="U64" s="60">
        <v>78.760000000000005</v>
      </c>
      <c r="V64" s="60">
        <v>103.08</v>
      </c>
      <c r="W64" s="60">
        <v>6.23</v>
      </c>
      <c r="X64" s="60">
        <v>7.2</v>
      </c>
      <c r="Y64" s="60">
        <v>9.4499999999999993</v>
      </c>
      <c r="Z64" s="60">
        <v>0.32</v>
      </c>
      <c r="AA64" s="60">
        <v>0</v>
      </c>
      <c r="AB64" s="60">
        <v>268</v>
      </c>
      <c r="AC64" s="60">
        <v>55.7</v>
      </c>
      <c r="AD64" s="60">
        <v>0.43</v>
      </c>
      <c r="AE64" s="60">
        <v>0.02</v>
      </c>
      <c r="AF64" s="60">
        <v>0.01</v>
      </c>
      <c r="AG64" s="60">
        <v>0.16</v>
      </c>
      <c r="AH64" s="60">
        <v>0.28000000000000003</v>
      </c>
      <c r="AI64" s="60">
        <v>4.13</v>
      </c>
      <c r="AJ64" s="61">
        <v>0</v>
      </c>
      <c r="AK64" s="61">
        <v>9.0299999999999994</v>
      </c>
      <c r="AL64" s="61">
        <v>9.7799999999999994</v>
      </c>
      <c r="AM64" s="61">
        <v>13.54</v>
      </c>
      <c r="AN64" s="61">
        <v>15.04</v>
      </c>
      <c r="AO64" s="61">
        <v>2.63</v>
      </c>
      <c r="AP64" s="61">
        <v>10.91</v>
      </c>
      <c r="AQ64" s="61">
        <v>3.01</v>
      </c>
      <c r="AR64" s="61">
        <v>9.4</v>
      </c>
      <c r="AS64" s="61">
        <v>10.15</v>
      </c>
      <c r="AT64" s="61">
        <v>8.65</v>
      </c>
      <c r="AU64" s="61">
        <v>51.89</v>
      </c>
      <c r="AV64" s="61">
        <v>6.02</v>
      </c>
      <c r="AW64" s="61">
        <v>7.52</v>
      </c>
      <c r="AX64" s="61">
        <v>193.27</v>
      </c>
      <c r="AY64" s="61">
        <v>0</v>
      </c>
      <c r="AZ64" s="61">
        <v>7.15</v>
      </c>
      <c r="BA64" s="61">
        <v>9.7799999999999994</v>
      </c>
      <c r="BB64" s="61">
        <v>9.4</v>
      </c>
      <c r="BC64" s="61">
        <v>1.88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0.02</v>
      </c>
      <c r="BL64" s="61">
        <v>0</v>
      </c>
      <c r="BM64" s="61">
        <v>0.01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0.1</v>
      </c>
      <c r="BT64" s="61">
        <v>0</v>
      </c>
      <c r="BU64" s="61">
        <v>0</v>
      </c>
      <c r="BV64" s="61">
        <v>0.2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37.090000000000003</v>
      </c>
      <c r="CC64" s="62"/>
      <c r="CD64" s="62"/>
      <c r="CE64" s="61">
        <v>44.67</v>
      </c>
      <c r="CF64" s="61"/>
      <c r="CG64" s="61">
        <v>8.82</v>
      </c>
      <c r="CH64" s="61">
        <v>4.82</v>
      </c>
      <c r="CI64" s="61">
        <v>6.82</v>
      </c>
      <c r="CJ64" s="61">
        <v>340.67</v>
      </c>
      <c r="CK64" s="61">
        <v>80.67</v>
      </c>
      <c r="CL64" s="61">
        <v>210.67</v>
      </c>
      <c r="CM64" s="61">
        <v>0.28000000000000003</v>
      </c>
      <c r="CN64" s="61">
        <v>0.1</v>
      </c>
      <c r="CO64" s="61">
        <v>0.19</v>
      </c>
      <c r="CP64" s="61">
        <v>0</v>
      </c>
      <c r="CQ64" s="61">
        <v>0.2</v>
      </c>
    </row>
    <row r="65" spans="1:95" x14ac:dyDescent="0.3">
      <c r="A65" s="121" t="s">
        <v>241</v>
      </c>
      <c r="B65" s="126" t="s">
        <v>216</v>
      </c>
      <c r="C65" s="123" t="str">
        <f>"250"</f>
        <v>250</v>
      </c>
      <c r="D65" s="263">
        <v>3.21</v>
      </c>
      <c r="E65" s="263">
        <v>0</v>
      </c>
      <c r="F65" s="263">
        <v>2.85</v>
      </c>
      <c r="G65" s="263">
        <v>2.4500000000000002</v>
      </c>
      <c r="H65" s="132">
        <v>23.6</v>
      </c>
      <c r="I65" s="132">
        <v>127.39266074999999</v>
      </c>
      <c r="J65" s="82">
        <v>0.28000000000000003</v>
      </c>
      <c r="K65" s="60">
        <v>1.04</v>
      </c>
      <c r="L65" s="60">
        <v>0</v>
      </c>
      <c r="M65" s="60">
        <v>0</v>
      </c>
      <c r="N65" s="60">
        <v>2.02</v>
      </c>
      <c r="O65" s="60">
        <v>15.34</v>
      </c>
      <c r="P65" s="60">
        <v>1.52</v>
      </c>
      <c r="Q65" s="60">
        <v>0</v>
      </c>
      <c r="R65" s="60">
        <v>0</v>
      </c>
      <c r="S65" s="60">
        <v>0.15</v>
      </c>
      <c r="T65" s="60">
        <v>1.23</v>
      </c>
      <c r="U65" s="60">
        <v>158.63</v>
      </c>
      <c r="V65" s="60">
        <v>358.11</v>
      </c>
      <c r="W65" s="60">
        <v>13.2</v>
      </c>
      <c r="X65" s="60">
        <v>18.260000000000002</v>
      </c>
      <c r="Y65" s="60">
        <v>47.48</v>
      </c>
      <c r="Z65" s="60">
        <v>0.79</v>
      </c>
      <c r="AA65" s="60">
        <v>0</v>
      </c>
      <c r="AB65" s="60">
        <v>1046.8800000000001</v>
      </c>
      <c r="AC65" s="60">
        <v>193.68</v>
      </c>
      <c r="AD65" s="60">
        <v>0.99</v>
      </c>
      <c r="AE65" s="60">
        <v>0.08</v>
      </c>
      <c r="AF65" s="60">
        <v>0.05</v>
      </c>
      <c r="AG65" s="60">
        <v>0.81</v>
      </c>
      <c r="AH65" s="60">
        <v>1.49</v>
      </c>
      <c r="AI65" s="60">
        <v>4.9000000000000004</v>
      </c>
      <c r="AJ65" s="61">
        <v>0</v>
      </c>
      <c r="AK65" s="61">
        <v>72.62</v>
      </c>
      <c r="AL65" s="61">
        <v>75.38</v>
      </c>
      <c r="AM65" s="61">
        <v>125.51</v>
      </c>
      <c r="AN65" s="61">
        <v>65.66</v>
      </c>
      <c r="AO65" s="61">
        <v>24.2</v>
      </c>
      <c r="AP65" s="61">
        <v>61.15</v>
      </c>
      <c r="AQ65" s="61">
        <v>23.37</v>
      </c>
      <c r="AR65" s="61">
        <v>83.73</v>
      </c>
      <c r="AS65" s="61">
        <v>74.84</v>
      </c>
      <c r="AT65" s="61">
        <v>138.22999999999999</v>
      </c>
      <c r="AU65" s="61">
        <v>90.77</v>
      </c>
      <c r="AV65" s="61">
        <v>32.29</v>
      </c>
      <c r="AW65" s="61">
        <v>66.03</v>
      </c>
      <c r="AX65" s="61">
        <v>501.74</v>
      </c>
      <c r="AY65" s="61">
        <v>0</v>
      </c>
      <c r="AZ65" s="61">
        <v>132.35</v>
      </c>
      <c r="BA65" s="61">
        <v>76.239999999999995</v>
      </c>
      <c r="BB65" s="61">
        <v>47.32</v>
      </c>
      <c r="BC65" s="61">
        <v>31.54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0.16</v>
      </c>
      <c r="BL65" s="61">
        <v>0</v>
      </c>
      <c r="BM65" s="61">
        <v>7.0000000000000007E-2</v>
      </c>
      <c r="BN65" s="61">
        <v>0</v>
      </c>
      <c r="BO65" s="61">
        <v>0.01</v>
      </c>
      <c r="BP65" s="61">
        <v>0</v>
      </c>
      <c r="BQ65" s="61">
        <v>0</v>
      </c>
      <c r="BR65" s="61">
        <v>0</v>
      </c>
      <c r="BS65" s="61">
        <v>0.46</v>
      </c>
      <c r="BT65" s="61">
        <v>0</v>
      </c>
      <c r="BU65" s="61">
        <v>0</v>
      </c>
      <c r="BV65" s="61">
        <v>1.02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208.84</v>
      </c>
      <c r="CC65" s="62"/>
      <c r="CD65" s="62"/>
      <c r="CE65" s="61">
        <v>174.48</v>
      </c>
      <c r="CF65" s="61"/>
      <c r="CG65" s="61">
        <v>22.69</v>
      </c>
      <c r="CH65" s="61">
        <v>14.64</v>
      </c>
      <c r="CI65" s="61">
        <v>18.670000000000002</v>
      </c>
      <c r="CJ65" s="61">
        <v>720.29</v>
      </c>
      <c r="CK65" s="61">
        <v>442.6</v>
      </c>
      <c r="CL65" s="61">
        <v>581.45000000000005</v>
      </c>
      <c r="CM65" s="61">
        <v>45.15</v>
      </c>
      <c r="CN65" s="61">
        <v>22.17</v>
      </c>
      <c r="CO65" s="61">
        <v>33.659999999999997</v>
      </c>
      <c r="CP65" s="61">
        <v>0</v>
      </c>
      <c r="CQ65" s="61">
        <v>0.4</v>
      </c>
    </row>
    <row r="66" spans="1:95" x14ac:dyDescent="0.3">
      <c r="A66" s="152" t="s">
        <v>363</v>
      </c>
      <c r="B66" s="153" t="s">
        <v>364</v>
      </c>
      <c r="C66" s="131" t="s">
        <v>316</v>
      </c>
      <c r="D66" s="262">
        <v>14.19</v>
      </c>
      <c r="E66" s="262"/>
      <c r="F66" s="160">
        <v>19.559999999999999</v>
      </c>
      <c r="G66" s="262"/>
      <c r="H66" s="262">
        <v>33.32</v>
      </c>
      <c r="I66" s="262">
        <v>330.23</v>
      </c>
      <c r="J66" s="82">
        <v>9.91</v>
      </c>
      <c r="K66" s="60">
        <v>1.3</v>
      </c>
      <c r="L66" s="60">
        <v>0</v>
      </c>
      <c r="M66" s="60">
        <v>0</v>
      </c>
      <c r="N66" s="60">
        <v>1.02</v>
      </c>
      <c r="O66" s="60">
        <v>9.5500000000000007</v>
      </c>
      <c r="P66" s="60">
        <v>0.83</v>
      </c>
      <c r="Q66" s="60">
        <v>0</v>
      </c>
      <c r="R66" s="60">
        <v>0</v>
      </c>
      <c r="S66" s="60">
        <v>0.04</v>
      </c>
      <c r="T66" s="60">
        <v>2.0499999999999998</v>
      </c>
      <c r="U66" s="60">
        <v>472.48</v>
      </c>
      <c r="V66" s="60">
        <v>243.61</v>
      </c>
      <c r="W66" s="60">
        <v>17</v>
      </c>
      <c r="X66" s="60">
        <v>22.43</v>
      </c>
      <c r="Y66" s="60">
        <v>143.44</v>
      </c>
      <c r="Z66" s="60">
        <v>1.65</v>
      </c>
      <c r="AA66" s="60">
        <v>9</v>
      </c>
      <c r="AB66" s="60">
        <v>2.88</v>
      </c>
      <c r="AC66" s="60">
        <v>15.6</v>
      </c>
      <c r="AD66" s="60">
        <v>1.51</v>
      </c>
      <c r="AE66" s="60">
        <v>0.33</v>
      </c>
      <c r="AF66" s="60">
        <v>0.12</v>
      </c>
      <c r="AG66" s="60">
        <v>1.89</v>
      </c>
      <c r="AH66" s="60">
        <v>5.45</v>
      </c>
      <c r="AI66" s="60">
        <v>0.4</v>
      </c>
      <c r="AJ66" s="61">
        <v>0</v>
      </c>
      <c r="AK66" s="61">
        <v>734.24</v>
      </c>
      <c r="AL66" s="61">
        <v>625.69000000000005</v>
      </c>
      <c r="AM66" s="61">
        <v>985.74</v>
      </c>
      <c r="AN66" s="61">
        <v>1013.91</v>
      </c>
      <c r="AO66" s="61">
        <v>302.10000000000002</v>
      </c>
      <c r="AP66" s="61">
        <v>568.67999999999995</v>
      </c>
      <c r="AQ66" s="61">
        <v>164.54</v>
      </c>
      <c r="AR66" s="61">
        <v>544.75</v>
      </c>
      <c r="AS66" s="61">
        <v>652.36</v>
      </c>
      <c r="AT66" s="61">
        <v>743.01</v>
      </c>
      <c r="AU66" s="61">
        <v>1095.43</v>
      </c>
      <c r="AV66" s="61">
        <v>478.37</v>
      </c>
      <c r="AW66" s="61">
        <v>579.01</v>
      </c>
      <c r="AX66" s="61">
        <v>2061.98</v>
      </c>
      <c r="AY66" s="61">
        <v>128.63</v>
      </c>
      <c r="AZ66" s="61">
        <v>602.32000000000005</v>
      </c>
      <c r="BA66" s="61">
        <v>558.80999999999995</v>
      </c>
      <c r="BB66" s="61">
        <v>441.39</v>
      </c>
      <c r="BC66" s="61">
        <v>172.94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0.12</v>
      </c>
      <c r="BL66" s="61">
        <v>0</v>
      </c>
      <c r="BM66" s="61">
        <v>7.0000000000000007E-2</v>
      </c>
      <c r="BN66" s="61">
        <v>0.01</v>
      </c>
      <c r="BO66" s="61">
        <v>0.01</v>
      </c>
      <c r="BP66" s="61">
        <v>0</v>
      </c>
      <c r="BQ66" s="61">
        <v>0</v>
      </c>
      <c r="BR66" s="61">
        <v>0</v>
      </c>
      <c r="BS66" s="61">
        <v>0.43</v>
      </c>
      <c r="BT66" s="61">
        <v>0</v>
      </c>
      <c r="BU66" s="61">
        <v>0</v>
      </c>
      <c r="BV66" s="61">
        <v>1.23</v>
      </c>
      <c r="BW66" s="61">
        <v>0</v>
      </c>
      <c r="BX66" s="61">
        <v>0</v>
      </c>
      <c r="BY66" s="61">
        <v>0</v>
      </c>
      <c r="BZ66" s="61">
        <v>0</v>
      </c>
      <c r="CA66" s="61">
        <v>0</v>
      </c>
      <c r="CB66" s="61">
        <v>58.67</v>
      </c>
      <c r="CC66" s="62"/>
      <c r="CD66" s="62"/>
      <c r="CE66" s="61">
        <v>9.48</v>
      </c>
      <c r="CF66" s="61"/>
      <c r="CG66" s="61">
        <v>47.09</v>
      </c>
      <c r="CH66" s="61">
        <v>26.87</v>
      </c>
      <c r="CI66" s="61">
        <v>36.979999999999997</v>
      </c>
      <c r="CJ66" s="61">
        <v>3032.33</v>
      </c>
      <c r="CK66" s="61">
        <v>1807.89</v>
      </c>
      <c r="CL66" s="61">
        <v>2420.11</v>
      </c>
      <c r="CM66" s="61">
        <v>20.37</v>
      </c>
      <c r="CN66" s="61">
        <v>13.75</v>
      </c>
      <c r="CO66" s="61">
        <v>17.16</v>
      </c>
      <c r="CP66" s="61">
        <v>0</v>
      </c>
      <c r="CQ66" s="61">
        <v>1</v>
      </c>
    </row>
    <row r="67" spans="1:95" x14ac:dyDescent="0.3">
      <c r="A67" s="121" t="s">
        <v>242</v>
      </c>
      <c r="B67" s="126" t="s">
        <v>218</v>
      </c>
      <c r="C67" s="123" t="str">
        <f>"200"</f>
        <v>200</v>
      </c>
      <c r="D67" s="123">
        <v>0</v>
      </c>
      <c r="E67" s="123">
        <v>0</v>
      </c>
      <c r="F67" s="123">
        <v>0</v>
      </c>
      <c r="G67" s="123">
        <v>0</v>
      </c>
      <c r="H67" s="123">
        <v>18.95</v>
      </c>
      <c r="I67" s="123">
        <v>70.710400000000007</v>
      </c>
      <c r="J67" s="82">
        <v>3.03</v>
      </c>
      <c r="K67" s="60">
        <v>0.13</v>
      </c>
      <c r="L67" s="60">
        <v>0</v>
      </c>
      <c r="M67" s="60">
        <v>0</v>
      </c>
      <c r="N67" s="60">
        <v>0.5</v>
      </c>
      <c r="O67" s="60">
        <v>18.3</v>
      </c>
      <c r="P67" s="60">
        <v>3.73</v>
      </c>
      <c r="Q67" s="60">
        <v>0</v>
      </c>
      <c r="R67" s="60">
        <v>0</v>
      </c>
      <c r="S67" s="60">
        <v>0</v>
      </c>
      <c r="T67" s="60">
        <v>1.38</v>
      </c>
      <c r="U67" s="60">
        <v>291.77999999999997</v>
      </c>
      <c r="V67" s="60">
        <v>122.14</v>
      </c>
      <c r="W67" s="60">
        <v>9.3699999999999992</v>
      </c>
      <c r="X67" s="60">
        <v>63.31</v>
      </c>
      <c r="Y67" s="60">
        <v>95.47</v>
      </c>
      <c r="Z67" s="60">
        <v>2.14</v>
      </c>
      <c r="AA67" s="60">
        <v>18.59</v>
      </c>
      <c r="AB67" s="60">
        <v>18.86</v>
      </c>
      <c r="AC67" s="60">
        <v>35.01</v>
      </c>
      <c r="AD67" s="60">
        <v>0.34</v>
      </c>
      <c r="AE67" s="60">
        <v>0.11</v>
      </c>
      <c r="AF67" s="60">
        <v>0.06</v>
      </c>
      <c r="AG67" s="60">
        <v>1.22</v>
      </c>
      <c r="AH67" s="60">
        <v>2.62</v>
      </c>
      <c r="AI67" s="60">
        <v>0</v>
      </c>
      <c r="AJ67" s="61">
        <v>0</v>
      </c>
      <c r="AK67" s="61">
        <v>202.6</v>
      </c>
      <c r="AL67" s="61">
        <v>158.19</v>
      </c>
      <c r="AM67" s="61">
        <v>256.52999999999997</v>
      </c>
      <c r="AN67" s="61">
        <v>182.23</v>
      </c>
      <c r="AO67" s="61">
        <v>109.73</v>
      </c>
      <c r="AP67" s="61">
        <v>137.97</v>
      </c>
      <c r="AQ67" s="61">
        <v>62.75</v>
      </c>
      <c r="AR67" s="61">
        <v>203.29</v>
      </c>
      <c r="AS67" s="61">
        <v>198.99</v>
      </c>
      <c r="AT67" s="61">
        <v>382.96</v>
      </c>
      <c r="AU67" s="61">
        <v>377.8</v>
      </c>
      <c r="AV67" s="61">
        <v>103.45</v>
      </c>
      <c r="AW67" s="61">
        <v>246.42</v>
      </c>
      <c r="AX67" s="61">
        <v>775.55</v>
      </c>
      <c r="AY67" s="61">
        <v>0</v>
      </c>
      <c r="AZ67" s="61">
        <v>172.09</v>
      </c>
      <c r="BA67" s="61">
        <v>208.46</v>
      </c>
      <c r="BB67" s="61">
        <v>148.01</v>
      </c>
      <c r="BC67" s="61">
        <v>112.9</v>
      </c>
      <c r="BD67" s="61">
        <v>0.17</v>
      </c>
      <c r="BE67" s="61">
        <v>0.04</v>
      </c>
      <c r="BF67" s="61">
        <v>0.03</v>
      </c>
      <c r="BG67" s="61">
        <v>0.09</v>
      </c>
      <c r="BH67" s="61">
        <v>0.11</v>
      </c>
      <c r="BI67" s="61">
        <v>0.36</v>
      </c>
      <c r="BJ67" s="61">
        <v>0</v>
      </c>
      <c r="BK67" s="61">
        <v>1.31</v>
      </c>
      <c r="BL67" s="61">
        <v>0</v>
      </c>
      <c r="BM67" s="61">
        <v>0.36</v>
      </c>
      <c r="BN67" s="61">
        <v>0</v>
      </c>
      <c r="BO67" s="61">
        <v>0</v>
      </c>
      <c r="BP67" s="61">
        <v>0</v>
      </c>
      <c r="BQ67" s="61">
        <v>0.04</v>
      </c>
      <c r="BR67" s="61">
        <v>0.14000000000000001</v>
      </c>
      <c r="BS67" s="61">
        <v>1.39</v>
      </c>
      <c r="BT67" s="61">
        <v>0.01</v>
      </c>
      <c r="BU67" s="61">
        <v>0</v>
      </c>
      <c r="BV67" s="61">
        <v>0.43</v>
      </c>
      <c r="BW67" s="61">
        <v>0.04</v>
      </c>
      <c r="BX67" s="61">
        <v>0</v>
      </c>
      <c r="BY67" s="61">
        <v>0</v>
      </c>
      <c r="BZ67" s="61">
        <v>0</v>
      </c>
      <c r="CA67" s="61">
        <v>0</v>
      </c>
      <c r="CB67" s="61">
        <v>122.32</v>
      </c>
      <c r="CC67" s="62"/>
      <c r="CD67" s="62"/>
      <c r="CE67" s="61">
        <v>21.73</v>
      </c>
      <c r="CF67" s="61"/>
      <c r="CG67" s="61">
        <v>31.2</v>
      </c>
      <c r="CH67" s="61">
        <v>16.2</v>
      </c>
      <c r="CI67" s="61">
        <v>23.7</v>
      </c>
      <c r="CJ67" s="61">
        <v>1312.93</v>
      </c>
      <c r="CK67" s="61">
        <v>655.9</v>
      </c>
      <c r="CL67" s="61">
        <v>984.41</v>
      </c>
      <c r="CM67" s="61">
        <v>8.86</v>
      </c>
      <c r="CN67" s="61">
        <v>6.83</v>
      </c>
      <c r="CO67" s="61">
        <v>7.84</v>
      </c>
      <c r="CP67" s="61">
        <v>0</v>
      </c>
      <c r="CQ67" s="61">
        <v>0.75</v>
      </c>
    </row>
    <row r="68" spans="1:95" x14ac:dyDescent="0.3">
      <c r="A68" s="121" t="str">
        <f>""</f>
        <v/>
      </c>
      <c r="B68" s="126" t="s">
        <v>254</v>
      </c>
      <c r="C68" s="123">
        <v>50</v>
      </c>
      <c r="D68" s="243">
        <v>3.3</v>
      </c>
      <c r="E68" s="243">
        <v>0</v>
      </c>
      <c r="F68" s="243">
        <v>0.33</v>
      </c>
      <c r="G68" s="243">
        <v>0.2</v>
      </c>
      <c r="H68" s="243">
        <v>23.45</v>
      </c>
      <c r="I68" s="243">
        <v>111.95</v>
      </c>
      <c r="J68" s="82">
        <v>0</v>
      </c>
      <c r="K68" s="60">
        <v>0</v>
      </c>
      <c r="L68" s="60">
        <v>0</v>
      </c>
      <c r="M68" s="60">
        <v>0</v>
      </c>
      <c r="N68" s="60">
        <v>18.23</v>
      </c>
      <c r="O68" s="60">
        <v>0</v>
      </c>
      <c r="P68" s="60">
        <v>0.72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120</v>
      </c>
      <c r="AB68" s="60">
        <v>0</v>
      </c>
      <c r="AC68" s="60">
        <v>0</v>
      </c>
      <c r="AD68" s="60">
        <v>2.34</v>
      </c>
      <c r="AE68" s="60">
        <v>0.26</v>
      </c>
      <c r="AF68" s="60">
        <v>0.31</v>
      </c>
      <c r="AG68" s="60">
        <v>2.5499999999999998</v>
      </c>
      <c r="AH68" s="60">
        <v>0</v>
      </c>
      <c r="AI68" s="60">
        <v>8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200.64</v>
      </c>
      <c r="CC68" s="62"/>
      <c r="CD68" s="62"/>
      <c r="CE68" s="61">
        <v>120</v>
      </c>
      <c r="CF68" s="61"/>
      <c r="CG68" s="61">
        <v>0</v>
      </c>
      <c r="CH68" s="61">
        <v>0</v>
      </c>
      <c r="CI68" s="61">
        <v>0</v>
      </c>
      <c r="CJ68" s="61">
        <v>0</v>
      </c>
      <c r="CK68" s="61">
        <v>0</v>
      </c>
      <c r="CL68" s="61">
        <v>0</v>
      </c>
      <c r="CM68" s="61">
        <v>0</v>
      </c>
      <c r="CN68" s="61">
        <v>0</v>
      </c>
      <c r="CO68" s="61">
        <v>0</v>
      </c>
      <c r="CP68" s="61">
        <v>0</v>
      </c>
      <c r="CQ68" s="61">
        <v>0</v>
      </c>
    </row>
    <row r="69" spans="1:95" x14ac:dyDescent="0.3">
      <c r="A69" s="121" t="str">
        <f>"-"</f>
        <v>-</v>
      </c>
      <c r="B69" s="126" t="s">
        <v>100</v>
      </c>
      <c r="C69" s="123" t="str">
        <f>"30"</f>
        <v>30</v>
      </c>
      <c r="D69" s="123">
        <v>1.98</v>
      </c>
      <c r="E69" s="123">
        <v>0</v>
      </c>
      <c r="F69" s="123">
        <v>0.36</v>
      </c>
      <c r="G69" s="123">
        <v>0.36</v>
      </c>
      <c r="H69" s="123">
        <v>12.51</v>
      </c>
      <c r="I69" s="123">
        <v>58.013999999999996</v>
      </c>
      <c r="J69" s="82">
        <v>0</v>
      </c>
      <c r="K69" s="60">
        <v>0</v>
      </c>
      <c r="L69" s="60">
        <v>0</v>
      </c>
      <c r="M69" s="60">
        <v>0</v>
      </c>
      <c r="N69" s="60">
        <v>1.08</v>
      </c>
      <c r="O69" s="60">
        <v>12.81</v>
      </c>
      <c r="P69" s="60">
        <v>2.25</v>
      </c>
      <c r="Q69" s="60">
        <v>0</v>
      </c>
      <c r="R69" s="60">
        <v>0</v>
      </c>
      <c r="S69" s="60">
        <v>0.09</v>
      </c>
      <c r="T69" s="60">
        <v>0.54</v>
      </c>
      <c r="U69" s="60">
        <v>102.9</v>
      </c>
      <c r="V69" s="60">
        <v>67.5</v>
      </c>
      <c r="W69" s="60">
        <v>10.199999999999999</v>
      </c>
      <c r="X69" s="60">
        <v>18.899999999999999</v>
      </c>
      <c r="Y69" s="60">
        <v>51.6</v>
      </c>
      <c r="Z69" s="60">
        <v>0.84</v>
      </c>
      <c r="AA69" s="60">
        <v>2.7</v>
      </c>
      <c r="AB69" s="60">
        <v>0</v>
      </c>
      <c r="AC69" s="60">
        <v>2.7</v>
      </c>
      <c r="AD69" s="60">
        <v>0.51</v>
      </c>
      <c r="AE69" s="60">
        <v>0.05</v>
      </c>
      <c r="AF69" s="60">
        <v>0.02</v>
      </c>
      <c r="AG69" s="60">
        <v>1.41</v>
      </c>
      <c r="AH69" s="60">
        <v>1.41</v>
      </c>
      <c r="AI69" s="60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9.99</v>
      </c>
      <c r="CC69" s="62"/>
      <c r="CD69" s="62"/>
      <c r="CE69" s="61">
        <v>2.7</v>
      </c>
      <c r="CF69" s="61"/>
      <c r="CG69" s="61">
        <v>0</v>
      </c>
      <c r="CH69" s="61">
        <v>0</v>
      </c>
      <c r="CI69" s="61">
        <v>0</v>
      </c>
      <c r="CJ69" s="61">
        <v>0</v>
      </c>
      <c r="CK69" s="61">
        <v>0</v>
      </c>
      <c r="CL69" s="61">
        <v>0</v>
      </c>
      <c r="CM69" s="61">
        <v>0</v>
      </c>
      <c r="CN69" s="61">
        <v>0</v>
      </c>
      <c r="CO69" s="61">
        <v>0</v>
      </c>
      <c r="CP69" s="61">
        <v>0</v>
      </c>
      <c r="CQ69" s="61">
        <v>0</v>
      </c>
    </row>
    <row r="70" spans="1:95" ht="14.4" x14ac:dyDescent="0.3">
      <c r="A70" s="127"/>
      <c r="B70" s="142" t="s">
        <v>205</v>
      </c>
      <c r="C70" s="128"/>
      <c r="D70" s="244">
        <f t="shared" ref="D70:AI70" si="13">SUM(D64:D69)</f>
        <v>23.1</v>
      </c>
      <c r="E70" s="244">
        <f t="shared" si="13"/>
        <v>0</v>
      </c>
      <c r="F70" s="244">
        <f t="shared" si="13"/>
        <v>23.459999999999997</v>
      </c>
      <c r="G70" s="244">
        <f t="shared" si="13"/>
        <v>3.4200000000000004</v>
      </c>
      <c r="H70" s="244">
        <f t="shared" si="13"/>
        <v>113.75000000000001</v>
      </c>
      <c r="I70" s="244">
        <f t="shared" si="13"/>
        <v>710.62576975000013</v>
      </c>
      <c r="J70" s="140">
        <f t="shared" si="13"/>
        <v>13.26</v>
      </c>
      <c r="K70" s="68">
        <f t="shared" si="13"/>
        <v>2.69</v>
      </c>
      <c r="L70" s="68">
        <f t="shared" si="13"/>
        <v>0</v>
      </c>
      <c r="M70" s="68">
        <f t="shared" si="13"/>
        <v>0</v>
      </c>
      <c r="N70" s="68">
        <f t="shared" si="13"/>
        <v>24.14</v>
      </c>
      <c r="O70" s="68">
        <f t="shared" si="13"/>
        <v>56.11</v>
      </c>
      <c r="P70" s="68">
        <f t="shared" si="13"/>
        <v>9.57</v>
      </c>
      <c r="Q70" s="68">
        <f t="shared" si="13"/>
        <v>0</v>
      </c>
      <c r="R70" s="68">
        <f t="shared" si="13"/>
        <v>0</v>
      </c>
      <c r="S70" s="68">
        <f t="shared" si="13"/>
        <v>0.6</v>
      </c>
      <c r="T70" s="68">
        <f t="shared" si="13"/>
        <v>5.6899999999999995</v>
      </c>
      <c r="U70" s="68">
        <f t="shared" si="13"/>
        <v>1104.55</v>
      </c>
      <c r="V70" s="68">
        <f t="shared" si="13"/>
        <v>894.43999999999994</v>
      </c>
      <c r="W70" s="68">
        <f t="shared" si="13"/>
        <v>56</v>
      </c>
      <c r="X70" s="68">
        <f t="shared" si="13"/>
        <v>130.1</v>
      </c>
      <c r="Y70" s="68">
        <f t="shared" si="13"/>
        <v>347.44000000000005</v>
      </c>
      <c r="Z70" s="68">
        <f t="shared" si="13"/>
        <v>5.74</v>
      </c>
      <c r="AA70" s="68">
        <f t="shared" si="13"/>
        <v>150.29</v>
      </c>
      <c r="AB70" s="68">
        <f t="shared" si="13"/>
        <v>1336.6200000000001</v>
      </c>
      <c r="AC70" s="68">
        <f t="shared" si="13"/>
        <v>302.69</v>
      </c>
      <c r="AD70" s="68">
        <f t="shared" si="13"/>
        <v>6.1199999999999992</v>
      </c>
      <c r="AE70" s="68">
        <f t="shared" si="13"/>
        <v>0.85000000000000009</v>
      </c>
      <c r="AF70" s="68">
        <f t="shared" si="13"/>
        <v>0.57000000000000006</v>
      </c>
      <c r="AG70" s="68">
        <f t="shared" si="13"/>
        <v>8.0399999999999991</v>
      </c>
      <c r="AH70" s="68">
        <f t="shared" si="13"/>
        <v>11.25</v>
      </c>
      <c r="AI70" s="68">
        <f t="shared" si="13"/>
        <v>17.43</v>
      </c>
      <c r="AJ70" s="68">
        <f t="shared" ref="AJ70:BO70" si="14">SUM(AJ64:AJ69)</f>
        <v>0</v>
      </c>
      <c r="AK70" s="68">
        <f t="shared" si="14"/>
        <v>1018.49</v>
      </c>
      <c r="AL70" s="68">
        <f t="shared" si="14"/>
        <v>869.04</v>
      </c>
      <c r="AM70" s="68">
        <f t="shared" si="14"/>
        <v>1381.32</v>
      </c>
      <c r="AN70" s="68">
        <f t="shared" si="14"/>
        <v>1276.8399999999999</v>
      </c>
      <c r="AO70" s="68">
        <f t="shared" si="14"/>
        <v>438.66</v>
      </c>
      <c r="AP70" s="68">
        <f t="shared" si="14"/>
        <v>778.71</v>
      </c>
      <c r="AQ70" s="68">
        <f t="shared" si="14"/>
        <v>253.67</v>
      </c>
      <c r="AR70" s="68">
        <f t="shared" si="14"/>
        <v>841.17</v>
      </c>
      <c r="AS70" s="68">
        <f t="shared" si="14"/>
        <v>936.34</v>
      </c>
      <c r="AT70" s="68">
        <f t="shared" si="14"/>
        <v>1272.8499999999999</v>
      </c>
      <c r="AU70" s="68">
        <f t="shared" si="14"/>
        <v>1615.89</v>
      </c>
      <c r="AV70" s="68">
        <f t="shared" si="14"/>
        <v>620.13000000000011</v>
      </c>
      <c r="AW70" s="68">
        <f t="shared" si="14"/>
        <v>898.9799999999999</v>
      </c>
      <c r="AX70" s="68">
        <f t="shared" si="14"/>
        <v>3532.54</v>
      </c>
      <c r="AY70" s="68">
        <f t="shared" si="14"/>
        <v>128.63</v>
      </c>
      <c r="AZ70" s="68">
        <f t="shared" si="14"/>
        <v>913.91000000000008</v>
      </c>
      <c r="BA70" s="68">
        <f t="shared" si="14"/>
        <v>853.29</v>
      </c>
      <c r="BB70" s="68">
        <f t="shared" si="14"/>
        <v>646.12</v>
      </c>
      <c r="BC70" s="68">
        <f t="shared" si="14"/>
        <v>319.26</v>
      </c>
      <c r="BD70" s="68">
        <f t="shared" si="14"/>
        <v>0.17</v>
      </c>
      <c r="BE70" s="68">
        <f t="shared" si="14"/>
        <v>0.04</v>
      </c>
      <c r="BF70" s="68">
        <f t="shared" si="14"/>
        <v>0.03</v>
      </c>
      <c r="BG70" s="68">
        <f t="shared" si="14"/>
        <v>0.09</v>
      </c>
      <c r="BH70" s="68">
        <f t="shared" si="14"/>
        <v>0.11</v>
      </c>
      <c r="BI70" s="68">
        <f t="shared" si="14"/>
        <v>0.36</v>
      </c>
      <c r="BJ70" s="68">
        <f t="shared" si="14"/>
        <v>0</v>
      </c>
      <c r="BK70" s="68">
        <f t="shared" si="14"/>
        <v>1.61</v>
      </c>
      <c r="BL70" s="68">
        <f t="shared" si="14"/>
        <v>0</v>
      </c>
      <c r="BM70" s="68">
        <f t="shared" si="14"/>
        <v>0.51</v>
      </c>
      <c r="BN70" s="68">
        <f t="shared" si="14"/>
        <v>0.01</v>
      </c>
      <c r="BO70" s="68">
        <f t="shared" si="14"/>
        <v>0.02</v>
      </c>
      <c r="BP70" s="68">
        <f t="shared" ref="BP70:CQ70" si="15">SUM(BP64:BP69)</f>
        <v>0</v>
      </c>
      <c r="BQ70" s="68">
        <f t="shared" si="15"/>
        <v>0.04</v>
      </c>
      <c r="BR70" s="68">
        <f t="shared" si="15"/>
        <v>0.14000000000000001</v>
      </c>
      <c r="BS70" s="68">
        <f t="shared" si="15"/>
        <v>2.38</v>
      </c>
      <c r="BT70" s="68">
        <f t="shared" si="15"/>
        <v>0.01</v>
      </c>
      <c r="BU70" s="68">
        <f t="shared" si="15"/>
        <v>0</v>
      </c>
      <c r="BV70" s="68">
        <f t="shared" si="15"/>
        <v>2.8800000000000003</v>
      </c>
      <c r="BW70" s="68">
        <f t="shared" si="15"/>
        <v>0.04</v>
      </c>
      <c r="BX70" s="68">
        <f t="shared" si="15"/>
        <v>0</v>
      </c>
      <c r="BY70" s="68">
        <f t="shared" si="15"/>
        <v>0</v>
      </c>
      <c r="BZ70" s="68">
        <f t="shared" si="15"/>
        <v>0</v>
      </c>
      <c r="CA70" s="68">
        <f t="shared" si="15"/>
        <v>0</v>
      </c>
      <c r="CB70" s="68">
        <f t="shared" si="15"/>
        <v>637.54999999999995</v>
      </c>
      <c r="CC70" s="68">
        <f t="shared" si="15"/>
        <v>0</v>
      </c>
      <c r="CD70" s="68">
        <f t="shared" si="15"/>
        <v>0</v>
      </c>
      <c r="CE70" s="68">
        <f t="shared" si="15"/>
        <v>373.05999999999995</v>
      </c>
      <c r="CF70" s="68">
        <f t="shared" si="15"/>
        <v>0</v>
      </c>
      <c r="CG70" s="68">
        <f t="shared" si="15"/>
        <v>109.80000000000001</v>
      </c>
      <c r="CH70" s="68">
        <f t="shared" si="15"/>
        <v>62.53</v>
      </c>
      <c r="CI70" s="68">
        <f t="shared" si="15"/>
        <v>86.17</v>
      </c>
      <c r="CJ70" s="68">
        <f t="shared" si="15"/>
        <v>5406.22</v>
      </c>
      <c r="CK70" s="68">
        <f t="shared" si="15"/>
        <v>2987.06</v>
      </c>
      <c r="CL70" s="68">
        <f t="shared" si="15"/>
        <v>4196.6400000000003</v>
      </c>
      <c r="CM70" s="68">
        <f t="shared" si="15"/>
        <v>74.66</v>
      </c>
      <c r="CN70" s="68">
        <f t="shared" si="15"/>
        <v>42.85</v>
      </c>
      <c r="CO70" s="68">
        <f t="shared" si="15"/>
        <v>58.849999999999994</v>
      </c>
      <c r="CP70" s="68">
        <f t="shared" si="15"/>
        <v>0</v>
      </c>
      <c r="CQ70" s="68">
        <f t="shared" si="15"/>
        <v>2.35</v>
      </c>
    </row>
    <row r="71" spans="1:95" hidden="1" x14ac:dyDescent="0.3">
      <c r="A71" s="56"/>
      <c r="B71" s="16" t="s">
        <v>102</v>
      </c>
      <c r="C71" s="74"/>
      <c r="D71" s="74">
        <v>26.95</v>
      </c>
      <c r="E71" s="74">
        <v>0</v>
      </c>
      <c r="F71" s="74">
        <v>27.65</v>
      </c>
      <c r="G71" s="74">
        <v>0</v>
      </c>
      <c r="H71" s="74">
        <v>117.24999999999999</v>
      </c>
      <c r="I71" s="74">
        <v>822.5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244.99999999999997</v>
      </c>
      <c r="AD71" s="50">
        <v>0</v>
      </c>
      <c r="AE71" s="50">
        <v>0.42</v>
      </c>
      <c r="AF71" s="50">
        <v>0.48999999999999994</v>
      </c>
      <c r="AI71" s="50">
        <v>21</v>
      </c>
      <c r="CI71" s="51">
        <v>0</v>
      </c>
      <c r="CL71" s="51">
        <v>0</v>
      </c>
      <c r="CO71" s="51">
        <v>0</v>
      </c>
    </row>
    <row r="72" spans="1:95" hidden="1" x14ac:dyDescent="0.3">
      <c r="A72" s="56"/>
      <c r="B72" s="16" t="s">
        <v>103</v>
      </c>
      <c r="C72" s="74"/>
      <c r="D72" s="74">
        <f t="shared" ref="D72:I72" si="16">D70-D71</f>
        <v>-3.8499999999999979</v>
      </c>
      <c r="E72" s="74">
        <f t="shared" si="16"/>
        <v>0</v>
      </c>
      <c r="F72" s="74">
        <f t="shared" si="16"/>
        <v>-4.1900000000000013</v>
      </c>
      <c r="G72" s="74">
        <f t="shared" si="16"/>
        <v>3.4200000000000004</v>
      </c>
      <c r="H72" s="74">
        <f t="shared" si="16"/>
        <v>-3.4999999999999716</v>
      </c>
      <c r="I72" s="74">
        <f t="shared" si="16"/>
        <v>-111.87423024999987</v>
      </c>
      <c r="V72" s="50">
        <f t="shared" ref="V72:AF72" si="17">V70-V71</f>
        <v>894.43999999999994</v>
      </c>
      <c r="W72" s="50">
        <f t="shared" si="17"/>
        <v>56</v>
      </c>
      <c r="X72" s="50">
        <f t="shared" si="17"/>
        <v>130.1</v>
      </c>
      <c r="Y72" s="50">
        <f t="shared" si="17"/>
        <v>347.44000000000005</v>
      </c>
      <c r="Z72" s="50">
        <f t="shared" si="17"/>
        <v>5.74</v>
      </c>
      <c r="AA72" s="50">
        <f t="shared" si="17"/>
        <v>150.29</v>
      </c>
      <c r="AB72" s="50">
        <f t="shared" si="17"/>
        <v>1336.6200000000001</v>
      </c>
      <c r="AC72" s="50">
        <f t="shared" si="17"/>
        <v>57.690000000000026</v>
      </c>
      <c r="AD72" s="50">
        <f t="shared" si="17"/>
        <v>6.1199999999999992</v>
      </c>
      <c r="AE72" s="50">
        <f t="shared" si="17"/>
        <v>0.4300000000000001</v>
      </c>
      <c r="AF72" s="50">
        <f t="shared" si="17"/>
        <v>8.0000000000000127E-2</v>
      </c>
      <c r="AI72" s="50">
        <f>AI70-AI71</f>
        <v>-3.5700000000000003</v>
      </c>
      <c r="CI72" s="51">
        <f>CI70-CI71</f>
        <v>86.17</v>
      </c>
      <c r="CL72" s="51">
        <f>CL70-CL71</f>
        <v>4196.6400000000003</v>
      </c>
      <c r="CO72" s="51">
        <f>CO70-CO71</f>
        <v>58.849999999999994</v>
      </c>
    </row>
    <row r="73" spans="1:95" hidden="1" x14ac:dyDescent="0.3">
      <c r="A73" s="56"/>
      <c r="B73" s="16" t="s">
        <v>104</v>
      </c>
      <c r="C73" s="74"/>
      <c r="D73" s="74">
        <v>13</v>
      </c>
      <c r="E73" s="74"/>
      <c r="F73" s="74">
        <v>40</v>
      </c>
      <c r="G73" s="74"/>
      <c r="H73" s="74">
        <v>47</v>
      </c>
      <c r="I73" s="74"/>
    </row>
    <row r="74" spans="1:95" ht="6" customHeight="1" x14ac:dyDescent="0.3">
      <c r="A74" s="56"/>
      <c r="B74" s="16"/>
      <c r="C74" s="74"/>
      <c r="D74" s="74"/>
      <c r="E74" s="74"/>
      <c r="F74" s="74"/>
      <c r="G74" s="74"/>
      <c r="H74" s="74"/>
      <c r="I74" s="74"/>
    </row>
    <row r="75" spans="1:95" x14ac:dyDescent="0.3">
      <c r="A75" s="56"/>
      <c r="B75" s="23" t="s">
        <v>146</v>
      </c>
      <c r="C75" s="24" t="s">
        <v>156</v>
      </c>
      <c r="D75" s="253" t="s">
        <v>157</v>
      </c>
      <c r="E75" s="253"/>
      <c r="F75" s="267" t="s">
        <v>158</v>
      </c>
      <c r="G75" s="267"/>
      <c r="H75" s="25" t="s">
        <v>159</v>
      </c>
      <c r="I75" s="25" t="s">
        <v>160</v>
      </c>
      <c r="J75" s="83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8"/>
      <c r="CD75" s="58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</row>
    <row r="76" spans="1:95" x14ac:dyDescent="0.3">
      <c r="A76" s="121"/>
      <c r="B76" s="122" t="s">
        <v>199</v>
      </c>
      <c r="C76" s="123"/>
      <c r="D76" s="123"/>
      <c r="E76" s="123"/>
      <c r="F76" s="123"/>
      <c r="G76" s="123"/>
      <c r="H76" s="123"/>
      <c r="I76" s="123"/>
      <c r="J76" s="83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8"/>
      <c r="CD76" s="58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</row>
    <row r="77" spans="1:95" x14ac:dyDescent="0.3">
      <c r="A77" s="121" t="s">
        <v>226</v>
      </c>
      <c r="B77" s="126" t="s">
        <v>200</v>
      </c>
      <c r="C77" s="123">
        <v>250</v>
      </c>
      <c r="D77" s="123">
        <v>5.53</v>
      </c>
      <c r="E77" s="123">
        <v>0</v>
      </c>
      <c r="F77" s="123">
        <v>5.56</v>
      </c>
      <c r="G77" s="123">
        <v>4.45</v>
      </c>
      <c r="H77" s="123">
        <v>24.31</v>
      </c>
      <c r="I77" s="123">
        <v>164</v>
      </c>
      <c r="J77" s="82">
        <v>0.57999999999999996</v>
      </c>
      <c r="K77" s="60">
        <v>2.6</v>
      </c>
      <c r="L77" s="60">
        <v>0</v>
      </c>
      <c r="M77" s="60">
        <v>0</v>
      </c>
      <c r="N77" s="60">
        <v>2.65</v>
      </c>
      <c r="O77" s="60">
        <v>13.98</v>
      </c>
      <c r="P77" s="60">
        <v>2.82</v>
      </c>
      <c r="Q77" s="60">
        <v>0</v>
      </c>
      <c r="R77" s="60">
        <v>0</v>
      </c>
      <c r="S77" s="60">
        <v>0.15</v>
      </c>
      <c r="T77" s="60">
        <v>1.58</v>
      </c>
      <c r="U77" s="60">
        <v>163.38999999999999</v>
      </c>
      <c r="V77" s="60">
        <v>453.14</v>
      </c>
      <c r="W77" s="60">
        <v>29.15</v>
      </c>
      <c r="X77" s="60">
        <v>31.95</v>
      </c>
      <c r="Y77" s="60">
        <v>85.71</v>
      </c>
      <c r="Z77" s="60">
        <v>1.63</v>
      </c>
      <c r="AA77" s="60">
        <v>0</v>
      </c>
      <c r="AB77" s="60">
        <v>1090.44</v>
      </c>
      <c r="AC77" s="60">
        <v>201.82</v>
      </c>
      <c r="AD77" s="60">
        <v>1.98</v>
      </c>
      <c r="AE77" s="60">
        <v>0.17</v>
      </c>
      <c r="AF77" s="60">
        <v>0.06</v>
      </c>
      <c r="AG77" s="60">
        <v>0.95</v>
      </c>
      <c r="AH77" s="60">
        <v>2.09</v>
      </c>
      <c r="AI77" s="60">
        <v>4.5199999999999996</v>
      </c>
      <c r="AJ77" s="61">
        <v>0</v>
      </c>
      <c r="AK77" s="61">
        <v>174.83</v>
      </c>
      <c r="AL77" s="61">
        <v>193.95</v>
      </c>
      <c r="AM77" s="61">
        <v>287.54000000000002</v>
      </c>
      <c r="AN77" s="61">
        <v>276.17</v>
      </c>
      <c r="AO77" s="61">
        <v>37.93</v>
      </c>
      <c r="AP77" s="61">
        <v>154.44999999999999</v>
      </c>
      <c r="AQ77" s="61">
        <v>51.35</v>
      </c>
      <c r="AR77" s="61">
        <v>181.5</v>
      </c>
      <c r="AS77" s="61">
        <v>175.81</v>
      </c>
      <c r="AT77" s="61">
        <v>335.82</v>
      </c>
      <c r="AU77" s="61">
        <v>396.73</v>
      </c>
      <c r="AV77" s="61">
        <v>80.37</v>
      </c>
      <c r="AW77" s="61">
        <v>171.9</v>
      </c>
      <c r="AX77" s="61">
        <v>628.37</v>
      </c>
      <c r="AY77" s="61">
        <v>0</v>
      </c>
      <c r="AZ77" s="61">
        <v>121.13</v>
      </c>
      <c r="BA77" s="61">
        <v>147.71</v>
      </c>
      <c r="BB77" s="61">
        <v>124.66</v>
      </c>
      <c r="BC77" s="61">
        <v>46.75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0</v>
      </c>
      <c r="BJ77" s="61">
        <v>0</v>
      </c>
      <c r="BK77" s="61">
        <v>0.31</v>
      </c>
      <c r="BL77" s="61">
        <v>0</v>
      </c>
      <c r="BM77" s="61">
        <v>0.17</v>
      </c>
      <c r="BN77" s="61">
        <v>0.01</v>
      </c>
      <c r="BO77" s="61">
        <v>0.03</v>
      </c>
      <c r="BP77" s="61">
        <v>0</v>
      </c>
      <c r="BQ77" s="61">
        <v>0</v>
      </c>
      <c r="BR77" s="61">
        <v>0</v>
      </c>
      <c r="BS77" s="61">
        <v>1.07</v>
      </c>
      <c r="BT77" s="61">
        <v>0</v>
      </c>
      <c r="BU77" s="61">
        <v>0</v>
      </c>
      <c r="BV77" s="61">
        <v>2.5</v>
      </c>
      <c r="BW77" s="61">
        <v>0.02</v>
      </c>
      <c r="BX77" s="61">
        <v>0</v>
      </c>
      <c r="BY77" s="61">
        <v>0</v>
      </c>
      <c r="BZ77" s="61">
        <v>0</v>
      </c>
      <c r="CA77" s="61">
        <v>0</v>
      </c>
      <c r="CB77" s="61">
        <v>193.22</v>
      </c>
      <c r="CC77" s="62"/>
      <c r="CD77" s="62"/>
      <c r="CE77" s="61">
        <v>181.74</v>
      </c>
      <c r="CF77" s="61"/>
      <c r="CG77" s="61">
        <v>22.94</v>
      </c>
      <c r="CH77" s="61">
        <v>14.82</v>
      </c>
      <c r="CI77" s="61">
        <v>18.88</v>
      </c>
      <c r="CJ77" s="61">
        <v>1191.93</v>
      </c>
      <c r="CK77" s="61">
        <v>620.13</v>
      </c>
      <c r="CL77" s="61">
        <v>906.03</v>
      </c>
      <c r="CM77" s="61">
        <v>42.51</v>
      </c>
      <c r="CN77" s="61">
        <v>21.74</v>
      </c>
      <c r="CO77" s="61">
        <v>32.119999999999997</v>
      </c>
      <c r="CP77" s="61">
        <v>0</v>
      </c>
      <c r="CQ77" s="61">
        <v>0.4</v>
      </c>
    </row>
    <row r="78" spans="1:95" x14ac:dyDescent="0.3">
      <c r="A78" s="121" t="s">
        <v>355</v>
      </c>
      <c r="B78" s="126" t="s">
        <v>245</v>
      </c>
      <c r="C78" s="123" t="str">
        <f>"200"</f>
        <v>200</v>
      </c>
      <c r="D78" s="123">
        <v>14.8</v>
      </c>
      <c r="E78" s="123">
        <v>11.9</v>
      </c>
      <c r="F78" s="123">
        <v>16.510000000000002</v>
      </c>
      <c r="G78" s="123">
        <v>8.52</v>
      </c>
      <c r="H78" s="123">
        <v>36.71</v>
      </c>
      <c r="I78" s="123">
        <v>353.25150000000002</v>
      </c>
      <c r="J78" s="82">
        <v>10.130000000000001</v>
      </c>
      <c r="K78" s="60">
        <v>3.32</v>
      </c>
      <c r="L78" s="60">
        <v>0</v>
      </c>
      <c r="M78" s="60">
        <v>0</v>
      </c>
      <c r="N78" s="60">
        <v>3.84</v>
      </c>
      <c r="O78" s="60">
        <v>6.06</v>
      </c>
      <c r="P78" s="60">
        <v>2.67</v>
      </c>
      <c r="Q78" s="60">
        <v>0</v>
      </c>
      <c r="R78" s="60">
        <v>0</v>
      </c>
      <c r="S78" s="60">
        <v>0.13</v>
      </c>
      <c r="T78" s="60">
        <v>1.73</v>
      </c>
      <c r="U78" s="60">
        <v>173.54</v>
      </c>
      <c r="V78" s="60">
        <v>289.01</v>
      </c>
      <c r="W78" s="60">
        <v>42.92</v>
      </c>
      <c r="X78" s="60">
        <v>36.49</v>
      </c>
      <c r="Y78" s="60">
        <v>160.27000000000001</v>
      </c>
      <c r="Z78" s="60">
        <v>1.81</v>
      </c>
      <c r="AA78" s="60">
        <v>3.69</v>
      </c>
      <c r="AB78" s="60">
        <v>5.53</v>
      </c>
      <c r="AC78" s="60">
        <v>20.100000000000001</v>
      </c>
      <c r="AD78" s="60">
        <v>3.09</v>
      </c>
      <c r="AE78" s="60">
        <v>0.28000000000000003</v>
      </c>
      <c r="AF78" s="60">
        <v>0.11</v>
      </c>
      <c r="AG78" s="60">
        <v>1.82</v>
      </c>
      <c r="AH78" s="60">
        <v>4.9400000000000004</v>
      </c>
      <c r="AI78" s="60">
        <v>1.33</v>
      </c>
      <c r="AJ78" s="61">
        <v>0</v>
      </c>
      <c r="AK78" s="61">
        <v>569.74</v>
      </c>
      <c r="AL78" s="61">
        <v>492.52</v>
      </c>
      <c r="AM78" s="61">
        <v>773.95</v>
      </c>
      <c r="AN78" s="61">
        <v>802.97</v>
      </c>
      <c r="AO78" s="61">
        <v>232.35</v>
      </c>
      <c r="AP78" s="61">
        <v>443.1</v>
      </c>
      <c r="AQ78" s="61">
        <v>126.68</v>
      </c>
      <c r="AR78" s="61">
        <v>421.9</v>
      </c>
      <c r="AS78" s="61">
        <v>466.44</v>
      </c>
      <c r="AT78" s="61">
        <v>530.67999999999995</v>
      </c>
      <c r="AU78" s="61">
        <v>792.31</v>
      </c>
      <c r="AV78" s="61">
        <v>356.1</v>
      </c>
      <c r="AW78" s="61">
        <v>420.45</v>
      </c>
      <c r="AX78" s="61">
        <v>1393.38</v>
      </c>
      <c r="AY78" s="61">
        <v>100.67</v>
      </c>
      <c r="AZ78" s="61">
        <v>409.04</v>
      </c>
      <c r="BA78" s="61">
        <v>374.96</v>
      </c>
      <c r="BB78" s="61">
        <v>358.42</v>
      </c>
      <c r="BC78" s="61">
        <v>119.5</v>
      </c>
      <c r="BD78" s="61">
        <v>0.05</v>
      </c>
      <c r="BE78" s="61">
        <v>0.02</v>
      </c>
      <c r="BF78" s="61">
        <v>0.01</v>
      </c>
      <c r="BG78" s="61">
        <v>0.03</v>
      </c>
      <c r="BH78" s="61">
        <v>0.03</v>
      </c>
      <c r="BI78" s="61">
        <v>0.15</v>
      </c>
      <c r="BJ78" s="61">
        <v>0</v>
      </c>
      <c r="BK78" s="61">
        <v>0.68</v>
      </c>
      <c r="BL78" s="61">
        <v>0</v>
      </c>
      <c r="BM78" s="61">
        <v>0.28999999999999998</v>
      </c>
      <c r="BN78" s="61">
        <v>0.01</v>
      </c>
      <c r="BO78" s="61">
        <v>0.03</v>
      </c>
      <c r="BP78" s="61">
        <v>0</v>
      </c>
      <c r="BQ78" s="61">
        <v>0.03</v>
      </c>
      <c r="BR78" s="61">
        <v>0.05</v>
      </c>
      <c r="BS78" s="61">
        <v>1.28</v>
      </c>
      <c r="BT78" s="61">
        <v>0</v>
      </c>
      <c r="BU78" s="61">
        <v>0</v>
      </c>
      <c r="BV78" s="61">
        <v>3.01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112.82</v>
      </c>
      <c r="CC78" s="62"/>
      <c r="CD78" s="62"/>
      <c r="CE78" s="61">
        <v>4.62</v>
      </c>
      <c r="CF78" s="61"/>
      <c r="CG78" s="61">
        <v>17.61</v>
      </c>
      <c r="CH78" s="61">
        <v>10.62</v>
      </c>
      <c r="CI78" s="61">
        <v>14.12</v>
      </c>
      <c r="CJ78" s="61">
        <v>2751</v>
      </c>
      <c r="CK78" s="61">
        <v>1530.56</v>
      </c>
      <c r="CL78" s="61">
        <v>2140.7800000000002</v>
      </c>
      <c r="CM78" s="61">
        <v>24.7</v>
      </c>
      <c r="CN78" s="61">
        <v>14.15</v>
      </c>
      <c r="CO78" s="61">
        <v>19.63</v>
      </c>
      <c r="CP78" s="61">
        <v>0</v>
      </c>
      <c r="CQ78" s="61">
        <v>0.24</v>
      </c>
    </row>
    <row r="79" spans="1:95" x14ac:dyDescent="0.3">
      <c r="A79" s="141" t="s">
        <v>223</v>
      </c>
      <c r="B79" s="126" t="s">
        <v>224</v>
      </c>
      <c r="C79" s="123" t="str">
        <f>"200"</f>
        <v>200</v>
      </c>
      <c r="D79" s="123">
        <v>0.19</v>
      </c>
      <c r="E79" s="123">
        <v>0</v>
      </c>
      <c r="F79" s="123">
        <v>7.0000000000000007E-2</v>
      </c>
      <c r="G79" s="123">
        <v>0.03</v>
      </c>
      <c r="H79" s="123">
        <v>11.58</v>
      </c>
      <c r="I79" s="123">
        <v>45.638252500000007</v>
      </c>
      <c r="J79" s="82">
        <v>2.67</v>
      </c>
      <c r="K79" s="60">
        <v>0.63</v>
      </c>
      <c r="L79" s="60">
        <v>0</v>
      </c>
      <c r="M79" s="60">
        <v>0</v>
      </c>
      <c r="N79" s="60">
        <v>1.28</v>
      </c>
      <c r="O79" s="60">
        <v>34.880000000000003</v>
      </c>
      <c r="P79" s="60">
        <v>1.5</v>
      </c>
      <c r="Q79" s="60">
        <v>0</v>
      </c>
      <c r="R79" s="60">
        <v>0</v>
      </c>
      <c r="S79" s="60">
        <v>0.16</v>
      </c>
      <c r="T79" s="60">
        <v>0.56000000000000005</v>
      </c>
      <c r="U79" s="60">
        <v>7.52</v>
      </c>
      <c r="V79" s="60">
        <v>99.86</v>
      </c>
      <c r="W79" s="60">
        <v>5.76</v>
      </c>
      <c r="X79" s="60">
        <v>26.44</v>
      </c>
      <c r="Y79" s="60">
        <v>74.75</v>
      </c>
      <c r="Z79" s="60">
        <v>0.62</v>
      </c>
      <c r="AA79" s="60">
        <v>15.93</v>
      </c>
      <c r="AB79" s="60">
        <v>100.08</v>
      </c>
      <c r="AC79" s="60">
        <v>47.39</v>
      </c>
      <c r="AD79" s="60">
        <v>0.66</v>
      </c>
      <c r="AE79" s="60">
        <v>0.03</v>
      </c>
      <c r="AF79" s="60">
        <v>0.02</v>
      </c>
      <c r="AG79" s="60">
        <v>0.72</v>
      </c>
      <c r="AH79" s="60">
        <v>1.84</v>
      </c>
      <c r="AI79" s="60">
        <v>0.94</v>
      </c>
      <c r="AJ79" s="61">
        <v>0</v>
      </c>
      <c r="AK79" s="61">
        <v>208.37</v>
      </c>
      <c r="AL79" s="61">
        <v>163.91</v>
      </c>
      <c r="AM79" s="61">
        <v>307.95999999999998</v>
      </c>
      <c r="AN79" s="61">
        <v>129.49</v>
      </c>
      <c r="AO79" s="61">
        <v>79.430000000000007</v>
      </c>
      <c r="AP79" s="61">
        <v>119.71</v>
      </c>
      <c r="AQ79" s="61">
        <v>50.49</v>
      </c>
      <c r="AR79" s="61">
        <v>183.69</v>
      </c>
      <c r="AS79" s="61">
        <v>193.4</v>
      </c>
      <c r="AT79" s="61">
        <v>252.36</v>
      </c>
      <c r="AU79" s="61">
        <v>268.01</v>
      </c>
      <c r="AV79" s="61">
        <v>84.83</v>
      </c>
      <c r="AW79" s="61">
        <v>158.55000000000001</v>
      </c>
      <c r="AX79" s="61">
        <v>595.96</v>
      </c>
      <c r="AY79" s="61">
        <v>0</v>
      </c>
      <c r="AZ79" s="61">
        <v>164.12</v>
      </c>
      <c r="BA79" s="61">
        <v>164.29</v>
      </c>
      <c r="BB79" s="61">
        <v>144.21</v>
      </c>
      <c r="BC79" s="61">
        <v>67.86</v>
      </c>
      <c r="BD79" s="61">
        <v>0.15</v>
      </c>
      <c r="BE79" s="61">
        <v>0.03</v>
      </c>
      <c r="BF79" s="61">
        <v>0.03</v>
      </c>
      <c r="BG79" s="61">
        <v>7.0000000000000007E-2</v>
      </c>
      <c r="BH79" s="61">
        <v>0.1</v>
      </c>
      <c r="BI79" s="61">
        <v>0.31</v>
      </c>
      <c r="BJ79" s="61">
        <v>0</v>
      </c>
      <c r="BK79" s="61">
        <v>1.1000000000000001</v>
      </c>
      <c r="BL79" s="61">
        <v>0</v>
      </c>
      <c r="BM79" s="61">
        <v>0.35</v>
      </c>
      <c r="BN79" s="61">
        <v>0</v>
      </c>
      <c r="BO79" s="61">
        <v>0</v>
      </c>
      <c r="BP79" s="61">
        <v>0</v>
      </c>
      <c r="BQ79" s="61">
        <v>0.03</v>
      </c>
      <c r="BR79" s="61">
        <v>0.11</v>
      </c>
      <c r="BS79" s="61">
        <v>1.21</v>
      </c>
      <c r="BT79" s="61">
        <v>0</v>
      </c>
      <c r="BU79" s="61">
        <v>0</v>
      </c>
      <c r="BV79" s="61">
        <v>0.61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116.27</v>
      </c>
      <c r="CC79" s="62"/>
      <c r="CD79" s="62"/>
      <c r="CE79" s="61">
        <v>32.61</v>
      </c>
      <c r="CF79" s="61"/>
      <c r="CG79" s="61">
        <v>1.21</v>
      </c>
      <c r="CH79" s="61">
        <v>1.21</v>
      </c>
      <c r="CI79" s="61">
        <v>1.21</v>
      </c>
      <c r="CJ79" s="61">
        <v>1895.25</v>
      </c>
      <c r="CK79" s="61">
        <v>945</v>
      </c>
      <c r="CL79" s="61">
        <v>1420.13</v>
      </c>
      <c r="CM79" s="61">
        <v>4.5199999999999996</v>
      </c>
      <c r="CN79" s="61">
        <v>1.05</v>
      </c>
      <c r="CO79" s="61">
        <v>2.78</v>
      </c>
      <c r="CP79" s="61">
        <v>0</v>
      </c>
      <c r="CQ79" s="61">
        <v>0</v>
      </c>
    </row>
    <row r="80" spans="1:95" x14ac:dyDescent="0.3">
      <c r="A80" s="121" t="str">
        <f>"-"</f>
        <v>-</v>
      </c>
      <c r="B80" s="126" t="s">
        <v>254</v>
      </c>
      <c r="C80" s="123" t="str">
        <f>"30"</f>
        <v>30</v>
      </c>
      <c r="D80" s="123">
        <v>1.98</v>
      </c>
      <c r="E80" s="123">
        <v>0</v>
      </c>
      <c r="F80" s="123">
        <v>0.2</v>
      </c>
      <c r="G80" s="123">
        <v>0.2</v>
      </c>
      <c r="H80" s="123">
        <v>14.07</v>
      </c>
      <c r="I80" s="123">
        <v>67.170299999999997</v>
      </c>
      <c r="J80" s="82">
        <v>0</v>
      </c>
      <c r="K80" s="60">
        <v>0</v>
      </c>
      <c r="L80" s="60">
        <v>0</v>
      </c>
      <c r="M80" s="60">
        <v>0</v>
      </c>
      <c r="N80" s="60">
        <v>11.12</v>
      </c>
      <c r="O80" s="60">
        <v>0.01</v>
      </c>
      <c r="P80" s="60">
        <v>0.46</v>
      </c>
      <c r="Q80" s="60">
        <v>0</v>
      </c>
      <c r="R80" s="60">
        <v>0</v>
      </c>
      <c r="S80" s="60">
        <v>0.36</v>
      </c>
      <c r="T80" s="60">
        <v>0.14000000000000001</v>
      </c>
      <c r="U80" s="60">
        <v>4.8499999999999996</v>
      </c>
      <c r="V80" s="60">
        <v>46.13</v>
      </c>
      <c r="W80" s="60">
        <v>8.73</v>
      </c>
      <c r="X80" s="60">
        <v>4.79</v>
      </c>
      <c r="Y80" s="60">
        <v>5.76</v>
      </c>
      <c r="Z80" s="60">
        <v>0.21</v>
      </c>
      <c r="AA80" s="60">
        <v>0</v>
      </c>
      <c r="AB80" s="60">
        <v>10</v>
      </c>
      <c r="AC80" s="60">
        <v>2.75</v>
      </c>
      <c r="AD80" s="60">
        <v>0.04</v>
      </c>
      <c r="AE80" s="60">
        <v>0.01</v>
      </c>
      <c r="AF80" s="60">
        <v>0.01</v>
      </c>
      <c r="AG80" s="60">
        <v>0.08</v>
      </c>
      <c r="AH80" s="60">
        <v>0.06</v>
      </c>
      <c r="AI80" s="60">
        <v>3.75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0</v>
      </c>
      <c r="CB80" s="61">
        <v>229.49</v>
      </c>
      <c r="CC80" s="62"/>
      <c r="CD80" s="62"/>
      <c r="CE80" s="61">
        <v>1.67</v>
      </c>
      <c r="CF80" s="61"/>
      <c r="CG80" s="61">
        <v>0.25</v>
      </c>
      <c r="CH80" s="61">
        <v>0.38</v>
      </c>
      <c r="CI80" s="61">
        <v>0.25</v>
      </c>
      <c r="CJ80" s="61">
        <v>25</v>
      </c>
      <c r="CK80" s="61">
        <v>10.26</v>
      </c>
      <c r="CL80" s="61">
        <v>17.63</v>
      </c>
      <c r="CM80" s="61">
        <v>0</v>
      </c>
      <c r="CN80" s="61">
        <v>0.05</v>
      </c>
      <c r="CO80" s="61">
        <v>0</v>
      </c>
      <c r="CP80" s="61">
        <v>10</v>
      </c>
      <c r="CQ80" s="61">
        <v>0</v>
      </c>
    </row>
    <row r="81" spans="1:95" x14ac:dyDescent="0.3">
      <c r="A81" s="121" t="str">
        <f>"-"</f>
        <v>-</v>
      </c>
      <c r="B81" s="126" t="s">
        <v>100</v>
      </c>
      <c r="C81" s="123" t="str">
        <f>"30"</f>
        <v>30</v>
      </c>
      <c r="D81" s="123">
        <v>1.98</v>
      </c>
      <c r="E81" s="123">
        <v>0</v>
      </c>
      <c r="F81" s="123">
        <v>0.36</v>
      </c>
      <c r="G81" s="123">
        <v>0.36</v>
      </c>
      <c r="H81" s="123">
        <v>12.51</v>
      </c>
      <c r="I81" s="123">
        <v>58.013999999999996</v>
      </c>
      <c r="J81" s="82">
        <v>0</v>
      </c>
      <c r="K81" s="60">
        <v>0</v>
      </c>
      <c r="L81" s="60">
        <v>0</v>
      </c>
      <c r="M81" s="60">
        <v>0</v>
      </c>
      <c r="N81" s="60">
        <v>0.33</v>
      </c>
      <c r="O81" s="60">
        <v>13.68</v>
      </c>
      <c r="P81" s="60">
        <v>0.06</v>
      </c>
      <c r="Q81" s="60">
        <v>0</v>
      </c>
      <c r="R81" s="60">
        <v>0</v>
      </c>
      <c r="S81" s="60">
        <v>0</v>
      </c>
      <c r="T81" s="60">
        <v>0.54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  <c r="AG81" s="60">
        <v>0</v>
      </c>
      <c r="AH81" s="60">
        <v>0</v>
      </c>
      <c r="AI81" s="60">
        <v>0</v>
      </c>
      <c r="AJ81" s="61">
        <v>0</v>
      </c>
      <c r="AK81" s="61">
        <v>95.79</v>
      </c>
      <c r="AL81" s="61">
        <v>99.7</v>
      </c>
      <c r="AM81" s="61">
        <v>152.69</v>
      </c>
      <c r="AN81" s="61">
        <v>50.63</v>
      </c>
      <c r="AO81" s="61">
        <v>30.02</v>
      </c>
      <c r="AP81" s="61">
        <v>60.03</v>
      </c>
      <c r="AQ81" s="61">
        <v>22.71</v>
      </c>
      <c r="AR81" s="61">
        <v>108.58</v>
      </c>
      <c r="AS81" s="61">
        <v>67.34</v>
      </c>
      <c r="AT81" s="61">
        <v>93.96</v>
      </c>
      <c r="AU81" s="61">
        <v>77.52</v>
      </c>
      <c r="AV81" s="61">
        <v>40.72</v>
      </c>
      <c r="AW81" s="61">
        <v>72.040000000000006</v>
      </c>
      <c r="AX81" s="61">
        <v>602.39</v>
      </c>
      <c r="AY81" s="61">
        <v>0</v>
      </c>
      <c r="AZ81" s="61">
        <v>196.27</v>
      </c>
      <c r="BA81" s="61">
        <v>85.35</v>
      </c>
      <c r="BB81" s="61">
        <v>56.64</v>
      </c>
      <c r="BC81" s="61">
        <v>44.89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0.02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0.02</v>
      </c>
      <c r="BT81" s="61">
        <v>0</v>
      </c>
      <c r="BU81" s="61">
        <v>0</v>
      </c>
      <c r="BV81" s="61">
        <v>0.08</v>
      </c>
      <c r="BW81" s="61">
        <v>0</v>
      </c>
      <c r="BX81" s="61">
        <v>0</v>
      </c>
      <c r="BY81" s="61">
        <v>0</v>
      </c>
      <c r="BZ81" s="61">
        <v>0</v>
      </c>
      <c r="CA81" s="61">
        <v>0</v>
      </c>
      <c r="CB81" s="61">
        <v>11.73</v>
      </c>
      <c r="CC81" s="62"/>
      <c r="CD81" s="62"/>
      <c r="CE81" s="61">
        <v>0</v>
      </c>
      <c r="CF81" s="61"/>
      <c r="CG81" s="61">
        <v>0</v>
      </c>
      <c r="CH81" s="61">
        <v>0</v>
      </c>
      <c r="CI81" s="61">
        <v>0</v>
      </c>
      <c r="CJ81" s="61">
        <v>570</v>
      </c>
      <c r="CK81" s="61">
        <v>219.6</v>
      </c>
      <c r="CL81" s="61">
        <v>394.8</v>
      </c>
      <c r="CM81" s="61">
        <v>4.5599999999999996</v>
      </c>
      <c r="CN81" s="61">
        <v>4.5599999999999996</v>
      </c>
      <c r="CO81" s="61">
        <v>4.5599999999999996</v>
      </c>
      <c r="CP81" s="61">
        <v>0</v>
      </c>
      <c r="CQ81" s="61">
        <v>0</v>
      </c>
    </row>
    <row r="82" spans="1:95" x14ac:dyDescent="0.3">
      <c r="A82" s="121" t="str">
        <f>"-"</f>
        <v>-</v>
      </c>
      <c r="B82" s="126" t="s">
        <v>204</v>
      </c>
      <c r="C82" s="123" t="str">
        <f>"100"</f>
        <v>100</v>
      </c>
      <c r="D82" s="123">
        <v>0.4</v>
      </c>
      <c r="E82" s="123">
        <v>0</v>
      </c>
      <c r="F82" s="123">
        <v>0.4</v>
      </c>
      <c r="G82" s="123">
        <v>0.4</v>
      </c>
      <c r="H82" s="123">
        <v>11.6</v>
      </c>
      <c r="I82" s="123">
        <v>48.68</v>
      </c>
      <c r="J82" s="82">
        <v>0.05</v>
      </c>
      <c r="K82" s="60">
        <v>0</v>
      </c>
      <c r="L82" s="60">
        <v>0</v>
      </c>
      <c r="M82" s="60">
        <v>0</v>
      </c>
      <c r="N82" s="60">
        <v>0.3</v>
      </c>
      <c r="O82" s="60">
        <v>8.0500000000000007</v>
      </c>
      <c r="P82" s="60">
        <v>2.08</v>
      </c>
      <c r="Q82" s="60">
        <v>0</v>
      </c>
      <c r="R82" s="60">
        <v>0</v>
      </c>
      <c r="S82" s="60">
        <v>0.25</v>
      </c>
      <c r="T82" s="60">
        <v>0.63</v>
      </c>
      <c r="U82" s="60">
        <v>152.5</v>
      </c>
      <c r="V82" s="60">
        <v>61.25</v>
      </c>
      <c r="W82" s="60">
        <v>8.75</v>
      </c>
      <c r="X82" s="60">
        <v>11.75</v>
      </c>
      <c r="Y82" s="60">
        <v>39.5</v>
      </c>
      <c r="Z82" s="60">
        <v>0.98</v>
      </c>
      <c r="AA82" s="60">
        <v>0</v>
      </c>
      <c r="AB82" s="60">
        <v>1.25</v>
      </c>
      <c r="AC82" s="60">
        <v>0.25</v>
      </c>
      <c r="AD82" s="60">
        <v>0.35</v>
      </c>
      <c r="AE82" s="60">
        <v>0.05</v>
      </c>
      <c r="AF82" s="60">
        <v>0.02</v>
      </c>
      <c r="AG82" s="60">
        <v>0.18</v>
      </c>
      <c r="AH82" s="60">
        <v>0.5</v>
      </c>
      <c r="AI82" s="60">
        <v>0</v>
      </c>
      <c r="AJ82" s="61">
        <v>0</v>
      </c>
      <c r="AK82" s="61">
        <v>80.5</v>
      </c>
      <c r="AL82" s="61">
        <v>62</v>
      </c>
      <c r="AM82" s="61">
        <v>106.75</v>
      </c>
      <c r="AN82" s="61">
        <v>55.75</v>
      </c>
      <c r="AO82" s="61">
        <v>23.25</v>
      </c>
      <c r="AP82" s="61">
        <v>49.5</v>
      </c>
      <c r="AQ82" s="61">
        <v>20</v>
      </c>
      <c r="AR82" s="61">
        <v>92.75</v>
      </c>
      <c r="AS82" s="61">
        <v>74.25</v>
      </c>
      <c r="AT82" s="61">
        <v>72.75</v>
      </c>
      <c r="AU82" s="61">
        <v>116</v>
      </c>
      <c r="AV82" s="61">
        <v>31</v>
      </c>
      <c r="AW82" s="61">
        <v>77.5</v>
      </c>
      <c r="AX82" s="61">
        <v>389.75</v>
      </c>
      <c r="AY82" s="61">
        <v>0</v>
      </c>
      <c r="AZ82" s="61">
        <v>131.5</v>
      </c>
      <c r="BA82" s="61">
        <v>72.75</v>
      </c>
      <c r="BB82" s="61">
        <v>45</v>
      </c>
      <c r="BC82" s="61">
        <v>32.5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0</v>
      </c>
      <c r="BK82" s="61">
        <v>0.04</v>
      </c>
      <c r="BL82" s="61">
        <v>0</v>
      </c>
      <c r="BM82" s="61">
        <v>0</v>
      </c>
      <c r="BN82" s="61">
        <v>0.01</v>
      </c>
      <c r="BO82" s="61">
        <v>0</v>
      </c>
      <c r="BP82" s="61">
        <v>0</v>
      </c>
      <c r="BQ82" s="61">
        <v>0</v>
      </c>
      <c r="BR82" s="61">
        <v>0</v>
      </c>
      <c r="BS82" s="61">
        <v>0.03</v>
      </c>
      <c r="BT82" s="61">
        <v>0</v>
      </c>
      <c r="BU82" s="61">
        <v>0</v>
      </c>
      <c r="BV82" s="61">
        <v>0.12</v>
      </c>
      <c r="BW82" s="61">
        <v>0.02</v>
      </c>
      <c r="BX82" s="61">
        <v>0</v>
      </c>
      <c r="BY82" s="61">
        <v>0</v>
      </c>
      <c r="BZ82" s="61">
        <v>0</v>
      </c>
      <c r="CA82" s="61">
        <v>0</v>
      </c>
      <c r="CB82" s="61">
        <v>11.75</v>
      </c>
      <c r="CC82" s="62"/>
      <c r="CD82" s="62"/>
      <c r="CE82" s="61">
        <v>0.21</v>
      </c>
      <c r="CF82" s="61"/>
      <c r="CG82" s="61">
        <v>3</v>
      </c>
      <c r="CH82" s="61">
        <v>3</v>
      </c>
      <c r="CI82" s="61">
        <v>3</v>
      </c>
      <c r="CJ82" s="61">
        <v>570</v>
      </c>
      <c r="CK82" s="61">
        <v>219.6</v>
      </c>
      <c r="CL82" s="61">
        <v>394.8</v>
      </c>
      <c r="CM82" s="61">
        <v>5.7</v>
      </c>
      <c r="CN82" s="61">
        <v>4.74</v>
      </c>
      <c r="CO82" s="61">
        <v>5.22</v>
      </c>
      <c r="CP82" s="61">
        <v>0</v>
      </c>
      <c r="CQ82" s="61">
        <v>0</v>
      </c>
    </row>
    <row r="83" spans="1:95" x14ac:dyDescent="0.3">
      <c r="A83" s="127"/>
      <c r="B83" s="142" t="s">
        <v>205</v>
      </c>
      <c r="C83" s="128"/>
      <c r="D83" s="128">
        <f t="shared" ref="D83:I83" si="18">SUM(D77:D82)</f>
        <v>24.880000000000003</v>
      </c>
      <c r="E83" s="128">
        <f t="shared" si="18"/>
        <v>11.9</v>
      </c>
      <c r="F83" s="128">
        <f t="shared" si="18"/>
        <v>23.099999999999998</v>
      </c>
      <c r="G83" s="128">
        <f t="shared" si="18"/>
        <v>13.959999999999997</v>
      </c>
      <c r="H83" s="128">
        <f t="shared" si="18"/>
        <v>110.77999999999999</v>
      </c>
      <c r="I83" s="128">
        <f t="shared" si="18"/>
        <v>736.75405250000006</v>
      </c>
      <c r="J83" s="63">
        <v>13.53</v>
      </c>
      <c r="K83" s="63">
        <v>6.55</v>
      </c>
      <c r="L83" s="63">
        <v>0</v>
      </c>
      <c r="M83" s="63">
        <v>0</v>
      </c>
      <c r="N83" s="63">
        <v>28.52</v>
      </c>
      <c r="O83" s="63">
        <v>77.459999999999994</v>
      </c>
      <c r="P83" s="63">
        <v>11.38</v>
      </c>
      <c r="Q83" s="63">
        <v>0</v>
      </c>
      <c r="R83" s="63">
        <v>0</v>
      </c>
      <c r="S83" s="63">
        <v>1.85</v>
      </c>
      <c r="T83" s="63">
        <v>5.66</v>
      </c>
      <c r="U83" s="63">
        <v>527.79</v>
      </c>
      <c r="V83" s="63">
        <v>1227.3900000000001</v>
      </c>
      <c r="W83" s="63">
        <v>111.31</v>
      </c>
      <c r="X83" s="63">
        <v>120.41</v>
      </c>
      <c r="Y83" s="63">
        <v>377</v>
      </c>
      <c r="Z83" s="63">
        <v>7.45</v>
      </c>
      <c r="AA83" s="63">
        <v>19.62</v>
      </c>
      <c r="AB83" s="63">
        <v>1237.3</v>
      </c>
      <c r="AC83" s="63">
        <v>277.31</v>
      </c>
      <c r="AD83" s="63">
        <v>6.31</v>
      </c>
      <c r="AE83" s="63">
        <v>0.56999999999999995</v>
      </c>
      <c r="AF83" s="63">
        <v>0.24</v>
      </c>
      <c r="AG83" s="63">
        <v>4.04</v>
      </c>
      <c r="AH83" s="63">
        <v>9.83</v>
      </c>
      <c r="AI83" s="63">
        <v>20.54</v>
      </c>
      <c r="AJ83" s="1">
        <v>0</v>
      </c>
      <c r="AK83" s="1">
        <v>1141.23</v>
      </c>
      <c r="AL83" s="1">
        <v>1025.08</v>
      </c>
      <c r="AM83" s="1">
        <v>1647.88</v>
      </c>
      <c r="AN83" s="1">
        <v>1333.02</v>
      </c>
      <c r="AO83" s="1">
        <v>405.97</v>
      </c>
      <c r="AP83" s="1">
        <v>837.79</v>
      </c>
      <c r="AQ83" s="1">
        <v>274.23</v>
      </c>
      <c r="AR83" s="1">
        <v>997.42</v>
      </c>
      <c r="AS83" s="1">
        <v>994.24</v>
      </c>
      <c r="AT83" s="1">
        <v>1295.57</v>
      </c>
      <c r="AU83" s="1">
        <v>1728.56</v>
      </c>
      <c r="AV83" s="1">
        <v>600.02</v>
      </c>
      <c r="AW83" s="1">
        <v>914.43</v>
      </c>
      <c r="AX83" s="1">
        <v>3651.85</v>
      </c>
      <c r="AY83" s="1">
        <v>100.67</v>
      </c>
      <c r="AZ83" s="1">
        <v>1035.07</v>
      </c>
      <c r="BA83" s="1">
        <v>861.06</v>
      </c>
      <c r="BB83" s="1">
        <v>734.93</v>
      </c>
      <c r="BC83" s="1">
        <v>316.51</v>
      </c>
      <c r="BD83" s="1">
        <v>0.2</v>
      </c>
      <c r="BE83" s="1">
        <v>0.06</v>
      </c>
      <c r="BF83" s="1">
        <v>0.04</v>
      </c>
      <c r="BG83" s="1">
        <v>0.1</v>
      </c>
      <c r="BH83" s="1">
        <v>0.13</v>
      </c>
      <c r="BI83" s="1">
        <v>0.47</v>
      </c>
      <c r="BJ83" s="1">
        <v>0</v>
      </c>
      <c r="BK83" s="1">
        <v>2.15</v>
      </c>
      <c r="BL83" s="1">
        <v>0</v>
      </c>
      <c r="BM83" s="1">
        <v>0.82</v>
      </c>
      <c r="BN83" s="1">
        <v>0.03</v>
      </c>
      <c r="BO83" s="1">
        <v>0.06</v>
      </c>
      <c r="BP83" s="1">
        <v>0</v>
      </c>
      <c r="BQ83" s="1">
        <v>0.06</v>
      </c>
      <c r="BR83" s="1">
        <v>0.17</v>
      </c>
      <c r="BS83" s="1">
        <v>3.6</v>
      </c>
      <c r="BT83" s="1">
        <v>0</v>
      </c>
      <c r="BU83" s="1">
        <v>0</v>
      </c>
      <c r="BV83" s="1">
        <v>6.32</v>
      </c>
      <c r="BW83" s="1">
        <v>0.05</v>
      </c>
      <c r="BX83" s="1">
        <v>0</v>
      </c>
      <c r="BY83" s="1">
        <v>0</v>
      </c>
      <c r="BZ83" s="1">
        <v>0</v>
      </c>
      <c r="CA83" s="1">
        <v>0</v>
      </c>
      <c r="CB83" s="1">
        <v>761.58</v>
      </c>
      <c r="CC83" s="64"/>
      <c r="CD83" s="64"/>
      <c r="CE83" s="1">
        <v>225.84</v>
      </c>
      <c r="CF83" s="1"/>
      <c r="CG83" s="1">
        <v>47.01</v>
      </c>
      <c r="CH83" s="1">
        <v>32.020000000000003</v>
      </c>
      <c r="CI83" s="1">
        <v>39.450000000000003</v>
      </c>
      <c r="CJ83" s="1">
        <v>7153.18</v>
      </c>
      <c r="CK83" s="1">
        <v>3695.15</v>
      </c>
      <c r="CL83" s="1">
        <v>5424.16</v>
      </c>
      <c r="CM83" s="1">
        <v>128.78</v>
      </c>
      <c r="CN83" s="1">
        <v>93.08</v>
      </c>
      <c r="CO83" s="1">
        <v>111.11</v>
      </c>
      <c r="CP83" s="1">
        <v>10</v>
      </c>
      <c r="CQ83" s="1">
        <v>0.64</v>
      </c>
    </row>
    <row r="84" spans="1:95" hidden="1" x14ac:dyDescent="0.3">
      <c r="A84" s="56"/>
      <c r="B84" s="16" t="s">
        <v>102</v>
      </c>
      <c r="C84" s="74"/>
      <c r="D84" s="74">
        <v>26.95</v>
      </c>
      <c r="E84" s="74">
        <v>0</v>
      </c>
      <c r="F84" s="74">
        <v>27.65</v>
      </c>
      <c r="G84" s="74">
        <v>0</v>
      </c>
      <c r="H84" s="74">
        <v>117.24999999999999</v>
      </c>
      <c r="I84" s="74">
        <v>822.5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244.99999999999997</v>
      </c>
      <c r="AD84" s="50">
        <v>0</v>
      </c>
      <c r="AE84" s="50">
        <v>0.42</v>
      </c>
      <c r="AF84" s="50">
        <v>0.48999999999999994</v>
      </c>
      <c r="AI84" s="50">
        <v>21</v>
      </c>
      <c r="CI84" s="51">
        <v>0</v>
      </c>
      <c r="CL84" s="51">
        <v>0</v>
      </c>
      <c r="CO84" s="51">
        <v>0</v>
      </c>
    </row>
    <row r="85" spans="1:95" hidden="1" x14ac:dyDescent="0.3">
      <c r="A85" s="56"/>
      <c r="B85" s="16" t="s">
        <v>103</v>
      </c>
      <c r="C85" s="74"/>
      <c r="D85" s="74">
        <f t="shared" ref="D85:I85" si="19">D83-D84</f>
        <v>-2.0699999999999967</v>
      </c>
      <c r="E85" s="74">
        <f t="shared" si="19"/>
        <v>11.9</v>
      </c>
      <c r="F85" s="74">
        <f t="shared" si="19"/>
        <v>-4.5500000000000007</v>
      </c>
      <c r="G85" s="74">
        <f t="shared" si="19"/>
        <v>13.959999999999997</v>
      </c>
      <c r="H85" s="74">
        <f t="shared" si="19"/>
        <v>-6.4699999999999989</v>
      </c>
      <c r="I85" s="74">
        <f t="shared" si="19"/>
        <v>-85.745947499999943</v>
      </c>
      <c r="V85" s="50">
        <f t="shared" ref="V85:AF85" si="20">V83-V84</f>
        <v>1227.3900000000001</v>
      </c>
      <c r="W85" s="50">
        <f t="shared" si="20"/>
        <v>111.31</v>
      </c>
      <c r="X85" s="50">
        <f t="shared" si="20"/>
        <v>120.41</v>
      </c>
      <c r="Y85" s="50">
        <f t="shared" si="20"/>
        <v>377</v>
      </c>
      <c r="Z85" s="50">
        <f t="shared" si="20"/>
        <v>7.45</v>
      </c>
      <c r="AA85" s="50">
        <f t="shared" si="20"/>
        <v>19.62</v>
      </c>
      <c r="AB85" s="50">
        <f t="shared" si="20"/>
        <v>1237.3</v>
      </c>
      <c r="AC85" s="50">
        <f t="shared" si="20"/>
        <v>32.310000000000031</v>
      </c>
      <c r="AD85" s="50">
        <f t="shared" si="20"/>
        <v>6.31</v>
      </c>
      <c r="AE85" s="50">
        <f t="shared" si="20"/>
        <v>0.14999999999999997</v>
      </c>
      <c r="AF85" s="50">
        <f t="shared" si="20"/>
        <v>-0.24999999999999994</v>
      </c>
      <c r="AI85" s="50">
        <f>AI83-AI84</f>
        <v>-0.46000000000000085</v>
      </c>
      <c r="CI85" s="51">
        <f>CI83-CI84</f>
        <v>39.450000000000003</v>
      </c>
      <c r="CL85" s="51">
        <f>CL83-CL84</f>
        <v>5424.16</v>
      </c>
      <c r="CO85" s="51">
        <f>CO83-CO84</f>
        <v>111.11</v>
      </c>
    </row>
    <row r="86" spans="1:95" hidden="1" x14ac:dyDescent="0.3">
      <c r="A86" s="56"/>
      <c r="B86" s="16" t="s">
        <v>104</v>
      </c>
      <c r="C86" s="74"/>
      <c r="D86" s="74">
        <v>11</v>
      </c>
      <c r="E86" s="74"/>
      <c r="F86" s="74">
        <v>37</v>
      </c>
      <c r="G86" s="74"/>
      <c r="H86" s="74">
        <v>51</v>
      </c>
      <c r="I86" s="74"/>
    </row>
    <row r="87" spans="1:95" ht="4.8" customHeight="1" x14ac:dyDescent="0.3">
      <c r="A87" s="56"/>
      <c r="B87" s="16"/>
      <c r="C87" s="74"/>
      <c r="D87" s="74"/>
      <c r="E87" s="74"/>
      <c r="F87" s="74"/>
      <c r="G87" s="74"/>
      <c r="H87" s="74"/>
      <c r="I87" s="74"/>
    </row>
    <row r="88" spans="1:95" x14ac:dyDescent="0.3">
      <c r="A88" s="56"/>
      <c r="B88" s="23" t="s">
        <v>148</v>
      </c>
      <c r="C88" s="24" t="s">
        <v>156</v>
      </c>
      <c r="D88" s="253" t="s">
        <v>157</v>
      </c>
      <c r="E88" s="253"/>
      <c r="F88" s="267" t="s">
        <v>158</v>
      </c>
      <c r="G88" s="267"/>
      <c r="H88" s="25" t="s">
        <v>159</v>
      </c>
      <c r="I88" s="25" t="s">
        <v>160</v>
      </c>
      <c r="J88" s="83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8"/>
      <c r="CD88" s="58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</row>
    <row r="89" spans="1:95" x14ac:dyDescent="0.3">
      <c r="A89" s="121"/>
      <c r="B89" s="122" t="s">
        <v>199</v>
      </c>
      <c r="C89" s="123"/>
      <c r="D89" s="123"/>
      <c r="E89" s="123"/>
      <c r="F89" s="123"/>
      <c r="G89" s="123"/>
      <c r="H89" s="123"/>
      <c r="I89" s="123"/>
      <c r="J89" s="83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8"/>
      <c r="CD89" s="58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</row>
    <row r="90" spans="1:95" x14ac:dyDescent="0.3">
      <c r="A90" s="121" t="str">
        <f>" 245/1"</f>
        <v xml:space="preserve"> 245/1</v>
      </c>
      <c r="B90" s="126" t="s">
        <v>344</v>
      </c>
      <c r="C90" s="123" t="str">
        <f>"40"</f>
        <v>40</v>
      </c>
      <c r="D90" s="123">
        <v>0.31</v>
      </c>
      <c r="E90" s="123">
        <v>0</v>
      </c>
      <c r="F90" s="123">
        <v>0.33</v>
      </c>
      <c r="G90" s="123">
        <v>0.37</v>
      </c>
      <c r="H90" s="123">
        <v>1.3</v>
      </c>
      <c r="I90" s="123">
        <v>8.6095089999999992</v>
      </c>
      <c r="J90" s="82">
        <v>0.04</v>
      </c>
      <c r="K90" s="60">
        <v>0.22</v>
      </c>
      <c r="L90" s="60">
        <v>0</v>
      </c>
      <c r="M90" s="60">
        <v>0</v>
      </c>
      <c r="N90" s="60">
        <v>0.89</v>
      </c>
      <c r="O90" s="60">
        <v>0.04</v>
      </c>
      <c r="P90" s="60">
        <v>0.37</v>
      </c>
      <c r="Q90" s="60">
        <v>0</v>
      </c>
      <c r="R90" s="60">
        <v>0</v>
      </c>
      <c r="S90" s="60">
        <v>0.04</v>
      </c>
      <c r="T90" s="60">
        <v>0.41</v>
      </c>
      <c r="U90" s="60">
        <v>80.760000000000005</v>
      </c>
      <c r="V90" s="60">
        <v>50.63</v>
      </c>
      <c r="W90" s="60">
        <v>9.4</v>
      </c>
      <c r="X90" s="60">
        <v>5.1100000000000003</v>
      </c>
      <c r="Y90" s="60">
        <v>15.02</v>
      </c>
      <c r="Z90" s="60">
        <v>0.22</v>
      </c>
      <c r="AA90" s="60">
        <v>0</v>
      </c>
      <c r="AB90" s="60">
        <v>31.2</v>
      </c>
      <c r="AC90" s="60">
        <v>6.5</v>
      </c>
      <c r="AD90" s="60">
        <v>0.19</v>
      </c>
      <c r="AE90" s="60">
        <v>0.01</v>
      </c>
      <c r="AF90" s="60">
        <v>0.01</v>
      </c>
      <c r="AG90" s="60">
        <v>7.0000000000000007E-2</v>
      </c>
      <c r="AH90" s="60">
        <v>0.12</v>
      </c>
      <c r="AI90" s="60">
        <v>1.73</v>
      </c>
      <c r="AJ90" s="61">
        <v>0</v>
      </c>
      <c r="AK90" s="61">
        <v>10.15</v>
      </c>
      <c r="AL90" s="61">
        <v>7.9</v>
      </c>
      <c r="AM90" s="61">
        <v>11.28</v>
      </c>
      <c r="AN90" s="61">
        <v>9.7799999999999994</v>
      </c>
      <c r="AO90" s="61">
        <v>2.2599999999999998</v>
      </c>
      <c r="AP90" s="61">
        <v>7.9</v>
      </c>
      <c r="AQ90" s="61">
        <v>1.88</v>
      </c>
      <c r="AR90" s="61">
        <v>6.39</v>
      </c>
      <c r="AS90" s="61">
        <v>9.7799999999999994</v>
      </c>
      <c r="AT90" s="61">
        <v>16.920000000000002</v>
      </c>
      <c r="AU90" s="61">
        <v>19.93</v>
      </c>
      <c r="AV90" s="61">
        <v>3.76</v>
      </c>
      <c r="AW90" s="61">
        <v>10.53</v>
      </c>
      <c r="AX90" s="61">
        <v>52.65</v>
      </c>
      <c r="AY90" s="61">
        <v>0</v>
      </c>
      <c r="AZ90" s="61">
        <v>6.39</v>
      </c>
      <c r="BA90" s="61">
        <v>10.15</v>
      </c>
      <c r="BB90" s="61">
        <v>7.9</v>
      </c>
      <c r="BC90" s="61">
        <v>2.63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0.02</v>
      </c>
      <c r="BL90" s="61">
        <v>0</v>
      </c>
      <c r="BM90" s="61">
        <v>0.01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0.1</v>
      </c>
      <c r="BT90" s="61">
        <v>0</v>
      </c>
      <c r="BU90" s="61">
        <v>0</v>
      </c>
      <c r="BV90" s="61">
        <v>0.2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38.29</v>
      </c>
      <c r="CC90" s="62"/>
      <c r="CD90" s="62"/>
      <c r="CE90" s="61">
        <v>5.2</v>
      </c>
      <c r="CF90" s="61"/>
      <c r="CG90" s="61">
        <v>9.2200000000000006</v>
      </c>
      <c r="CH90" s="61">
        <v>5.22</v>
      </c>
      <c r="CI90" s="61">
        <v>7.22</v>
      </c>
      <c r="CJ90" s="61">
        <v>340.67</v>
      </c>
      <c r="CK90" s="61">
        <v>80.67</v>
      </c>
      <c r="CL90" s="61">
        <v>210.67</v>
      </c>
      <c r="CM90" s="61">
        <v>0.12</v>
      </c>
      <c r="CN90" s="61">
        <v>0.1</v>
      </c>
      <c r="CO90" s="61">
        <v>0.11</v>
      </c>
      <c r="CP90" s="61">
        <v>0</v>
      </c>
      <c r="CQ90" s="61">
        <v>0.2</v>
      </c>
    </row>
    <row r="91" spans="1:95" x14ac:dyDescent="0.3">
      <c r="A91" s="121" t="s">
        <v>230</v>
      </c>
      <c r="B91" s="126" t="s">
        <v>206</v>
      </c>
      <c r="C91" s="123" t="s">
        <v>225</v>
      </c>
      <c r="D91" s="123">
        <v>2.1800000000000002</v>
      </c>
      <c r="E91" s="123">
        <v>0</v>
      </c>
      <c r="F91" s="123">
        <v>5.47</v>
      </c>
      <c r="G91" s="123">
        <v>5.27</v>
      </c>
      <c r="H91" s="123">
        <v>17.260000000000002</v>
      </c>
      <c r="I91" s="123">
        <v>131.4</v>
      </c>
      <c r="J91" s="82">
        <v>1.24</v>
      </c>
      <c r="K91" s="60">
        <v>3.25</v>
      </c>
      <c r="L91" s="60">
        <v>0</v>
      </c>
      <c r="M91" s="60">
        <v>0</v>
      </c>
      <c r="N91" s="60">
        <v>8.6</v>
      </c>
      <c r="O91" s="60">
        <v>6.07</v>
      </c>
      <c r="P91" s="60">
        <v>2.59</v>
      </c>
      <c r="Q91" s="60">
        <v>0</v>
      </c>
      <c r="R91" s="60">
        <v>0</v>
      </c>
      <c r="S91" s="60">
        <v>0.26</v>
      </c>
      <c r="T91" s="60">
        <v>1.89</v>
      </c>
      <c r="U91" s="60">
        <v>231.32</v>
      </c>
      <c r="V91" s="60">
        <v>428.47</v>
      </c>
      <c r="W91" s="60">
        <v>37.43</v>
      </c>
      <c r="X91" s="60">
        <v>26.73</v>
      </c>
      <c r="Y91" s="60">
        <v>61.15</v>
      </c>
      <c r="Z91" s="60">
        <v>1.32</v>
      </c>
      <c r="AA91" s="60">
        <v>3.78</v>
      </c>
      <c r="AB91" s="60">
        <v>974.33</v>
      </c>
      <c r="AC91" s="60">
        <v>209.38</v>
      </c>
      <c r="AD91" s="60">
        <v>2.39</v>
      </c>
      <c r="AE91" s="60">
        <v>0.06</v>
      </c>
      <c r="AF91" s="60">
        <v>0.06</v>
      </c>
      <c r="AG91" s="60">
        <v>0.66</v>
      </c>
      <c r="AH91" s="60">
        <v>1.26</v>
      </c>
      <c r="AI91" s="60">
        <v>6.82</v>
      </c>
      <c r="AJ91" s="61">
        <v>0</v>
      </c>
      <c r="AK91" s="61">
        <v>108.66</v>
      </c>
      <c r="AL91" s="61">
        <v>103.47</v>
      </c>
      <c r="AM91" s="61">
        <v>164.61</v>
      </c>
      <c r="AN91" s="61">
        <v>184.63</v>
      </c>
      <c r="AO91" s="61">
        <v>47.93</v>
      </c>
      <c r="AP91" s="61">
        <v>103.38</v>
      </c>
      <c r="AQ91" s="61">
        <v>30.59</v>
      </c>
      <c r="AR91" s="61">
        <v>95.4</v>
      </c>
      <c r="AS91" s="61">
        <v>121.6</v>
      </c>
      <c r="AT91" s="61">
        <v>179.38</v>
      </c>
      <c r="AU91" s="61">
        <v>358.69</v>
      </c>
      <c r="AV91" s="61">
        <v>58.35</v>
      </c>
      <c r="AW91" s="61">
        <v>101.68</v>
      </c>
      <c r="AX91" s="61">
        <v>479.47</v>
      </c>
      <c r="AY91" s="61">
        <v>0</v>
      </c>
      <c r="AZ91" s="61">
        <v>95.34</v>
      </c>
      <c r="BA91" s="61">
        <v>105.72</v>
      </c>
      <c r="BB91" s="61">
        <v>86.6</v>
      </c>
      <c r="BC91" s="61">
        <v>33.36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0.3</v>
      </c>
      <c r="BL91" s="61">
        <v>0</v>
      </c>
      <c r="BM91" s="61">
        <v>0.19</v>
      </c>
      <c r="BN91" s="61">
        <v>0.01</v>
      </c>
      <c r="BO91" s="61">
        <v>0.03</v>
      </c>
      <c r="BP91" s="61">
        <v>0</v>
      </c>
      <c r="BQ91" s="61">
        <v>0</v>
      </c>
      <c r="BR91" s="61">
        <v>0</v>
      </c>
      <c r="BS91" s="61">
        <v>1.1100000000000001</v>
      </c>
      <c r="BT91" s="61">
        <v>0</v>
      </c>
      <c r="BU91" s="61">
        <v>0</v>
      </c>
      <c r="BV91" s="61">
        <v>2.99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314.85000000000002</v>
      </c>
      <c r="CC91" s="62"/>
      <c r="CD91" s="62"/>
      <c r="CE91" s="61">
        <v>166.17</v>
      </c>
      <c r="CF91" s="61"/>
      <c r="CG91" s="61">
        <v>32.340000000000003</v>
      </c>
      <c r="CH91" s="61">
        <v>22.19</v>
      </c>
      <c r="CI91" s="61">
        <v>27.26</v>
      </c>
      <c r="CJ91" s="61">
        <v>1337.6</v>
      </c>
      <c r="CK91" s="61">
        <v>510.41</v>
      </c>
      <c r="CL91" s="61">
        <v>924</v>
      </c>
      <c r="CM91" s="61">
        <v>55.82</v>
      </c>
      <c r="CN91" s="61">
        <v>29.6</v>
      </c>
      <c r="CO91" s="61">
        <v>42.71</v>
      </c>
      <c r="CP91" s="61">
        <v>1.3</v>
      </c>
      <c r="CQ91" s="61">
        <v>0.5</v>
      </c>
    </row>
    <row r="92" spans="1:95" x14ac:dyDescent="0.3">
      <c r="A92" s="121" t="s">
        <v>243</v>
      </c>
      <c r="B92" s="126" t="s">
        <v>121</v>
      </c>
      <c r="C92" s="123" t="str">
        <f>"200"</f>
        <v>200</v>
      </c>
      <c r="D92" s="123">
        <v>16.399999999999999</v>
      </c>
      <c r="E92" s="123">
        <v>10.43</v>
      </c>
      <c r="F92" s="123">
        <v>20.64</v>
      </c>
      <c r="G92" s="123">
        <v>0.46</v>
      </c>
      <c r="H92" s="123">
        <v>28.23</v>
      </c>
      <c r="I92" s="123">
        <v>354.18917299999993</v>
      </c>
      <c r="J92" s="82">
        <v>11.54</v>
      </c>
      <c r="K92" s="60">
        <v>0.1</v>
      </c>
      <c r="L92" s="60">
        <v>0</v>
      </c>
      <c r="M92" s="60">
        <v>0</v>
      </c>
      <c r="N92" s="60">
        <v>3.02</v>
      </c>
      <c r="O92" s="60">
        <v>13.06</v>
      </c>
      <c r="P92" s="60">
        <v>2.14</v>
      </c>
      <c r="Q92" s="60">
        <v>0</v>
      </c>
      <c r="R92" s="60">
        <v>0</v>
      </c>
      <c r="S92" s="60">
        <v>0.16</v>
      </c>
      <c r="T92" s="60">
        <v>2.66</v>
      </c>
      <c r="U92" s="60">
        <v>437.63</v>
      </c>
      <c r="V92" s="60">
        <v>284.33999999999997</v>
      </c>
      <c r="W92" s="60">
        <v>25.45</v>
      </c>
      <c r="X92" s="60">
        <v>30.99</v>
      </c>
      <c r="Y92" s="60">
        <v>143.83000000000001</v>
      </c>
      <c r="Z92" s="60">
        <v>1.45</v>
      </c>
      <c r="AA92" s="60">
        <v>21.36</v>
      </c>
      <c r="AB92" s="60">
        <v>2566.4</v>
      </c>
      <c r="AC92" s="60">
        <v>570.30999999999995</v>
      </c>
      <c r="AD92" s="60">
        <v>0.62</v>
      </c>
      <c r="AE92" s="60">
        <v>0.33</v>
      </c>
      <c r="AF92" s="60">
        <v>0.13</v>
      </c>
      <c r="AG92" s="60">
        <v>2.0499999999999998</v>
      </c>
      <c r="AH92" s="60">
        <v>5.23</v>
      </c>
      <c r="AI92" s="60">
        <v>2.23</v>
      </c>
      <c r="AJ92" s="61">
        <v>0</v>
      </c>
      <c r="AK92" s="61">
        <v>616.15</v>
      </c>
      <c r="AL92" s="61">
        <v>527.46</v>
      </c>
      <c r="AM92" s="61">
        <v>809.83</v>
      </c>
      <c r="AN92" s="61">
        <v>873.49</v>
      </c>
      <c r="AO92" s="61">
        <v>248.17</v>
      </c>
      <c r="AP92" s="61">
        <v>478.79</v>
      </c>
      <c r="AQ92" s="61">
        <v>141.01</v>
      </c>
      <c r="AR92" s="61">
        <v>443.4</v>
      </c>
      <c r="AS92" s="61">
        <v>556.17999999999995</v>
      </c>
      <c r="AT92" s="61">
        <v>630.65</v>
      </c>
      <c r="AU92" s="61">
        <v>947.19</v>
      </c>
      <c r="AV92" s="61">
        <v>405.21</v>
      </c>
      <c r="AW92" s="61">
        <v>500.43</v>
      </c>
      <c r="AX92" s="61">
        <v>1785.06</v>
      </c>
      <c r="AY92" s="61">
        <v>114.1</v>
      </c>
      <c r="AZ92" s="61">
        <v>517.66</v>
      </c>
      <c r="BA92" s="61">
        <v>457.02</v>
      </c>
      <c r="BB92" s="61">
        <v>373.19</v>
      </c>
      <c r="BC92" s="61">
        <v>141.02000000000001</v>
      </c>
      <c r="BD92" s="61">
        <v>0.13</v>
      </c>
      <c r="BE92" s="61">
        <v>0.03</v>
      </c>
      <c r="BF92" s="61">
        <v>0.03</v>
      </c>
      <c r="BG92" s="61">
        <v>7.0000000000000007E-2</v>
      </c>
      <c r="BH92" s="61">
        <v>0.09</v>
      </c>
      <c r="BI92" s="61">
        <v>0.28000000000000003</v>
      </c>
      <c r="BJ92" s="61">
        <v>0</v>
      </c>
      <c r="BK92" s="61">
        <v>0.88</v>
      </c>
      <c r="BL92" s="61">
        <v>0</v>
      </c>
      <c r="BM92" s="61">
        <v>0.27</v>
      </c>
      <c r="BN92" s="61">
        <v>0</v>
      </c>
      <c r="BO92" s="61">
        <v>0</v>
      </c>
      <c r="BP92" s="61">
        <v>0</v>
      </c>
      <c r="BQ92" s="61">
        <v>0.03</v>
      </c>
      <c r="BR92" s="61">
        <v>0.1</v>
      </c>
      <c r="BS92" s="61">
        <v>0.81</v>
      </c>
      <c r="BT92" s="61">
        <v>0</v>
      </c>
      <c r="BU92" s="61">
        <v>0</v>
      </c>
      <c r="BV92" s="61">
        <v>7.0000000000000007E-2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186</v>
      </c>
      <c r="CC92" s="62"/>
      <c r="CD92" s="62"/>
      <c r="CE92" s="61">
        <v>449.09</v>
      </c>
      <c r="CF92" s="61"/>
      <c r="CG92" s="61">
        <v>38.81</v>
      </c>
      <c r="CH92" s="61">
        <v>23.05</v>
      </c>
      <c r="CI92" s="61">
        <v>30.93</v>
      </c>
      <c r="CJ92" s="61">
        <v>2331.44</v>
      </c>
      <c r="CK92" s="61">
        <v>1417.28</v>
      </c>
      <c r="CL92" s="61">
        <v>1874.36</v>
      </c>
      <c r="CM92" s="61">
        <v>20.63</v>
      </c>
      <c r="CN92" s="61">
        <v>8.98</v>
      </c>
      <c r="CO92" s="61">
        <v>14.87</v>
      </c>
      <c r="CP92" s="61">
        <v>0</v>
      </c>
      <c r="CQ92" s="61">
        <v>1</v>
      </c>
    </row>
    <row r="93" spans="1:95" x14ac:dyDescent="0.3">
      <c r="A93" s="121" t="s">
        <v>235</v>
      </c>
      <c r="B93" s="126" t="s">
        <v>234</v>
      </c>
      <c r="C93" s="123" t="str">
        <f>"200"</f>
        <v>200</v>
      </c>
      <c r="D93" s="123">
        <v>0.41</v>
      </c>
      <c r="E93" s="123">
        <v>0</v>
      </c>
      <c r="F93" s="123">
        <v>0.17</v>
      </c>
      <c r="G93" s="123">
        <v>0.17</v>
      </c>
      <c r="H93" s="123">
        <v>27.43</v>
      </c>
      <c r="I93" s="123">
        <v>105.95859</v>
      </c>
      <c r="J93" s="82">
        <v>0.05</v>
      </c>
      <c r="K93" s="60">
        <v>0</v>
      </c>
      <c r="L93" s="60">
        <v>0</v>
      </c>
      <c r="M93" s="60">
        <v>0</v>
      </c>
      <c r="N93" s="60">
        <v>25.44</v>
      </c>
      <c r="O93" s="60">
        <v>0.45</v>
      </c>
      <c r="P93" s="60">
        <v>1.54</v>
      </c>
      <c r="Q93" s="60">
        <v>0</v>
      </c>
      <c r="R93" s="60">
        <v>0</v>
      </c>
      <c r="S93" s="60">
        <v>0.4</v>
      </c>
      <c r="T93" s="60">
        <v>0.42</v>
      </c>
      <c r="U93" s="60">
        <v>11.34</v>
      </c>
      <c r="V93" s="60">
        <v>195.67</v>
      </c>
      <c r="W93" s="60">
        <v>14.55</v>
      </c>
      <c r="X93" s="60">
        <v>8.41</v>
      </c>
      <c r="Y93" s="60">
        <v>10.88</v>
      </c>
      <c r="Z93" s="60">
        <v>1.07</v>
      </c>
      <c r="AA93" s="60">
        <v>0</v>
      </c>
      <c r="AB93" s="60">
        <v>168.3</v>
      </c>
      <c r="AC93" s="60">
        <v>31.15</v>
      </c>
      <c r="AD93" s="60">
        <v>0.36</v>
      </c>
      <c r="AE93" s="60">
        <v>0.01</v>
      </c>
      <c r="AF93" s="60">
        <v>0.02</v>
      </c>
      <c r="AG93" s="60">
        <v>0.23</v>
      </c>
      <c r="AH93" s="60">
        <v>0.36</v>
      </c>
      <c r="AI93" s="60">
        <v>1.68</v>
      </c>
      <c r="AJ93" s="61">
        <v>0</v>
      </c>
      <c r="AK93" s="61">
        <v>4.71</v>
      </c>
      <c r="AL93" s="61">
        <v>5.0999999999999996</v>
      </c>
      <c r="AM93" s="61">
        <v>7.45</v>
      </c>
      <c r="AN93" s="61">
        <v>7.06</v>
      </c>
      <c r="AO93" s="61">
        <v>1.18</v>
      </c>
      <c r="AP93" s="61">
        <v>4.3099999999999996</v>
      </c>
      <c r="AQ93" s="61">
        <v>1.18</v>
      </c>
      <c r="AR93" s="61">
        <v>3.53</v>
      </c>
      <c r="AS93" s="61">
        <v>6.67</v>
      </c>
      <c r="AT93" s="61">
        <v>3.92</v>
      </c>
      <c r="AU93" s="61">
        <v>30.59</v>
      </c>
      <c r="AV93" s="61">
        <v>2.75</v>
      </c>
      <c r="AW93" s="61">
        <v>5.49</v>
      </c>
      <c r="AX93" s="61">
        <v>16.47</v>
      </c>
      <c r="AY93" s="61">
        <v>0</v>
      </c>
      <c r="AZ93" s="61">
        <v>5.0999999999999996</v>
      </c>
      <c r="BA93" s="61">
        <v>6.28</v>
      </c>
      <c r="BB93" s="61">
        <v>2.35</v>
      </c>
      <c r="BC93" s="61">
        <v>1.96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245.54</v>
      </c>
      <c r="CC93" s="62"/>
      <c r="CD93" s="62"/>
      <c r="CE93" s="61">
        <v>28.05</v>
      </c>
      <c r="CF93" s="61"/>
      <c r="CG93" s="61">
        <v>5.59</v>
      </c>
      <c r="CH93" s="61">
        <v>5.29</v>
      </c>
      <c r="CI93" s="61">
        <v>5.44</v>
      </c>
      <c r="CJ93" s="61">
        <v>575</v>
      </c>
      <c r="CK93" s="61">
        <v>256.75</v>
      </c>
      <c r="CL93" s="61">
        <v>415.88</v>
      </c>
      <c r="CM93" s="61">
        <v>66.819999999999993</v>
      </c>
      <c r="CN93" s="61">
        <v>47.42</v>
      </c>
      <c r="CO93" s="61">
        <v>57.12</v>
      </c>
      <c r="CP93" s="61">
        <v>20</v>
      </c>
      <c r="CQ93" s="61">
        <v>0</v>
      </c>
    </row>
    <row r="94" spans="1:95" x14ac:dyDescent="0.3">
      <c r="A94" s="121" t="str">
        <f>"-"</f>
        <v>-</v>
      </c>
      <c r="B94" s="126" t="s">
        <v>254</v>
      </c>
      <c r="C94" s="123" t="str">
        <f>"35"</f>
        <v>35</v>
      </c>
      <c r="D94" s="123">
        <v>2.31</v>
      </c>
      <c r="E94" s="123">
        <v>0</v>
      </c>
      <c r="F94" s="123">
        <v>0.23</v>
      </c>
      <c r="G94" s="123">
        <v>0.23</v>
      </c>
      <c r="H94" s="123">
        <v>16.420000000000002</v>
      </c>
      <c r="I94" s="123">
        <v>78.365349999999992</v>
      </c>
      <c r="J94" s="82">
        <v>0</v>
      </c>
      <c r="K94" s="60">
        <v>0</v>
      </c>
      <c r="L94" s="60">
        <v>0</v>
      </c>
      <c r="M94" s="60">
        <v>0</v>
      </c>
      <c r="N94" s="60">
        <v>0.39</v>
      </c>
      <c r="O94" s="60">
        <v>15.96</v>
      </c>
      <c r="P94" s="60">
        <v>7.0000000000000007E-2</v>
      </c>
      <c r="Q94" s="60">
        <v>0</v>
      </c>
      <c r="R94" s="60">
        <v>0</v>
      </c>
      <c r="S94" s="60">
        <v>0</v>
      </c>
      <c r="T94" s="60">
        <v>0.63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  <c r="AG94" s="60">
        <v>0</v>
      </c>
      <c r="AH94" s="60">
        <v>0</v>
      </c>
      <c r="AI94" s="60">
        <v>0</v>
      </c>
      <c r="AJ94" s="61">
        <v>0</v>
      </c>
      <c r="AK94" s="61">
        <v>111.75</v>
      </c>
      <c r="AL94" s="61">
        <v>116.32</v>
      </c>
      <c r="AM94" s="61">
        <v>178.13</v>
      </c>
      <c r="AN94" s="61">
        <v>59.07</v>
      </c>
      <c r="AO94" s="61">
        <v>35.020000000000003</v>
      </c>
      <c r="AP94" s="61">
        <v>70.040000000000006</v>
      </c>
      <c r="AQ94" s="61">
        <v>26.49</v>
      </c>
      <c r="AR94" s="61">
        <v>126.67</v>
      </c>
      <c r="AS94" s="61">
        <v>78.56</v>
      </c>
      <c r="AT94" s="61">
        <v>109.62</v>
      </c>
      <c r="AU94" s="61">
        <v>90.44</v>
      </c>
      <c r="AV94" s="61">
        <v>47.5</v>
      </c>
      <c r="AW94" s="61">
        <v>84.04</v>
      </c>
      <c r="AX94" s="61">
        <v>702.79</v>
      </c>
      <c r="AY94" s="61">
        <v>0</v>
      </c>
      <c r="AZ94" s="61">
        <v>228.98</v>
      </c>
      <c r="BA94" s="61">
        <v>99.57</v>
      </c>
      <c r="BB94" s="61">
        <v>66.08</v>
      </c>
      <c r="BC94" s="61">
        <v>52.37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0.03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0.02</v>
      </c>
      <c r="BT94" s="61">
        <v>0</v>
      </c>
      <c r="BU94" s="61">
        <v>0</v>
      </c>
      <c r="BV94" s="61">
        <v>0.1</v>
      </c>
      <c r="BW94" s="61">
        <v>0.01</v>
      </c>
      <c r="BX94" s="61">
        <v>0</v>
      </c>
      <c r="BY94" s="61">
        <v>0</v>
      </c>
      <c r="BZ94" s="61">
        <v>0</v>
      </c>
      <c r="CA94" s="61">
        <v>0</v>
      </c>
      <c r="CB94" s="61">
        <v>13.69</v>
      </c>
      <c r="CC94" s="62"/>
      <c r="CD94" s="62"/>
      <c r="CE94" s="61">
        <v>0</v>
      </c>
      <c r="CF94" s="61"/>
      <c r="CG94" s="61">
        <v>0</v>
      </c>
      <c r="CH94" s="61">
        <v>0</v>
      </c>
      <c r="CI94" s="61">
        <v>0</v>
      </c>
      <c r="CJ94" s="61">
        <v>570</v>
      </c>
      <c r="CK94" s="61">
        <v>219.6</v>
      </c>
      <c r="CL94" s="61">
        <v>394.8</v>
      </c>
      <c r="CM94" s="61">
        <v>4.5599999999999996</v>
      </c>
      <c r="CN94" s="61">
        <v>4.5599999999999996</v>
      </c>
      <c r="CO94" s="61">
        <v>4.5599999999999996</v>
      </c>
      <c r="CP94" s="61">
        <v>0</v>
      </c>
      <c r="CQ94" s="61">
        <v>0</v>
      </c>
    </row>
    <row r="95" spans="1:95" x14ac:dyDescent="0.3">
      <c r="A95" s="121" t="str">
        <f>"-"</f>
        <v>-</v>
      </c>
      <c r="B95" s="126" t="s">
        <v>100</v>
      </c>
      <c r="C95" s="123" t="str">
        <f>"25"</f>
        <v>25</v>
      </c>
      <c r="D95" s="123">
        <v>1.65</v>
      </c>
      <c r="E95" s="123">
        <v>0</v>
      </c>
      <c r="F95" s="123">
        <v>0.3</v>
      </c>
      <c r="G95" s="123">
        <v>0.3</v>
      </c>
      <c r="H95" s="123">
        <v>10.43</v>
      </c>
      <c r="I95" s="123">
        <v>48.344999999999999</v>
      </c>
      <c r="J95" s="83">
        <v>0.05</v>
      </c>
      <c r="K95" s="57">
        <v>0</v>
      </c>
      <c r="L95" s="57">
        <v>0</v>
      </c>
      <c r="M95" s="57">
        <v>0</v>
      </c>
      <c r="N95" s="57">
        <v>0.3</v>
      </c>
      <c r="O95" s="57">
        <v>8.0500000000000007</v>
      </c>
      <c r="P95" s="57">
        <v>2.08</v>
      </c>
      <c r="Q95" s="57">
        <v>0</v>
      </c>
      <c r="R95" s="57">
        <v>0</v>
      </c>
      <c r="S95" s="57">
        <v>0.25</v>
      </c>
      <c r="T95" s="57">
        <v>0.63</v>
      </c>
      <c r="U95" s="57">
        <v>152.5</v>
      </c>
      <c r="V95" s="57">
        <v>61.25</v>
      </c>
      <c r="W95" s="57">
        <v>8.75</v>
      </c>
      <c r="X95" s="57">
        <v>11.75</v>
      </c>
      <c r="Y95" s="57">
        <v>39.5</v>
      </c>
      <c r="Z95" s="57">
        <v>0.98</v>
      </c>
      <c r="AA95" s="57">
        <v>0</v>
      </c>
      <c r="AB95" s="57">
        <v>1.25</v>
      </c>
      <c r="AC95" s="57">
        <v>0.25</v>
      </c>
      <c r="AD95" s="57">
        <v>0.35</v>
      </c>
      <c r="AE95" s="57">
        <v>0.05</v>
      </c>
      <c r="AF95" s="57">
        <v>0.02</v>
      </c>
      <c r="AG95" s="57">
        <v>0.18</v>
      </c>
      <c r="AH95" s="57">
        <v>0.5</v>
      </c>
      <c r="AI95" s="57">
        <v>0</v>
      </c>
      <c r="AJ95" s="55">
        <v>0</v>
      </c>
      <c r="AK95" s="55">
        <v>80.5</v>
      </c>
      <c r="AL95" s="55">
        <v>62</v>
      </c>
      <c r="AM95" s="55">
        <v>106.75</v>
      </c>
      <c r="AN95" s="55">
        <v>55.75</v>
      </c>
      <c r="AO95" s="55">
        <v>23.25</v>
      </c>
      <c r="AP95" s="55">
        <v>49.5</v>
      </c>
      <c r="AQ95" s="55">
        <v>20</v>
      </c>
      <c r="AR95" s="55">
        <v>92.75</v>
      </c>
      <c r="AS95" s="55">
        <v>74.25</v>
      </c>
      <c r="AT95" s="55">
        <v>72.75</v>
      </c>
      <c r="AU95" s="55">
        <v>116</v>
      </c>
      <c r="AV95" s="55">
        <v>31</v>
      </c>
      <c r="AW95" s="55">
        <v>77.5</v>
      </c>
      <c r="AX95" s="55">
        <v>389.75</v>
      </c>
      <c r="AY95" s="55">
        <v>0</v>
      </c>
      <c r="AZ95" s="55">
        <v>131.5</v>
      </c>
      <c r="BA95" s="55">
        <v>72.75</v>
      </c>
      <c r="BB95" s="55">
        <v>45</v>
      </c>
      <c r="BC95" s="55">
        <v>32.5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0.04</v>
      </c>
      <c r="BL95" s="55">
        <v>0</v>
      </c>
      <c r="BM95" s="55">
        <v>0</v>
      </c>
      <c r="BN95" s="55">
        <v>0.01</v>
      </c>
      <c r="BO95" s="55">
        <v>0</v>
      </c>
      <c r="BP95" s="55">
        <v>0</v>
      </c>
      <c r="BQ95" s="55">
        <v>0</v>
      </c>
      <c r="BR95" s="55">
        <v>0</v>
      </c>
      <c r="BS95" s="55">
        <v>0.03</v>
      </c>
      <c r="BT95" s="55">
        <v>0</v>
      </c>
      <c r="BU95" s="55">
        <v>0</v>
      </c>
      <c r="BV95" s="55">
        <v>0.12</v>
      </c>
      <c r="BW95" s="55">
        <v>0.02</v>
      </c>
      <c r="BX95" s="55">
        <v>0</v>
      </c>
      <c r="BY95" s="55">
        <v>0</v>
      </c>
      <c r="BZ95" s="55">
        <v>0</v>
      </c>
      <c r="CA95" s="55">
        <v>0</v>
      </c>
      <c r="CB95" s="55">
        <v>11.75</v>
      </c>
      <c r="CC95" s="58"/>
      <c r="CD95" s="58"/>
      <c r="CE95" s="55">
        <v>0.21</v>
      </c>
      <c r="CF95" s="55"/>
      <c r="CG95" s="55">
        <v>3</v>
      </c>
      <c r="CH95" s="55">
        <v>3</v>
      </c>
      <c r="CI95" s="55">
        <v>3</v>
      </c>
      <c r="CJ95" s="55">
        <v>570</v>
      </c>
      <c r="CK95" s="55">
        <v>219.6</v>
      </c>
      <c r="CL95" s="55">
        <v>394.8</v>
      </c>
      <c r="CM95" s="55">
        <v>5.7</v>
      </c>
      <c r="CN95" s="55">
        <v>4.74</v>
      </c>
      <c r="CO95" s="55">
        <v>5.22</v>
      </c>
      <c r="CP95" s="55">
        <v>0</v>
      </c>
      <c r="CQ95" s="55">
        <v>0</v>
      </c>
    </row>
    <row r="96" spans="1:95" ht="14.4" x14ac:dyDescent="0.3">
      <c r="A96" s="127"/>
      <c r="B96" s="142" t="s">
        <v>205</v>
      </c>
      <c r="C96" s="128"/>
      <c r="D96" s="128">
        <f>SUM(D90:D95)</f>
        <v>23.259999999999998</v>
      </c>
      <c r="E96" s="128">
        <f t="shared" ref="E96:BP96" si="21">SUM(E90:E95)</f>
        <v>10.43</v>
      </c>
      <c r="F96" s="128">
        <f t="shared" si="21"/>
        <v>27.140000000000004</v>
      </c>
      <c r="G96" s="128">
        <f t="shared" si="21"/>
        <v>6.8</v>
      </c>
      <c r="H96" s="128">
        <f t="shared" si="21"/>
        <v>101.07</v>
      </c>
      <c r="I96" s="128">
        <f t="shared" si="21"/>
        <v>726.86762199999998</v>
      </c>
      <c r="J96" s="136">
        <f t="shared" si="21"/>
        <v>12.92</v>
      </c>
      <c r="K96" s="67">
        <f t="shared" si="21"/>
        <v>3.5700000000000003</v>
      </c>
      <c r="L96" s="67">
        <f t="shared" si="21"/>
        <v>0</v>
      </c>
      <c r="M96" s="67">
        <f t="shared" si="21"/>
        <v>0</v>
      </c>
      <c r="N96" s="67">
        <f t="shared" si="21"/>
        <v>38.64</v>
      </c>
      <c r="O96" s="67">
        <f t="shared" si="21"/>
        <v>43.629999999999995</v>
      </c>
      <c r="P96" s="67">
        <f t="shared" si="21"/>
        <v>8.7899999999999991</v>
      </c>
      <c r="Q96" s="67">
        <f t="shared" si="21"/>
        <v>0</v>
      </c>
      <c r="R96" s="67">
        <f t="shared" si="21"/>
        <v>0</v>
      </c>
      <c r="S96" s="67">
        <f t="shared" si="21"/>
        <v>1.1099999999999999</v>
      </c>
      <c r="T96" s="67">
        <f t="shared" si="21"/>
        <v>6.64</v>
      </c>
      <c r="U96" s="67">
        <f t="shared" si="21"/>
        <v>913.55000000000007</v>
      </c>
      <c r="V96" s="67">
        <f t="shared" si="21"/>
        <v>1020.36</v>
      </c>
      <c r="W96" s="67">
        <f t="shared" si="21"/>
        <v>95.58</v>
      </c>
      <c r="X96" s="67">
        <f t="shared" si="21"/>
        <v>82.99</v>
      </c>
      <c r="Y96" s="67">
        <f t="shared" si="21"/>
        <v>270.38</v>
      </c>
      <c r="Z96" s="67">
        <f t="shared" si="21"/>
        <v>5.0400000000000009</v>
      </c>
      <c r="AA96" s="67">
        <f t="shared" si="21"/>
        <v>25.14</v>
      </c>
      <c r="AB96" s="67">
        <f t="shared" si="21"/>
        <v>3741.4800000000005</v>
      </c>
      <c r="AC96" s="67">
        <f t="shared" si="21"/>
        <v>817.58999999999992</v>
      </c>
      <c r="AD96" s="67">
        <f t="shared" si="21"/>
        <v>3.91</v>
      </c>
      <c r="AE96" s="67">
        <f t="shared" si="21"/>
        <v>0.46</v>
      </c>
      <c r="AF96" s="67">
        <f t="shared" si="21"/>
        <v>0.24</v>
      </c>
      <c r="AG96" s="67">
        <f t="shared" si="21"/>
        <v>3.19</v>
      </c>
      <c r="AH96" s="67">
        <f t="shared" si="21"/>
        <v>7.4700000000000006</v>
      </c>
      <c r="AI96" s="67">
        <f t="shared" si="21"/>
        <v>12.46</v>
      </c>
      <c r="AJ96" s="67">
        <f t="shared" si="21"/>
        <v>0</v>
      </c>
      <c r="AK96" s="67">
        <f t="shared" si="21"/>
        <v>931.92000000000007</v>
      </c>
      <c r="AL96" s="67">
        <f t="shared" si="21"/>
        <v>822.25</v>
      </c>
      <c r="AM96" s="67">
        <f t="shared" si="21"/>
        <v>1278.0500000000002</v>
      </c>
      <c r="AN96" s="67">
        <f t="shared" si="21"/>
        <v>1189.78</v>
      </c>
      <c r="AO96" s="67">
        <f t="shared" si="21"/>
        <v>357.81</v>
      </c>
      <c r="AP96" s="67">
        <f t="shared" si="21"/>
        <v>713.92</v>
      </c>
      <c r="AQ96" s="67">
        <f t="shared" si="21"/>
        <v>221.15</v>
      </c>
      <c r="AR96" s="67">
        <f t="shared" si="21"/>
        <v>768.13999999999987</v>
      </c>
      <c r="AS96" s="67">
        <f t="shared" si="21"/>
        <v>847.04</v>
      </c>
      <c r="AT96" s="67">
        <f t="shared" si="21"/>
        <v>1013.24</v>
      </c>
      <c r="AU96" s="67">
        <f t="shared" si="21"/>
        <v>1562.84</v>
      </c>
      <c r="AV96" s="67">
        <f t="shared" si="21"/>
        <v>548.56999999999994</v>
      </c>
      <c r="AW96" s="67">
        <f t="shared" si="21"/>
        <v>779.67</v>
      </c>
      <c r="AX96" s="67">
        <f t="shared" si="21"/>
        <v>3426.1899999999996</v>
      </c>
      <c r="AY96" s="67">
        <f t="shared" si="21"/>
        <v>114.1</v>
      </c>
      <c r="AZ96" s="67">
        <f t="shared" si="21"/>
        <v>984.97</v>
      </c>
      <c r="BA96" s="67">
        <f t="shared" si="21"/>
        <v>751.49</v>
      </c>
      <c r="BB96" s="67">
        <f t="shared" si="21"/>
        <v>581.12</v>
      </c>
      <c r="BC96" s="67">
        <f t="shared" si="21"/>
        <v>263.84000000000003</v>
      </c>
      <c r="BD96" s="67">
        <f t="shared" si="21"/>
        <v>0.13</v>
      </c>
      <c r="BE96" s="67">
        <f t="shared" si="21"/>
        <v>0.03</v>
      </c>
      <c r="BF96" s="67">
        <f t="shared" si="21"/>
        <v>0.03</v>
      </c>
      <c r="BG96" s="67">
        <f t="shared" si="21"/>
        <v>7.0000000000000007E-2</v>
      </c>
      <c r="BH96" s="67">
        <f t="shared" si="21"/>
        <v>0.09</v>
      </c>
      <c r="BI96" s="67">
        <f t="shared" si="21"/>
        <v>0.28000000000000003</v>
      </c>
      <c r="BJ96" s="67">
        <f t="shared" si="21"/>
        <v>0</v>
      </c>
      <c r="BK96" s="67">
        <f t="shared" si="21"/>
        <v>1.27</v>
      </c>
      <c r="BL96" s="67">
        <f t="shared" si="21"/>
        <v>0</v>
      </c>
      <c r="BM96" s="67">
        <f t="shared" si="21"/>
        <v>0.47000000000000003</v>
      </c>
      <c r="BN96" s="67">
        <f t="shared" si="21"/>
        <v>0.02</v>
      </c>
      <c r="BO96" s="67">
        <f t="shared" si="21"/>
        <v>0.03</v>
      </c>
      <c r="BP96" s="67">
        <f t="shared" si="21"/>
        <v>0</v>
      </c>
      <c r="BQ96" s="67">
        <f t="shared" ref="BQ96:CQ96" si="22">SUM(BQ90:BQ95)</f>
        <v>0.03</v>
      </c>
      <c r="BR96" s="67">
        <f t="shared" si="22"/>
        <v>0.1</v>
      </c>
      <c r="BS96" s="67">
        <f t="shared" si="22"/>
        <v>2.0700000000000003</v>
      </c>
      <c r="BT96" s="67">
        <f t="shared" si="22"/>
        <v>0</v>
      </c>
      <c r="BU96" s="67">
        <f t="shared" si="22"/>
        <v>0</v>
      </c>
      <c r="BV96" s="67">
        <f t="shared" si="22"/>
        <v>3.4800000000000004</v>
      </c>
      <c r="BW96" s="67">
        <f t="shared" si="22"/>
        <v>0.03</v>
      </c>
      <c r="BX96" s="67">
        <f t="shared" si="22"/>
        <v>0</v>
      </c>
      <c r="BY96" s="67">
        <f t="shared" si="22"/>
        <v>0</v>
      </c>
      <c r="BZ96" s="67">
        <f t="shared" si="22"/>
        <v>0</v>
      </c>
      <c r="CA96" s="67">
        <f t="shared" si="22"/>
        <v>0</v>
      </c>
      <c r="CB96" s="67">
        <f t="shared" si="22"/>
        <v>810.12000000000012</v>
      </c>
      <c r="CC96" s="67">
        <f t="shared" si="22"/>
        <v>0</v>
      </c>
      <c r="CD96" s="67">
        <f t="shared" si="22"/>
        <v>0</v>
      </c>
      <c r="CE96" s="67">
        <f t="shared" si="22"/>
        <v>648.71999999999991</v>
      </c>
      <c r="CF96" s="67">
        <f t="shared" si="22"/>
        <v>0</v>
      </c>
      <c r="CG96" s="67">
        <f t="shared" si="22"/>
        <v>88.960000000000008</v>
      </c>
      <c r="CH96" s="67">
        <f t="shared" si="22"/>
        <v>58.75</v>
      </c>
      <c r="CI96" s="67">
        <f t="shared" si="22"/>
        <v>73.849999999999994</v>
      </c>
      <c r="CJ96" s="67">
        <f t="shared" si="22"/>
        <v>5724.71</v>
      </c>
      <c r="CK96" s="67">
        <f t="shared" si="22"/>
        <v>2704.31</v>
      </c>
      <c r="CL96" s="67">
        <f t="shared" si="22"/>
        <v>4214.51</v>
      </c>
      <c r="CM96" s="67">
        <f t="shared" si="22"/>
        <v>153.64999999999998</v>
      </c>
      <c r="CN96" s="67">
        <f t="shared" si="22"/>
        <v>95.4</v>
      </c>
      <c r="CO96" s="67">
        <f t="shared" si="22"/>
        <v>124.59</v>
      </c>
      <c r="CP96" s="67">
        <f t="shared" si="22"/>
        <v>21.3</v>
      </c>
      <c r="CQ96" s="67">
        <f t="shared" si="22"/>
        <v>1.7</v>
      </c>
    </row>
    <row r="97" spans="1:95" hidden="1" x14ac:dyDescent="0.3">
      <c r="A97" s="56"/>
      <c r="B97" s="16" t="s">
        <v>102</v>
      </c>
      <c r="C97" s="74"/>
      <c r="D97" s="74">
        <v>26.95</v>
      </c>
      <c r="E97" s="74">
        <v>0</v>
      </c>
      <c r="F97" s="74">
        <v>27.65</v>
      </c>
      <c r="G97" s="74">
        <v>0</v>
      </c>
      <c r="H97" s="74">
        <v>117.24999999999999</v>
      </c>
      <c r="I97" s="74">
        <v>822.5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244.99999999999997</v>
      </c>
      <c r="AD97" s="50">
        <v>0</v>
      </c>
      <c r="AE97" s="50">
        <v>0.42</v>
      </c>
      <c r="AF97" s="50">
        <v>0.48999999999999994</v>
      </c>
      <c r="AI97" s="50">
        <v>21</v>
      </c>
      <c r="CI97" s="51">
        <v>0</v>
      </c>
      <c r="CL97" s="51">
        <v>0</v>
      </c>
      <c r="CO97" s="51">
        <v>0</v>
      </c>
    </row>
    <row r="98" spans="1:95" hidden="1" x14ac:dyDescent="0.3">
      <c r="A98" s="56"/>
      <c r="B98" s="16" t="s">
        <v>103</v>
      </c>
      <c r="C98" s="74"/>
      <c r="D98" s="74">
        <f t="shared" ref="D98:I98" si="23">D96-D97</f>
        <v>-3.6900000000000013</v>
      </c>
      <c r="E98" s="74">
        <f t="shared" si="23"/>
        <v>10.43</v>
      </c>
      <c r="F98" s="74">
        <f t="shared" si="23"/>
        <v>-0.50999999999999446</v>
      </c>
      <c r="G98" s="74">
        <f t="shared" si="23"/>
        <v>6.8</v>
      </c>
      <c r="H98" s="74">
        <f t="shared" si="23"/>
        <v>-16.179999999999993</v>
      </c>
      <c r="I98" s="74">
        <f t="shared" si="23"/>
        <v>-95.632378000000017</v>
      </c>
      <c r="V98" s="50">
        <f t="shared" ref="V98:AF98" si="24">V96-V97</f>
        <v>1020.36</v>
      </c>
      <c r="W98" s="50">
        <f t="shared" si="24"/>
        <v>95.58</v>
      </c>
      <c r="X98" s="50">
        <f t="shared" si="24"/>
        <v>82.99</v>
      </c>
      <c r="Y98" s="50">
        <f t="shared" si="24"/>
        <v>270.38</v>
      </c>
      <c r="Z98" s="50">
        <f t="shared" si="24"/>
        <v>5.0400000000000009</v>
      </c>
      <c r="AA98" s="50">
        <f t="shared" si="24"/>
        <v>25.14</v>
      </c>
      <c r="AB98" s="50">
        <f t="shared" si="24"/>
        <v>3741.4800000000005</v>
      </c>
      <c r="AC98" s="50">
        <f t="shared" si="24"/>
        <v>572.58999999999992</v>
      </c>
      <c r="AD98" s="50">
        <f t="shared" si="24"/>
        <v>3.91</v>
      </c>
      <c r="AE98" s="50">
        <f t="shared" si="24"/>
        <v>4.0000000000000036E-2</v>
      </c>
      <c r="AF98" s="50">
        <f t="shared" si="24"/>
        <v>-0.24999999999999994</v>
      </c>
      <c r="AI98" s="50">
        <f>AI96-AI97</f>
        <v>-8.5399999999999991</v>
      </c>
      <c r="CI98" s="51">
        <f>CI96-CI97</f>
        <v>73.849999999999994</v>
      </c>
      <c r="CL98" s="51">
        <f>CL96-CL97</f>
        <v>4214.51</v>
      </c>
      <c r="CO98" s="51">
        <f>CO96-CO97</f>
        <v>124.59</v>
      </c>
    </row>
    <row r="99" spans="1:95" hidden="1" x14ac:dyDescent="0.3">
      <c r="A99" s="56"/>
      <c r="B99" s="16" t="s">
        <v>104</v>
      </c>
      <c r="C99" s="74"/>
      <c r="D99" s="74">
        <v>12</v>
      </c>
      <c r="E99" s="74"/>
      <c r="F99" s="74">
        <v>42</v>
      </c>
      <c r="G99" s="74"/>
      <c r="H99" s="74">
        <v>46</v>
      </c>
      <c r="I99" s="74"/>
    </row>
    <row r="100" spans="1:95" ht="6" customHeight="1" x14ac:dyDescent="0.3">
      <c r="A100" s="56"/>
      <c r="B100" s="16"/>
      <c r="C100" s="74"/>
      <c r="D100" s="74"/>
      <c r="E100" s="74"/>
      <c r="F100" s="74"/>
      <c r="G100" s="74"/>
      <c r="H100" s="74"/>
      <c r="I100" s="74"/>
    </row>
    <row r="101" spans="1:95" x14ac:dyDescent="0.3">
      <c r="A101" s="56"/>
      <c r="B101" s="23" t="s">
        <v>149</v>
      </c>
      <c r="C101" s="24" t="s">
        <v>156</v>
      </c>
      <c r="D101" s="253" t="s">
        <v>157</v>
      </c>
      <c r="E101" s="253"/>
      <c r="F101" s="267" t="s">
        <v>158</v>
      </c>
      <c r="G101" s="267"/>
      <c r="H101" s="25" t="s">
        <v>159</v>
      </c>
      <c r="I101" s="25" t="s">
        <v>160</v>
      </c>
      <c r="J101" s="83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8"/>
      <c r="CD101" s="58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</row>
    <row r="102" spans="1:95" x14ac:dyDescent="0.3">
      <c r="A102" s="121"/>
      <c r="B102" s="122" t="s">
        <v>199</v>
      </c>
      <c r="C102" s="123"/>
      <c r="D102" s="123"/>
      <c r="E102" s="123"/>
      <c r="F102" s="123"/>
      <c r="G102" s="123"/>
      <c r="H102" s="123"/>
      <c r="I102" s="123"/>
      <c r="J102" s="83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8"/>
      <c r="CD102" s="58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</row>
    <row r="103" spans="1:95" ht="14.4" customHeight="1" x14ac:dyDescent="0.3">
      <c r="A103" s="121" t="s">
        <v>244</v>
      </c>
      <c r="B103" s="126" t="s">
        <v>352</v>
      </c>
      <c r="C103" s="123" t="s">
        <v>209</v>
      </c>
      <c r="D103" s="123">
        <v>2.5299999999999998</v>
      </c>
      <c r="E103" s="123">
        <v>0</v>
      </c>
      <c r="F103" s="123">
        <v>6.05</v>
      </c>
      <c r="G103" s="123">
        <v>6.14</v>
      </c>
      <c r="H103" s="123">
        <v>10.57</v>
      </c>
      <c r="I103" s="123">
        <v>101.21</v>
      </c>
      <c r="J103" s="82">
        <v>1.25</v>
      </c>
      <c r="K103" s="60">
        <v>3.9</v>
      </c>
      <c r="L103" s="60">
        <v>0</v>
      </c>
      <c r="M103" s="60">
        <v>0</v>
      </c>
      <c r="N103" s="60">
        <v>3.49</v>
      </c>
      <c r="O103" s="60">
        <v>7.48</v>
      </c>
      <c r="P103" s="60">
        <v>2.02</v>
      </c>
      <c r="Q103" s="60">
        <v>0</v>
      </c>
      <c r="R103" s="60">
        <v>0</v>
      </c>
      <c r="S103" s="60">
        <v>0.26</v>
      </c>
      <c r="T103" s="60">
        <v>1.54</v>
      </c>
      <c r="U103" s="60">
        <v>236.76</v>
      </c>
      <c r="V103" s="60">
        <v>393.27</v>
      </c>
      <c r="W103" s="60">
        <v>27.78</v>
      </c>
      <c r="X103" s="60">
        <v>21.43</v>
      </c>
      <c r="Y103" s="60">
        <v>52.31</v>
      </c>
      <c r="Z103" s="60">
        <v>0.79</v>
      </c>
      <c r="AA103" s="60">
        <v>5</v>
      </c>
      <c r="AB103" s="60">
        <v>1121.4000000000001</v>
      </c>
      <c r="AC103" s="60">
        <v>212.45</v>
      </c>
      <c r="AD103" s="60">
        <v>2.81</v>
      </c>
      <c r="AE103" s="60">
        <v>0.08</v>
      </c>
      <c r="AF103" s="60">
        <v>0.06</v>
      </c>
      <c r="AG103" s="60">
        <v>0.84</v>
      </c>
      <c r="AH103" s="60">
        <v>1.4</v>
      </c>
      <c r="AI103" s="60">
        <v>8.61</v>
      </c>
      <c r="AJ103" s="61">
        <v>0</v>
      </c>
      <c r="AK103" s="61">
        <v>94.23</v>
      </c>
      <c r="AL103" s="61">
        <v>84.87</v>
      </c>
      <c r="AM103" s="61">
        <v>145.09</v>
      </c>
      <c r="AN103" s="61">
        <v>149.55000000000001</v>
      </c>
      <c r="AO103" s="61">
        <v>38.270000000000003</v>
      </c>
      <c r="AP103" s="61">
        <v>88.35</v>
      </c>
      <c r="AQ103" s="61">
        <v>27.25</v>
      </c>
      <c r="AR103" s="61">
        <v>86.19</v>
      </c>
      <c r="AS103" s="61">
        <v>117.26</v>
      </c>
      <c r="AT103" s="61">
        <v>185.77</v>
      </c>
      <c r="AU103" s="61">
        <v>220.6</v>
      </c>
      <c r="AV103" s="61">
        <v>55.19</v>
      </c>
      <c r="AW103" s="61">
        <v>96.14</v>
      </c>
      <c r="AX103" s="61">
        <v>381.24</v>
      </c>
      <c r="AY103" s="61">
        <v>0</v>
      </c>
      <c r="AZ103" s="61">
        <v>86.29</v>
      </c>
      <c r="BA103" s="61">
        <v>87.22</v>
      </c>
      <c r="BB103" s="61">
        <v>70.319999999999993</v>
      </c>
      <c r="BC103" s="61">
        <v>28.81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0.4</v>
      </c>
      <c r="BL103" s="61">
        <v>0</v>
      </c>
      <c r="BM103" s="61">
        <v>0.25</v>
      </c>
      <c r="BN103" s="61">
        <v>0.02</v>
      </c>
      <c r="BO103" s="61">
        <v>0.04</v>
      </c>
      <c r="BP103" s="61">
        <v>0</v>
      </c>
      <c r="BQ103" s="61">
        <v>0</v>
      </c>
      <c r="BR103" s="61">
        <v>0</v>
      </c>
      <c r="BS103" s="61">
        <v>1.48</v>
      </c>
      <c r="BT103" s="61">
        <v>0</v>
      </c>
      <c r="BU103" s="61">
        <v>0</v>
      </c>
      <c r="BV103" s="61">
        <v>3.52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287.05</v>
      </c>
      <c r="CC103" s="62"/>
      <c r="CD103" s="62"/>
      <c r="CE103" s="61">
        <v>191.9</v>
      </c>
      <c r="CF103" s="61"/>
      <c r="CG103" s="61">
        <v>30.29</v>
      </c>
      <c r="CH103" s="61">
        <v>18.309999999999999</v>
      </c>
      <c r="CI103" s="61">
        <v>24.3</v>
      </c>
      <c r="CJ103" s="61">
        <v>1028.67</v>
      </c>
      <c r="CK103" s="61">
        <v>454.69</v>
      </c>
      <c r="CL103" s="61">
        <v>741.68</v>
      </c>
      <c r="CM103" s="61">
        <v>59.19</v>
      </c>
      <c r="CN103" s="61">
        <v>32.51</v>
      </c>
      <c r="CO103" s="61">
        <v>45.85</v>
      </c>
      <c r="CP103" s="61">
        <v>0</v>
      </c>
      <c r="CQ103" s="61">
        <v>0.5</v>
      </c>
    </row>
    <row r="104" spans="1:95" ht="14.4" customHeight="1" x14ac:dyDescent="0.3">
      <c r="A104" s="121" t="s">
        <v>306</v>
      </c>
      <c r="B104" s="126" t="s">
        <v>362</v>
      </c>
      <c r="C104" s="123" t="str">
        <f>"100"</f>
        <v>100</v>
      </c>
      <c r="D104" s="123">
        <v>12.89</v>
      </c>
      <c r="E104" s="123">
        <v>14.17</v>
      </c>
      <c r="F104" s="123">
        <v>12.69</v>
      </c>
      <c r="G104" s="123">
        <v>0.09</v>
      </c>
      <c r="H104" s="123">
        <v>5.12</v>
      </c>
      <c r="I104" s="243">
        <v>194.27</v>
      </c>
      <c r="J104" s="82">
        <v>5.69</v>
      </c>
      <c r="K104" s="60">
        <v>5.2</v>
      </c>
      <c r="L104" s="60">
        <v>0</v>
      </c>
      <c r="M104" s="60">
        <v>0</v>
      </c>
      <c r="N104" s="60">
        <v>2.65</v>
      </c>
      <c r="O104" s="60">
        <v>31.9</v>
      </c>
      <c r="P104" s="60">
        <v>2.16</v>
      </c>
      <c r="Q104" s="60">
        <v>0</v>
      </c>
      <c r="R104" s="60">
        <v>0</v>
      </c>
      <c r="S104" s="60">
        <v>0.1</v>
      </c>
      <c r="T104" s="60">
        <v>1.67</v>
      </c>
      <c r="U104" s="60">
        <v>207.72</v>
      </c>
      <c r="V104" s="60">
        <v>286.58999999999997</v>
      </c>
      <c r="W104" s="60">
        <v>18.72</v>
      </c>
      <c r="X104" s="60">
        <v>42.6</v>
      </c>
      <c r="Y104" s="60">
        <v>185.26</v>
      </c>
      <c r="Z104" s="60">
        <v>2.16</v>
      </c>
      <c r="AA104" s="60">
        <v>0</v>
      </c>
      <c r="AB104" s="60">
        <v>2304</v>
      </c>
      <c r="AC104" s="60">
        <v>480</v>
      </c>
      <c r="AD104" s="60">
        <v>4.09</v>
      </c>
      <c r="AE104" s="60">
        <v>7.0000000000000007E-2</v>
      </c>
      <c r="AF104" s="60">
        <v>0.11</v>
      </c>
      <c r="AG104" s="60">
        <v>3.23</v>
      </c>
      <c r="AH104" s="60">
        <v>7.16</v>
      </c>
      <c r="AI104" s="60">
        <v>0.96</v>
      </c>
      <c r="AJ104" s="61">
        <v>0</v>
      </c>
      <c r="AK104" s="61">
        <v>821.86</v>
      </c>
      <c r="AL104" s="61">
        <v>627.25</v>
      </c>
      <c r="AM104" s="61">
        <v>1178.8399999999999</v>
      </c>
      <c r="AN104" s="61">
        <v>1683.43</v>
      </c>
      <c r="AO104" s="61">
        <v>341.94</v>
      </c>
      <c r="AP104" s="61">
        <v>598.6</v>
      </c>
      <c r="AQ104" s="61">
        <v>173.26</v>
      </c>
      <c r="AR104" s="61">
        <v>652.21</v>
      </c>
      <c r="AS104" s="61">
        <v>840.14</v>
      </c>
      <c r="AT104" s="61">
        <v>866.85</v>
      </c>
      <c r="AU104" s="61">
        <v>1339.54</v>
      </c>
      <c r="AV104" s="61">
        <v>507.02</v>
      </c>
      <c r="AW104" s="61">
        <v>714.63</v>
      </c>
      <c r="AX104" s="61">
        <v>2443.19</v>
      </c>
      <c r="AY104" s="61">
        <v>174.46</v>
      </c>
      <c r="AZ104" s="61">
        <v>567.76</v>
      </c>
      <c r="BA104" s="61">
        <v>625.59</v>
      </c>
      <c r="BB104" s="61">
        <v>530.76</v>
      </c>
      <c r="BC104" s="61">
        <v>220.34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0.52</v>
      </c>
      <c r="BL104" s="61">
        <v>0</v>
      </c>
      <c r="BM104" s="61">
        <v>0.31</v>
      </c>
      <c r="BN104" s="61">
        <v>0.02</v>
      </c>
      <c r="BO104" s="61">
        <v>0.05</v>
      </c>
      <c r="BP104" s="61">
        <v>0</v>
      </c>
      <c r="BQ104" s="61">
        <v>0</v>
      </c>
      <c r="BR104" s="61">
        <v>0</v>
      </c>
      <c r="BS104" s="61">
        <v>1.81</v>
      </c>
      <c r="BT104" s="61">
        <v>0</v>
      </c>
      <c r="BU104" s="61">
        <v>0</v>
      </c>
      <c r="BV104" s="61">
        <v>4.82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179.45</v>
      </c>
      <c r="CC104" s="62"/>
      <c r="CD104" s="62"/>
      <c r="CE104" s="61">
        <v>384</v>
      </c>
      <c r="CF104" s="61"/>
      <c r="CG104" s="61">
        <v>25.59</v>
      </c>
      <c r="CH104" s="61">
        <v>17.350000000000001</v>
      </c>
      <c r="CI104" s="61">
        <v>21.47</v>
      </c>
      <c r="CJ104" s="61">
        <v>4329.7299999999996</v>
      </c>
      <c r="CK104" s="61">
        <v>2350.69</v>
      </c>
      <c r="CL104" s="61">
        <v>3340.21</v>
      </c>
      <c r="CM104" s="61">
        <v>44.09</v>
      </c>
      <c r="CN104" s="61">
        <v>24.15</v>
      </c>
      <c r="CO104" s="61">
        <v>34.119999999999997</v>
      </c>
      <c r="CP104" s="61">
        <v>0</v>
      </c>
      <c r="CQ104" s="61">
        <v>0.4</v>
      </c>
    </row>
    <row r="105" spans="1:95" ht="14.4" customHeight="1" x14ac:dyDescent="0.3">
      <c r="A105" s="141" t="s">
        <v>221</v>
      </c>
      <c r="B105" s="126" t="s">
        <v>222</v>
      </c>
      <c r="C105" s="123" t="str">
        <f>"150"</f>
        <v>150</v>
      </c>
      <c r="D105" s="123">
        <v>3.78</v>
      </c>
      <c r="E105" s="123">
        <v>0.02</v>
      </c>
      <c r="F105" s="123">
        <v>4.43</v>
      </c>
      <c r="G105" s="123">
        <v>1.32</v>
      </c>
      <c r="H105" s="123">
        <v>37.659999999999997</v>
      </c>
      <c r="I105" s="123">
        <v>206.37218249999998</v>
      </c>
      <c r="J105" s="82">
        <v>0.02</v>
      </c>
      <c r="K105" s="60">
        <v>0</v>
      </c>
      <c r="L105" s="60">
        <v>0</v>
      </c>
      <c r="M105" s="60">
        <v>0</v>
      </c>
      <c r="N105" s="60">
        <v>19.190000000000001</v>
      </c>
      <c r="O105" s="60">
        <v>0.56999999999999995</v>
      </c>
      <c r="P105" s="60">
        <v>3.42</v>
      </c>
      <c r="Q105" s="60">
        <v>0</v>
      </c>
      <c r="R105" s="60">
        <v>0</v>
      </c>
      <c r="S105" s="60">
        <v>0.3</v>
      </c>
      <c r="T105" s="60">
        <v>0.81</v>
      </c>
      <c r="U105" s="60">
        <v>3.47</v>
      </c>
      <c r="V105" s="60">
        <v>340.26</v>
      </c>
      <c r="W105" s="60">
        <v>31.33</v>
      </c>
      <c r="X105" s="60">
        <v>19.95</v>
      </c>
      <c r="Y105" s="60">
        <v>27.16</v>
      </c>
      <c r="Z105" s="60">
        <v>0.65</v>
      </c>
      <c r="AA105" s="60">
        <v>0</v>
      </c>
      <c r="AB105" s="60">
        <v>630</v>
      </c>
      <c r="AC105" s="60">
        <v>116.6</v>
      </c>
      <c r="AD105" s="60">
        <v>1.1000000000000001</v>
      </c>
      <c r="AE105" s="60">
        <v>0.02</v>
      </c>
      <c r="AF105" s="60">
        <v>0.04</v>
      </c>
      <c r="AG105" s="60">
        <v>0.51</v>
      </c>
      <c r="AH105" s="60">
        <v>0.78</v>
      </c>
      <c r="AI105" s="60">
        <v>0.32</v>
      </c>
      <c r="AJ105" s="61">
        <v>0</v>
      </c>
      <c r="AK105" s="61">
        <v>0.01</v>
      </c>
      <c r="AL105" s="61">
        <v>0.01</v>
      </c>
      <c r="AM105" s="61">
        <v>0.01</v>
      </c>
      <c r="AN105" s="61">
        <v>0.02</v>
      </c>
      <c r="AO105" s="61">
        <v>0</v>
      </c>
      <c r="AP105" s="61">
        <v>0.01</v>
      </c>
      <c r="AQ105" s="61">
        <v>0</v>
      </c>
      <c r="AR105" s="61">
        <v>0.01</v>
      </c>
      <c r="AS105" s="61">
        <v>0.01</v>
      </c>
      <c r="AT105" s="61">
        <v>0.01</v>
      </c>
      <c r="AU105" s="61">
        <v>0.06</v>
      </c>
      <c r="AV105" s="61">
        <v>0</v>
      </c>
      <c r="AW105" s="61">
        <v>0.01</v>
      </c>
      <c r="AX105" s="61">
        <v>0.03</v>
      </c>
      <c r="AY105" s="61">
        <v>0</v>
      </c>
      <c r="AZ105" s="61">
        <v>0.02</v>
      </c>
      <c r="BA105" s="61">
        <v>0.01</v>
      </c>
      <c r="BB105" s="61">
        <v>0.01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0.01</v>
      </c>
      <c r="BT105" s="61">
        <v>0</v>
      </c>
      <c r="BU105" s="61">
        <v>0</v>
      </c>
      <c r="BV105" s="61">
        <v>0.01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214.01</v>
      </c>
      <c r="CC105" s="62"/>
      <c r="CD105" s="62"/>
      <c r="CE105" s="61">
        <v>105</v>
      </c>
      <c r="CF105" s="61"/>
      <c r="CG105" s="61">
        <v>5.99</v>
      </c>
      <c r="CH105" s="61">
        <v>4.79</v>
      </c>
      <c r="CI105" s="61">
        <v>5.39</v>
      </c>
      <c r="CJ105" s="61">
        <v>545</v>
      </c>
      <c r="CK105" s="61">
        <v>210.4</v>
      </c>
      <c r="CL105" s="61">
        <v>377.7</v>
      </c>
      <c r="CM105" s="61">
        <v>52.6</v>
      </c>
      <c r="CN105" s="61">
        <v>31.7</v>
      </c>
      <c r="CO105" s="61">
        <v>42.15</v>
      </c>
      <c r="CP105" s="61">
        <v>10</v>
      </c>
      <c r="CQ105" s="61">
        <v>0</v>
      </c>
    </row>
    <row r="106" spans="1:95" ht="14.4" customHeight="1" x14ac:dyDescent="0.3">
      <c r="A106" s="121" t="s">
        <v>229</v>
      </c>
      <c r="B106" s="126" t="s">
        <v>203</v>
      </c>
      <c r="C106" s="123" t="str">
        <f>"200"</f>
        <v>200</v>
      </c>
      <c r="D106" s="123">
        <v>1.02</v>
      </c>
      <c r="E106" s="123">
        <v>0</v>
      </c>
      <c r="F106" s="123">
        <v>0.06</v>
      </c>
      <c r="G106" s="123">
        <v>0.06</v>
      </c>
      <c r="H106" s="123">
        <v>23.18</v>
      </c>
      <c r="I106" s="123">
        <v>87.598919999999993</v>
      </c>
      <c r="J106" s="82">
        <v>0</v>
      </c>
      <c r="K106" s="60">
        <v>0</v>
      </c>
      <c r="L106" s="60">
        <v>0</v>
      </c>
      <c r="M106" s="60">
        <v>0</v>
      </c>
      <c r="N106" s="60">
        <v>0.39</v>
      </c>
      <c r="O106" s="60">
        <v>15.96</v>
      </c>
      <c r="P106" s="60">
        <v>7.0000000000000007E-2</v>
      </c>
      <c r="Q106" s="60">
        <v>0</v>
      </c>
      <c r="R106" s="60">
        <v>0</v>
      </c>
      <c r="S106" s="60">
        <v>0</v>
      </c>
      <c r="T106" s="60">
        <v>0.63</v>
      </c>
      <c r="U106" s="60">
        <v>0</v>
      </c>
      <c r="V106" s="60">
        <v>0</v>
      </c>
      <c r="W106" s="60">
        <v>0</v>
      </c>
      <c r="X106" s="60">
        <v>0</v>
      </c>
      <c r="Y106" s="60">
        <v>0</v>
      </c>
      <c r="Z106" s="60">
        <v>0</v>
      </c>
      <c r="AA106" s="60">
        <v>0</v>
      </c>
      <c r="AB106" s="60">
        <v>0</v>
      </c>
      <c r="AC106" s="60">
        <v>0</v>
      </c>
      <c r="AD106" s="60">
        <v>0</v>
      </c>
      <c r="AE106" s="60">
        <v>0</v>
      </c>
      <c r="AF106" s="60">
        <v>0</v>
      </c>
      <c r="AG106" s="60">
        <v>0</v>
      </c>
      <c r="AH106" s="60">
        <v>0</v>
      </c>
      <c r="AI106" s="60">
        <v>0</v>
      </c>
      <c r="AJ106" s="61">
        <v>0</v>
      </c>
      <c r="AK106" s="61">
        <v>111.75</v>
      </c>
      <c r="AL106" s="61">
        <v>116.32</v>
      </c>
      <c r="AM106" s="61">
        <v>178.13</v>
      </c>
      <c r="AN106" s="61">
        <v>59.07</v>
      </c>
      <c r="AO106" s="61">
        <v>35.020000000000003</v>
      </c>
      <c r="AP106" s="61">
        <v>70.040000000000006</v>
      </c>
      <c r="AQ106" s="61">
        <v>26.49</v>
      </c>
      <c r="AR106" s="61">
        <v>126.67</v>
      </c>
      <c r="AS106" s="61">
        <v>78.56</v>
      </c>
      <c r="AT106" s="61">
        <v>109.62</v>
      </c>
      <c r="AU106" s="61">
        <v>90.44</v>
      </c>
      <c r="AV106" s="61">
        <v>47.5</v>
      </c>
      <c r="AW106" s="61">
        <v>84.04</v>
      </c>
      <c r="AX106" s="61">
        <v>702.79</v>
      </c>
      <c r="AY106" s="61">
        <v>0</v>
      </c>
      <c r="AZ106" s="61">
        <v>228.98</v>
      </c>
      <c r="BA106" s="61">
        <v>99.57</v>
      </c>
      <c r="BB106" s="61">
        <v>66.08</v>
      </c>
      <c r="BC106" s="61">
        <v>52.37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0.03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0.02</v>
      </c>
      <c r="BT106" s="61">
        <v>0</v>
      </c>
      <c r="BU106" s="61">
        <v>0</v>
      </c>
      <c r="BV106" s="61">
        <v>0.1</v>
      </c>
      <c r="BW106" s="61">
        <v>0.01</v>
      </c>
      <c r="BX106" s="61">
        <v>0</v>
      </c>
      <c r="BY106" s="61">
        <v>0</v>
      </c>
      <c r="BZ106" s="61">
        <v>0</v>
      </c>
      <c r="CA106" s="61">
        <v>0</v>
      </c>
      <c r="CB106" s="61">
        <v>13.69</v>
      </c>
      <c r="CC106" s="62"/>
      <c r="CD106" s="62"/>
      <c r="CE106" s="61">
        <v>0</v>
      </c>
      <c r="CF106" s="61"/>
      <c r="CG106" s="61">
        <v>0</v>
      </c>
      <c r="CH106" s="61">
        <v>0</v>
      </c>
      <c r="CI106" s="61">
        <v>0</v>
      </c>
      <c r="CJ106" s="61">
        <v>570</v>
      </c>
      <c r="CK106" s="61">
        <v>219.6</v>
      </c>
      <c r="CL106" s="61">
        <v>394.8</v>
      </c>
      <c r="CM106" s="61">
        <v>4.5599999999999996</v>
      </c>
      <c r="CN106" s="61">
        <v>4.5599999999999996</v>
      </c>
      <c r="CO106" s="61">
        <v>4.5599999999999996</v>
      </c>
      <c r="CP106" s="61">
        <v>0</v>
      </c>
      <c r="CQ106" s="61">
        <v>0</v>
      </c>
    </row>
    <row r="107" spans="1:95" ht="14.4" customHeight="1" x14ac:dyDescent="0.3">
      <c r="A107" s="121" t="str">
        <f>"-"</f>
        <v>-</v>
      </c>
      <c r="B107" s="126" t="s">
        <v>254</v>
      </c>
      <c r="C107" s="123" t="str">
        <f>"30"</f>
        <v>30</v>
      </c>
      <c r="D107" s="123">
        <v>1.98</v>
      </c>
      <c r="E107" s="123">
        <v>0</v>
      </c>
      <c r="F107" s="123">
        <v>0.2</v>
      </c>
      <c r="G107" s="123">
        <v>0.2</v>
      </c>
      <c r="H107" s="123">
        <v>14.07</v>
      </c>
      <c r="I107" s="123">
        <v>67.170299999999997</v>
      </c>
      <c r="J107" s="82">
        <v>0.05</v>
      </c>
      <c r="K107" s="60">
        <v>0</v>
      </c>
      <c r="L107" s="60">
        <v>0</v>
      </c>
      <c r="M107" s="60">
        <v>0</v>
      </c>
      <c r="N107" s="60">
        <v>0.3</v>
      </c>
      <c r="O107" s="60">
        <v>8.0500000000000007</v>
      </c>
      <c r="P107" s="60">
        <v>2.08</v>
      </c>
      <c r="Q107" s="60">
        <v>0</v>
      </c>
      <c r="R107" s="60">
        <v>0</v>
      </c>
      <c r="S107" s="60">
        <v>0.25</v>
      </c>
      <c r="T107" s="60">
        <v>0.63</v>
      </c>
      <c r="U107" s="60">
        <v>152.5</v>
      </c>
      <c r="V107" s="60">
        <v>61.25</v>
      </c>
      <c r="W107" s="60">
        <v>8.75</v>
      </c>
      <c r="X107" s="60">
        <v>11.75</v>
      </c>
      <c r="Y107" s="60">
        <v>39.5</v>
      </c>
      <c r="Z107" s="60">
        <v>0.98</v>
      </c>
      <c r="AA107" s="60">
        <v>0</v>
      </c>
      <c r="AB107" s="60">
        <v>1.25</v>
      </c>
      <c r="AC107" s="60">
        <v>0.25</v>
      </c>
      <c r="AD107" s="60">
        <v>0.35</v>
      </c>
      <c r="AE107" s="60">
        <v>0.05</v>
      </c>
      <c r="AF107" s="60">
        <v>0.02</v>
      </c>
      <c r="AG107" s="60">
        <v>0.18</v>
      </c>
      <c r="AH107" s="60">
        <v>0.5</v>
      </c>
      <c r="AI107" s="60">
        <v>0</v>
      </c>
      <c r="AJ107" s="61">
        <v>0</v>
      </c>
      <c r="AK107" s="61">
        <v>80.5</v>
      </c>
      <c r="AL107" s="61">
        <v>62</v>
      </c>
      <c r="AM107" s="61">
        <v>106.75</v>
      </c>
      <c r="AN107" s="61">
        <v>55.75</v>
      </c>
      <c r="AO107" s="61">
        <v>23.25</v>
      </c>
      <c r="AP107" s="61">
        <v>49.5</v>
      </c>
      <c r="AQ107" s="61">
        <v>20</v>
      </c>
      <c r="AR107" s="61">
        <v>92.75</v>
      </c>
      <c r="AS107" s="61">
        <v>74.25</v>
      </c>
      <c r="AT107" s="61">
        <v>72.75</v>
      </c>
      <c r="AU107" s="61">
        <v>116</v>
      </c>
      <c r="AV107" s="61">
        <v>31</v>
      </c>
      <c r="AW107" s="61">
        <v>77.5</v>
      </c>
      <c r="AX107" s="61">
        <v>389.75</v>
      </c>
      <c r="AY107" s="61">
        <v>0</v>
      </c>
      <c r="AZ107" s="61">
        <v>131.5</v>
      </c>
      <c r="BA107" s="61">
        <v>72.75</v>
      </c>
      <c r="BB107" s="61">
        <v>45</v>
      </c>
      <c r="BC107" s="61">
        <v>32.5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0.04</v>
      </c>
      <c r="BL107" s="61">
        <v>0</v>
      </c>
      <c r="BM107" s="61">
        <v>0</v>
      </c>
      <c r="BN107" s="61">
        <v>0.01</v>
      </c>
      <c r="BO107" s="61">
        <v>0</v>
      </c>
      <c r="BP107" s="61">
        <v>0</v>
      </c>
      <c r="BQ107" s="61">
        <v>0</v>
      </c>
      <c r="BR107" s="61">
        <v>0</v>
      </c>
      <c r="BS107" s="61">
        <v>0.03</v>
      </c>
      <c r="BT107" s="61">
        <v>0</v>
      </c>
      <c r="BU107" s="61">
        <v>0</v>
      </c>
      <c r="BV107" s="61">
        <v>0.12</v>
      </c>
      <c r="BW107" s="61">
        <v>0.02</v>
      </c>
      <c r="BX107" s="61">
        <v>0</v>
      </c>
      <c r="BY107" s="61">
        <v>0</v>
      </c>
      <c r="BZ107" s="61">
        <v>0</v>
      </c>
      <c r="CA107" s="61">
        <v>0</v>
      </c>
      <c r="CB107" s="61">
        <v>11.75</v>
      </c>
      <c r="CC107" s="62"/>
      <c r="CD107" s="62"/>
      <c r="CE107" s="61">
        <v>0.21</v>
      </c>
      <c r="CF107" s="61"/>
      <c r="CG107" s="61">
        <v>3</v>
      </c>
      <c r="CH107" s="61">
        <v>3</v>
      </c>
      <c r="CI107" s="61">
        <v>3</v>
      </c>
      <c r="CJ107" s="61">
        <v>570</v>
      </c>
      <c r="CK107" s="61">
        <v>219.6</v>
      </c>
      <c r="CL107" s="61">
        <v>394.8</v>
      </c>
      <c r="CM107" s="61">
        <v>5.7</v>
      </c>
      <c r="CN107" s="61">
        <v>4.74</v>
      </c>
      <c r="CO107" s="61">
        <v>5.22</v>
      </c>
      <c r="CP107" s="61">
        <v>0</v>
      </c>
      <c r="CQ107" s="61">
        <v>0</v>
      </c>
    </row>
    <row r="108" spans="1:95" ht="14.4" customHeight="1" x14ac:dyDescent="0.3">
      <c r="A108" s="121" t="str">
        <f>"-"</f>
        <v>-</v>
      </c>
      <c r="B108" s="126" t="s">
        <v>100</v>
      </c>
      <c r="C108" s="123" t="str">
        <f>"25"</f>
        <v>25</v>
      </c>
      <c r="D108" s="123">
        <v>1.65</v>
      </c>
      <c r="E108" s="123">
        <v>0</v>
      </c>
      <c r="F108" s="123">
        <v>0.3</v>
      </c>
      <c r="G108" s="123">
        <v>0.3</v>
      </c>
      <c r="H108" s="123">
        <v>10.43</v>
      </c>
      <c r="I108" s="123">
        <v>48.344999999999999</v>
      </c>
      <c r="J108" s="83">
        <v>2.2599999999999998</v>
      </c>
      <c r="K108" s="57">
        <v>2.5</v>
      </c>
      <c r="L108" s="57">
        <v>0</v>
      </c>
      <c r="M108" s="57">
        <v>0</v>
      </c>
      <c r="N108" s="57">
        <v>4.0999999999999996</v>
      </c>
      <c r="O108" s="57">
        <v>19.489999999999998</v>
      </c>
      <c r="P108" s="57">
        <v>1</v>
      </c>
      <c r="Q108" s="57">
        <v>0</v>
      </c>
      <c r="R108" s="57">
        <v>0</v>
      </c>
      <c r="S108" s="57">
        <v>0.13</v>
      </c>
      <c r="T108" s="57">
        <v>0.44</v>
      </c>
      <c r="U108" s="57">
        <v>47.34</v>
      </c>
      <c r="V108" s="57">
        <v>70.53</v>
      </c>
      <c r="W108" s="57">
        <v>31.05</v>
      </c>
      <c r="X108" s="57">
        <v>7.54</v>
      </c>
      <c r="Y108" s="57">
        <v>47.39</v>
      </c>
      <c r="Z108" s="57">
        <v>0.45</v>
      </c>
      <c r="AA108" s="57">
        <v>15.37</v>
      </c>
      <c r="AB108" s="57">
        <v>7.32</v>
      </c>
      <c r="AC108" s="57">
        <v>27.23</v>
      </c>
      <c r="AD108" s="57">
        <v>2.2400000000000002</v>
      </c>
      <c r="AE108" s="57">
        <v>0.05</v>
      </c>
      <c r="AF108" s="57">
        <v>0.05</v>
      </c>
      <c r="AG108" s="57">
        <v>0.34</v>
      </c>
      <c r="AH108" s="57">
        <v>1.3</v>
      </c>
      <c r="AI108" s="57">
        <v>0.09</v>
      </c>
      <c r="AJ108" s="55">
        <v>0</v>
      </c>
      <c r="AK108" s="55">
        <v>338.28</v>
      </c>
      <c r="AL108" s="55">
        <v>282</v>
      </c>
      <c r="AM108" s="55">
        <v>551.76</v>
      </c>
      <c r="AN108" s="55">
        <v>378.2</v>
      </c>
      <c r="AO108" s="55">
        <v>143.85</v>
      </c>
      <c r="AP108" s="55">
        <v>254.38</v>
      </c>
      <c r="AQ108" s="55">
        <v>74.83</v>
      </c>
      <c r="AR108" s="55">
        <v>304.86</v>
      </c>
      <c r="AS108" s="55">
        <v>293.45</v>
      </c>
      <c r="AT108" s="55">
        <v>305.8</v>
      </c>
      <c r="AU108" s="55">
        <v>425.46</v>
      </c>
      <c r="AV108" s="55">
        <v>178.15</v>
      </c>
      <c r="AW108" s="55">
        <v>265.51</v>
      </c>
      <c r="AX108" s="55">
        <v>1466.99</v>
      </c>
      <c r="AY108" s="55">
        <v>2.94</v>
      </c>
      <c r="AZ108" s="55">
        <v>429.46</v>
      </c>
      <c r="BA108" s="55">
        <v>309</v>
      </c>
      <c r="BB108" s="55">
        <v>213.98</v>
      </c>
      <c r="BC108" s="55">
        <v>115.53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0.25</v>
      </c>
      <c r="BL108" s="55">
        <v>0</v>
      </c>
      <c r="BM108" s="55">
        <v>0.14000000000000001</v>
      </c>
      <c r="BN108" s="55">
        <v>0.01</v>
      </c>
      <c r="BO108" s="55">
        <v>0.02</v>
      </c>
      <c r="BP108" s="55">
        <v>0</v>
      </c>
      <c r="BQ108" s="55">
        <v>0</v>
      </c>
      <c r="BR108" s="55">
        <v>0</v>
      </c>
      <c r="BS108" s="55">
        <v>0.83</v>
      </c>
      <c r="BT108" s="55">
        <v>0</v>
      </c>
      <c r="BU108" s="55">
        <v>0</v>
      </c>
      <c r="BV108" s="55">
        <v>2.42</v>
      </c>
      <c r="BW108" s="55">
        <v>0.02</v>
      </c>
      <c r="BX108" s="55">
        <v>0</v>
      </c>
      <c r="BY108" s="55">
        <v>0</v>
      </c>
      <c r="BZ108" s="55">
        <v>0</v>
      </c>
      <c r="CA108" s="55">
        <v>0</v>
      </c>
      <c r="CB108" s="55">
        <v>29.38</v>
      </c>
      <c r="CC108" s="58"/>
      <c r="CD108" s="58"/>
      <c r="CE108" s="55">
        <v>16.59</v>
      </c>
      <c r="CF108" s="55"/>
      <c r="CG108" s="55">
        <v>8.59</v>
      </c>
      <c r="CH108" s="55">
        <v>5.24</v>
      </c>
      <c r="CI108" s="55">
        <v>6.91</v>
      </c>
      <c r="CJ108" s="55">
        <v>1132.48</v>
      </c>
      <c r="CK108" s="55">
        <v>442.43</v>
      </c>
      <c r="CL108" s="55">
        <v>787.46</v>
      </c>
      <c r="CM108" s="55">
        <v>8.0399999999999991</v>
      </c>
      <c r="CN108" s="55">
        <v>4.03</v>
      </c>
      <c r="CO108" s="55">
        <v>6.45</v>
      </c>
      <c r="CP108" s="55">
        <v>3.08</v>
      </c>
      <c r="CQ108" s="55">
        <v>0.08</v>
      </c>
    </row>
    <row r="109" spans="1:95" ht="13.2" customHeight="1" x14ac:dyDescent="0.3">
      <c r="A109" s="127"/>
      <c r="B109" s="142" t="s">
        <v>205</v>
      </c>
      <c r="C109" s="128"/>
      <c r="D109" s="128">
        <f t="shared" ref="D109:I109" si="25">SUM(D103:D108)</f>
        <v>23.849999999999998</v>
      </c>
      <c r="E109" s="128">
        <f t="shared" si="25"/>
        <v>14.19</v>
      </c>
      <c r="F109" s="128">
        <f t="shared" si="25"/>
        <v>23.729999999999997</v>
      </c>
      <c r="G109" s="128">
        <f t="shared" si="25"/>
        <v>8.11</v>
      </c>
      <c r="H109" s="128">
        <f t="shared" si="25"/>
        <v>101.03</v>
      </c>
      <c r="I109" s="128">
        <f t="shared" si="25"/>
        <v>704.96640250000007</v>
      </c>
      <c r="J109" s="63">
        <v>7.6</v>
      </c>
      <c r="K109" s="63">
        <v>9.32</v>
      </c>
      <c r="L109" s="63">
        <v>0</v>
      </c>
      <c r="M109" s="63">
        <v>0</v>
      </c>
      <c r="N109" s="63">
        <v>36.47</v>
      </c>
      <c r="O109" s="63">
        <v>64.86</v>
      </c>
      <c r="P109" s="63">
        <v>12.07</v>
      </c>
      <c r="Q109" s="63">
        <v>0</v>
      </c>
      <c r="R109" s="63">
        <v>0</v>
      </c>
      <c r="S109" s="63">
        <v>2.0699999999999998</v>
      </c>
      <c r="T109" s="63">
        <v>6.29</v>
      </c>
      <c r="U109" s="63">
        <v>707.21</v>
      </c>
      <c r="V109" s="63">
        <v>1467.56</v>
      </c>
      <c r="W109" s="63">
        <v>112.68</v>
      </c>
      <c r="X109" s="63">
        <v>112.33</v>
      </c>
      <c r="Y109" s="63">
        <v>327.33</v>
      </c>
      <c r="Z109" s="63">
        <v>7.11</v>
      </c>
      <c r="AA109" s="63">
        <v>8</v>
      </c>
      <c r="AB109" s="63">
        <v>4356.25</v>
      </c>
      <c r="AC109" s="63">
        <v>875.35</v>
      </c>
      <c r="AD109" s="63">
        <v>8.99</v>
      </c>
      <c r="AE109" s="63">
        <v>0.26</v>
      </c>
      <c r="AF109" s="63">
        <v>0.26</v>
      </c>
      <c r="AG109" s="63">
        <v>5.22</v>
      </c>
      <c r="AH109" s="63">
        <v>10.55</v>
      </c>
      <c r="AI109" s="63">
        <v>24.03</v>
      </c>
      <c r="AJ109" s="1">
        <v>0</v>
      </c>
      <c r="AK109" s="1">
        <v>1178.03</v>
      </c>
      <c r="AL109" s="1">
        <v>949.98</v>
      </c>
      <c r="AM109" s="1">
        <v>1719.25</v>
      </c>
      <c r="AN109" s="1">
        <v>2059.4499999999998</v>
      </c>
      <c r="AO109" s="1">
        <v>468.31</v>
      </c>
      <c r="AP109" s="1">
        <v>868.77</v>
      </c>
      <c r="AQ109" s="1">
        <v>263.73</v>
      </c>
      <c r="AR109" s="1">
        <v>1013.98</v>
      </c>
      <c r="AS109" s="1">
        <v>1191.57</v>
      </c>
      <c r="AT109" s="1">
        <v>1304.55</v>
      </c>
      <c r="AU109" s="1">
        <v>1986.03</v>
      </c>
      <c r="AV109" s="1">
        <v>687.48</v>
      </c>
      <c r="AW109" s="1">
        <v>1040.19</v>
      </c>
      <c r="AX109" s="1">
        <v>4307.84</v>
      </c>
      <c r="AY109" s="1">
        <v>174.46</v>
      </c>
      <c r="AZ109" s="1">
        <v>1075.08</v>
      </c>
      <c r="BA109" s="1">
        <v>952.38</v>
      </c>
      <c r="BB109" s="1">
        <v>760.42</v>
      </c>
      <c r="BC109" s="1">
        <v>354.82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0.01</v>
      </c>
      <c r="BJ109" s="1">
        <v>0</v>
      </c>
      <c r="BK109" s="1">
        <v>1</v>
      </c>
      <c r="BL109" s="1">
        <v>0</v>
      </c>
      <c r="BM109" s="1">
        <v>0.56999999999999995</v>
      </c>
      <c r="BN109" s="1">
        <v>0.04</v>
      </c>
      <c r="BO109" s="1">
        <v>0.09</v>
      </c>
      <c r="BP109" s="1">
        <v>0</v>
      </c>
      <c r="BQ109" s="1">
        <v>0</v>
      </c>
      <c r="BR109" s="1">
        <v>0.01</v>
      </c>
      <c r="BS109" s="1">
        <v>3.45</v>
      </c>
      <c r="BT109" s="1">
        <v>0</v>
      </c>
      <c r="BU109" s="1">
        <v>0</v>
      </c>
      <c r="BV109" s="1">
        <v>8.76</v>
      </c>
      <c r="BW109" s="1">
        <v>0.03</v>
      </c>
      <c r="BX109" s="1">
        <v>0</v>
      </c>
      <c r="BY109" s="1">
        <v>0</v>
      </c>
      <c r="BZ109" s="1">
        <v>0</v>
      </c>
      <c r="CA109" s="1">
        <v>0</v>
      </c>
      <c r="CB109" s="1">
        <v>833.21</v>
      </c>
      <c r="CC109" s="64"/>
      <c r="CD109" s="64"/>
      <c r="CE109" s="1">
        <v>734.04</v>
      </c>
      <c r="CF109" s="1"/>
      <c r="CG109" s="1">
        <v>76.05</v>
      </c>
      <c r="CH109" s="1">
        <v>50.63</v>
      </c>
      <c r="CI109" s="1">
        <v>63.34</v>
      </c>
      <c r="CJ109" s="1">
        <v>7544.06</v>
      </c>
      <c r="CK109" s="1">
        <v>3689.74</v>
      </c>
      <c r="CL109" s="1">
        <v>5616.9</v>
      </c>
      <c r="CM109" s="1">
        <v>213.24</v>
      </c>
      <c r="CN109" s="1">
        <v>144.57</v>
      </c>
      <c r="CO109" s="1">
        <v>178.91</v>
      </c>
      <c r="CP109" s="1">
        <v>10</v>
      </c>
      <c r="CQ109" s="1">
        <v>1.1000000000000001</v>
      </c>
    </row>
    <row r="110" spans="1:95" hidden="1" x14ac:dyDescent="0.3">
      <c r="A110" s="56"/>
      <c r="B110" s="16" t="s">
        <v>102</v>
      </c>
      <c r="C110" s="74"/>
      <c r="D110" s="74">
        <v>26.95</v>
      </c>
      <c r="E110" s="74">
        <v>0</v>
      </c>
      <c r="F110" s="74">
        <v>27.65</v>
      </c>
      <c r="G110" s="74">
        <v>0</v>
      </c>
      <c r="H110" s="74">
        <v>117.24999999999999</v>
      </c>
      <c r="I110" s="74">
        <v>822.5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244.99999999999997</v>
      </c>
      <c r="AD110" s="50">
        <v>0</v>
      </c>
      <c r="AE110" s="50">
        <v>0.42</v>
      </c>
      <c r="AF110" s="50">
        <v>0.48999999999999994</v>
      </c>
      <c r="AI110" s="50">
        <v>21</v>
      </c>
      <c r="CI110" s="51">
        <v>0</v>
      </c>
      <c r="CL110" s="51">
        <v>0</v>
      </c>
      <c r="CO110" s="51">
        <v>0</v>
      </c>
    </row>
    <row r="111" spans="1:95" hidden="1" x14ac:dyDescent="0.3">
      <c r="A111" s="56"/>
      <c r="B111" s="16" t="s">
        <v>103</v>
      </c>
      <c r="C111" s="74"/>
      <c r="D111" s="74">
        <f t="shared" ref="D111:I111" si="26">D109-D110</f>
        <v>-3.1000000000000014</v>
      </c>
      <c r="E111" s="74">
        <f t="shared" si="26"/>
        <v>14.19</v>
      </c>
      <c r="F111" s="74">
        <f t="shared" si="26"/>
        <v>-3.9200000000000017</v>
      </c>
      <c r="G111" s="74">
        <f t="shared" si="26"/>
        <v>8.11</v>
      </c>
      <c r="H111" s="74">
        <f t="shared" si="26"/>
        <v>-16.219999999999985</v>
      </c>
      <c r="I111" s="74">
        <f t="shared" si="26"/>
        <v>-117.53359749999993</v>
      </c>
      <c r="V111" s="50">
        <f t="shared" ref="V111:AF111" si="27">V109-V110</f>
        <v>1467.56</v>
      </c>
      <c r="W111" s="50">
        <f t="shared" si="27"/>
        <v>112.68</v>
      </c>
      <c r="X111" s="50">
        <f t="shared" si="27"/>
        <v>112.33</v>
      </c>
      <c r="Y111" s="50">
        <f t="shared" si="27"/>
        <v>327.33</v>
      </c>
      <c r="Z111" s="50">
        <f t="shared" si="27"/>
        <v>7.11</v>
      </c>
      <c r="AA111" s="50">
        <f t="shared" si="27"/>
        <v>8</v>
      </c>
      <c r="AB111" s="50">
        <f t="shared" si="27"/>
        <v>4356.25</v>
      </c>
      <c r="AC111" s="50">
        <f t="shared" si="27"/>
        <v>630.35</v>
      </c>
      <c r="AD111" s="50">
        <f t="shared" si="27"/>
        <v>8.99</v>
      </c>
      <c r="AE111" s="50">
        <f t="shared" si="27"/>
        <v>-0.15999999999999998</v>
      </c>
      <c r="AF111" s="50">
        <f t="shared" si="27"/>
        <v>-0.22999999999999993</v>
      </c>
      <c r="AI111" s="50">
        <f>AI109-AI110</f>
        <v>3.0300000000000011</v>
      </c>
      <c r="CI111" s="51">
        <f>CI109-CI110</f>
        <v>63.34</v>
      </c>
      <c r="CL111" s="51">
        <f>CL109-CL110</f>
        <v>5616.9</v>
      </c>
      <c r="CO111" s="51">
        <f>CO109-CO110</f>
        <v>178.91</v>
      </c>
    </row>
    <row r="112" spans="1:95" hidden="1" x14ac:dyDescent="0.3">
      <c r="A112" s="56"/>
      <c r="B112" s="16" t="s">
        <v>104</v>
      </c>
      <c r="C112" s="74"/>
      <c r="D112" s="74">
        <v>13</v>
      </c>
      <c r="E112" s="74"/>
      <c r="F112" s="74">
        <v>32</v>
      </c>
      <c r="G112" s="74"/>
      <c r="H112" s="74">
        <v>56</v>
      </c>
      <c r="I112" s="74"/>
    </row>
    <row r="113" spans="1:95" ht="5.4" customHeight="1" x14ac:dyDescent="0.3">
      <c r="A113" s="56"/>
      <c r="B113" s="16"/>
      <c r="C113" s="74"/>
      <c r="D113" s="74"/>
      <c r="E113" s="74"/>
      <c r="F113" s="74"/>
      <c r="G113" s="74"/>
      <c r="H113" s="74"/>
      <c r="I113" s="74"/>
    </row>
    <row r="114" spans="1:95" x14ac:dyDescent="0.3">
      <c r="A114" s="56"/>
      <c r="B114" s="23" t="s">
        <v>150</v>
      </c>
      <c r="C114" s="24" t="s">
        <v>156</v>
      </c>
      <c r="D114" s="253" t="s">
        <v>157</v>
      </c>
      <c r="E114" s="253"/>
      <c r="F114" s="267" t="s">
        <v>158</v>
      </c>
      <c r="G114" s="267"/>
      <c r="H114" s="25" t="s">
        <v>159</v>
      </c>
      <c r="I114" s="25" t="s">
        <v>160</v>
      </c>
      <c r="J114" s="83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8"/>
      <c r="CD114" s="58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</row>
    <row r="115" spans="1:95" x14ac:dyDescent="0.3">
      <c r="A115" s="121"/>
      <c r="B115" s="122" t="s">
        <v>199</v>
      </c>
      <c r="C115" s="123"/>
      <c r="D115" s="123"/>
      <c r="E115" s="123"/>
      <c r="F115" s="123"/>
      <c r="G115" s="123"/>
      <c r="H115" s="123"/>
      <c r="I115" s="123"/>
      <c r="J115" s="83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8"/>
      <c r="CD115" s="58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</row>
    <row r="116" spans="1:95" x14ac:dyDescent="0.3">
      <c r="A116" s="121" t="s">
        <v>246</v>
      </c>
      <c r="B116" s="126" t="s">
        <v>278</v>
      </c>
      <c r="C116" s="123" t="s">
        <v>279</v>
      </c>
      <c r="D116" s="123">
        <v>3.43</v>
      </c>
      <c r="E116" s="123">
        <v>0.88</v>
      </c>
      <c r="F116" s="123">
        <v>3.98</v>
      </c>
      <c r="G116" s="123">
        <v>0.19</v>
      </c>
      <c r="H116" s="123">
        <v>16.649999999999999</v>
      </c>
      <c r="I116" s="123">
        <v>114.09</v>
      </c>
      <c r="J116" s="82">
        <v>2.5099999999999998</v>
      </c>
      <c r="K116" s="60">
        <v>0.09</v>
      </c>
      <c r="L116" s="60">
        <v>0</v>
      </c>
      <c r="M116" s="60">
        <v>0</v>
      </c>
      <c r="N116" s="60">
        <v>4.2300000000000004</v>
      </c>
      <c r="O116" s="60">
        <v>5.56</v>
      </c>
      <c r="P116" s="60">
        <v>1.74</v>
      </c>
      <c r="Q116" s="60">
        <v>0</v>
      </c>
      <c r="R116" s="60">
        <v>0</v>
      </c>
      <c r="S116" s="60">
        <v>0.18</v>
      </c>
      <c r="T116" s="60">
        <v>1.35</v>
      </c>
      <c r="U116" s="60">
        <v>217.38</v>
      </c>
      <c r="V116" s="60">
        <v>247.54</v>
      </c>
      <c r="W116" s="60">
        <v>55.05</v>
      </c>
      <c r="X116" s="60">
        <v>18.84</v>
      </c>
      <c r="Y116" s="60">
        <v>61.4</v>
      </c>
      <c r="Z116" s="60">
        <v>0.56999999999999995</v>
      </c>
      <c r="AA116" s="60">
        <v>22</v>
      </c>
      <c r="AB116" s="60">
        <v>1348.02</v>
      </c>
      <c r="AC116" s="60">
        <v>271.62</v>
      </c>
      <c r="AD116" s="60">
        <v>0.22</v>
      </c>
      <c r="AE116" s="60">
        <v>0.06</v>
      </c>
      <c r="AF116" s="60">
        <v>0.08</v>
      </c>
      <c r="AG116" s="60">
        <v>0.55000000000000004</v>
      </c>
      <c r="AH116" s="60">
        <v>1.1599999999999999</v>
      </c>
      <c r="AI116" s="60">
        <v>5.52</v>
      </c>
      <c r="AJ116" s="61">
        <v>0</v>
      </c>
      <c r="AK116" s="61">
        <v>105.41</v>
      </c>
      <c r="AL116" s="61">
        <v>101.28</v>
      </c>
      <c r="AM116" s="61">
        <v>166.8</v>
      </c>
      <c r="AN116" s="61">
        <v>128.5</v>
      </c>
      <c r="AO116" s="61">
        <v>38.22</v>
      </c>
      <c r="AP116" s="61">
        <v>87.77</v>
      </c>
      <c r="AQ116" s="61">
        <v>28.52</v>
      </c>
      <c r="AR116" s="61">
        <v>99.12</v>
      </c>
      <c r="AS116" s="61">
        <v>57.82</v>
      </c>
      <c r="AT116" s="61">
        <v>103.42</v>
      </c>
      <c r="AU116" s="61">
        <v>126.03</v>
      </c>
      <c r="AV116" s="61">
        <v>25.26</v>
      </c>
      <c r="AW116" s="61">
        <v>51.49</v>
      </c>
      <c r="AX116" s="61">
        <v>277.04000000000002</v>
      </c>
      <c r="AY116" s="61">
        <v>0</v>
      </c>
      <c r="AZ116" s="61">
        <v>75.97</v>
      </c>
      <c r="BA116" s="61">
        <v>58.78</v>
      </c>
      <c r="BB116" s="61">
        <v>92.55</v>
      </c>
      <c r="BC116" s="61">
        <v>26.13</v>
      </c>
      <c r="BD116" s="61">
        <v>0.11</v>
      </c>
      <c r="BE116" s="61">
        <v>0.05</v>
      </c>
      <c r="BF116" s="61">
        <v>0.03</v>
      </c>
      <c r="BG116" s="61">
        <v>0.06</v>
      </c>
      <c r="BH116" s="61">
        <v>7.0000000000000007E-2</v>
      </c>
      <c r="BI116" s="61">
        <v>0.31</v>
      </c>
      <c r="BJ116" s="61">
        <v>0</v>
      </c>
      <c r="BK116" s="61">
        <v>0.89</v>
      </c>
      <c r="BL116" s="61">
        <v>0</v>
      </c>
      <c r="BM116" s="61">
        <v>0.27</v>
      </c>
      <c r="BN116" s="61">
        <v>0</v>
      </c>
      <c r="BO116" s="61">
        <v>0</v>
      </c>
      <c r="BP116" s="61">
        <v>0</v>
      </c>
      <c r="BQ116" s="61">
        <v>0.06</v>
      </c>
      <c r="BR116" s="61">
        <v>0.09</v>
      </c>
      <c r="BS116" s="61">
        <v>0.74</v>
      </c>
      <c r="BT116" s="61">
        <v>0</v>
      </c>
      <c r="BU116" s="61">
        <v>0</v>
      </c>
      <c r="BV116" s="61">
        <v>7.0000000000000007E-2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228.2</v>
      </c>
      <c r="CC116" s="62"/>
      <c r="CD116" s="62"/>
      <c r="CE116" s="61">
        <v>246.67</v>
      </c>
      <c r="CF116" s="61"/>
      <c r="CG116" s="61">
        <v>25.78</v>
      </c>
      <c r="CH116" s="61">
        <v>13.88</v>
      </c>
      <c r="CI116" s="61">
        <v>19.829999999999998</v>
      </c>
      <c r="CJ116" s="61">
        <v>1022.63</v>
      </c>
      <c r="CK116" s="61">
        <v>374.49</v>
      </c>
      <c r="CL116" s="61">
        <v>698.56</v>
      </c>
      <c r="CM116" s="61">
        <v>45.35</v>
      </c>
      <c r="CN116" s="61">
        <v>25.18</v>
      </c>
      <c r="CO116" s="61">
        <v>35.299999999999997</v>
      </c>
      <c r="CP116" s="61">
        <v>0</v>
      </c>
      <c r="CQ116" s="61">
        <v>0.4</v>
      </c>
    </row>
    <row r="117" spans="1:95" ht="15" customHeight="1" x14ac:dyDescent="0.3">
      <c r="A117" s="121" t="s">
        <v>291</v>
      </c>
      <c r="B117" s="126" t="s">
        <v>292</v>
      </c>
      <c r="C117" s="123" t="str">
        <f>"100"</f>
        <v>100</v>
      </c>
      <c r="D117" s="123">
        <v>11.64</v>
      </c>
      <c r="E117" s="123">
        <v>11.32</v>
      </c>
      <c r="F117" s="123">
        <v>14.42</v>
      </c>
      <c r="G117" s="123">
        <v>0.03</v>
      </c>
      <c r="H117" s="123">
        <v>7.44</v>
      </c>
      <c r="I117" s="123">
        <v>172.8</v>
      </c>
      <c r="J117" s="82">
        <v>4.46</v>
      </c>
      <c r="K117" s="60">
        <v>7.0000000000000007E-2</v>
      </c>
      <c r="L117" s="60">
        <v>0</v>
      </c>
      <c r="M117" s="60">
        <v>0</v>
      </c>
      <c r="N117" s="60">
        <v>0.23</v>
      </c>
      <c r="O117" s="60">
        <v>2.04</v>
      </c>
      <c r="P117" s="60">
        <v>0.17</v>
      </c>
      <c r="Q117" s="60">
        <v>0</v>
      </c>
      <c r="R117" s="60">
        <v>0</v>
      </c>
      <c r="S117" s="60">
        <v>0</v>
      </c>
      <c r="T117" s="60">
        <v>1.1299999999999999</v>
      </c>
      <c r="U117" s="60">
        <v>145.47999999999999</v>
      </c>
      <c r="V117" s="60">
        <v>78.08</v>
      </c>
      <c r="W117" s="60">
        <v>11.81</v>
      </c>
      <c r="X117" s="60">
        <v>9.9700000000000006</v>
      </c>
      <c r="Y117" s="60">
        <v>83.21</v>
      </c>
      <c r="Z117" s="60">
        <v>0.94</v>
      </c>
      <c r="AA117" s="60">
        <v>30.15</v>
      </c>
      <c r="AB117" s="60">
        <v>15.9</v>
      </c>
      <c r="AC117" s="60">
        <v>63.18</v>
      </c>
      <c r="AD117" s="60">
        <v>0.42</v>
      </c>
      <c r="AE117" s="60">
        <v>0.03</v>
      </c>
      <c r="AF117" s="60">
        <v>7.0000000000000007E-2</v>
      </c>
      <c r="AG117" s="60">
        <v>4.28</v>
      </c>
      <c r="AH117" s="60">
        <v>8.73</v>
      </c>
      <c r="AI117" s="60">
        <v>0.43</v>
      </c>
      <c r="AJ117" s="61">
        <v>0</v>
      </c>
      <c r="AK117" s="61">
        <v>558.47</v>
      </c>
      <c r="AL117" s="61">
        <v>443.07</v>
      </c>
      <c r="AM117" s="61">
        <v>900.67</v>
      </c>
      <c r="AN117" s="61">
        <v>989.77</v>
      </c>
      <c r="AO117" s="61">
        <v>297.08</v>
      </c>
      <c r="AP117" s="61">
        <v>540.62</v>
      </c>
      <c r="AQ117" s="61">
        <v>185.81</v>
      </c>
      <c r="AR117" s="61">
        <v>476.66</v>
      </c>
      <c r="AS117" s="61">
        <v>726.52</v>
      </c>
      <c r="AT117" s="61">
        <v>772.23</v>
      </c>
      <c r="AU117" s="61">
        <v>1023.57</v>
      </c>
      <c r="AV117" s="61">
        <v>308.14999999999998</v>
      </c>
      <c r="AW117" s="61">
        <v>863.35</v>
      </c>
      <c r="AX117" s="61">
        <v>1689.8</v>
      </c>
      <c r="AY117" s="61">
        <v>93.77</v>
      </c>
      <c r="AZ117" s="61">
        <v>572.1</v>
      </c>
      <c r="BA117" s="61">
        <v>548.4</v>
      </c>
      <c r="BB117" s="61">
        <v>405.95</v>
      </c>
      <c r="BC117" s="61">
        <v>144.77000000000001</v>
      </c>
      <c r="BD117" s="61">
        <v>0.06</v>
      </c>
      <c r="BE117" s="61">
        <v>0.03</v>
      </c>
      <c r="BF117" s="61">
        <v>0.01</v>
      </c>
      <c r="BG117" s="61">
        <v>0.03</v>
      </c>
      <c r="BH117" s="61">
        <v>0.04</v>
      </c>
      <c r="BI117" s="61">
        <v>0.18</v>
      </c>
      <c r="BJ117" s="61">
        <v>0</v>
      </c>
      <c r="BK117" s="61">
        <v>0.5</v>
      </c>
      <c r="BL117" s="61">
        <v>0</v>
      </c>
      <c r="BM117" s="61">
        <v>0.15</v>
      </c>
      <c r="BN117" s="61">
        <v>0</v>
      </c>
      <c r="BO117" s="61">
        <v>0</v>
      </c>
      <c r="BP117" s="61">
        <v>0</v>
      </c>
      <c r="BQ117" s="61">
        <v>0.03</v>
      </c>
      <c r="BR117" s="61">
        <v>0.05</v>
      </c>
      <c r="BS117" s="61">
        <v>0.41</v>
      </c>
      <c r="BT117" s="61">
        <v>0</v>
      </c>
      <c r="BU117" s="61">
        <v>0</v>
      </c>
      <c r="BV117" s="61">
        <v>0.03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101.09</v>
      </c>
      <c r="CC117" s="62"/>
      <c r="CD117" s="62"/>
      <c r="CE117" s="61">
        <v>32.799999999999997</v>
      </c>
      <c r="CF117" s="61"/>
      <c r="CG117" s="61">
        <v>26.29</v>
      </c>
      <c r="CH117" s="61">
        <v>13.1</v>
      </c>
      <c r="CI117" s="61">
        <v>19.7</v>
      </c>
      <c r="CJ117" s="61">
        <v>2430.27</v>
      </c>
      <c r="CK117" s="61">
        <v>1502.53</v>
      </c>
      <c r="CL117" s="61">
        <v>1966.4</v>
      </c>
      <c r="CM117" s="61">
        <v>27.59</v>
      </c>
      <c r="CN117" s="61">
        <v>18.21</v>
      </c>
      <c r="CO117" s="61">
        <v>22.93</v>
      </c>
      <c r="CP117" s="61">
        <v>0</v>
      </c>
      <c r="CQ117" s="61">
        <v>0.5</v>
      </c>
    </row>
    <row r="118" spans="1:95" x14ac:dyDescent="0.3">
      <c r="A118" s="121" t="s">
        <v>345</v>
      </c>
      <c r="B118" s="126" t="s">
        <v>211</v>
      </c>
      <c r="C118" s="123" t="str">
        <f>"150"</f>
        <v>150</v>
      </c>
      <c r="D118" s="123">
        <v>6.67</v>
      </c>
      <c r="E118" s="123">
        <v>2</v>
      </c>
      <c r="F118" s="123">
        <v>4.68</v>
      </c>
      <c r="G118" s="123">
        <v>0.6</v>
      </c>
      <c r="H118" s="123">
        <v>29.26</v>
      </c>
      <c r="I118" s="123">
        <v>185.879137125</v>
      </c>
      <c r="J118" s="82">
        <v>1.87</v>
      </c>
      <c r="K118" s="60">
        <v>0.08</v>
      </c>
      <c r="L118" s="60">
        <v>0</v>
      </c>
      <c r="M118" s="60">
        <v>0</v>
      </c>
      <c r="N118" s="60">
        <v>0.97</v>
      </c>
      <c r="O118" s="60">
        <v>31.42</v>
      </c>
      <c r="P118" s="60">
        <v>1.72</v>
      </c>
      <c r="Q118" s="60">
        <v>0</v>
      </c>
      <c r="R118" s="60">
        <v>0</v>
      </c>
      <c r="S118" s="60">
        <v>0</v>
      </c>
      <c r="T118" s="60">
        <v>0.68</v>
      </c>
      <c r="U118" s="60">
        <v>147.26</v>
      </c>
      <c r="V118" s="60">
        <v>56.22</v>
      </c>
      <c r="W118" s="60">
        <v>10.53</v>
      </c>
      <c r="X118" s="60">
        <v>7.17</v>
      </c>
      <c r="Y118" s="60">
        <v>39.83</v>
      </c>
      <c r="Z118" s="60">
        <v>0.73</v>
      </c>
      <c r="AA118" s="60">
        <v>9</v>
      </c>
      <c r="AB118" s="60">
        <v>9</v>
      </c>
      <c r="AC118" s="60">
        <v>16.88</v>
      </c>
      <c r="AD118" s="60">
        <v>0.8</v>
      </c>
      <c r="AE118" s="60">
        <v>0.06</v>
      </c>
      <c r="AF118" s="60">
        <v>0.02</v>
      </c>
      <c r="AG118" s="60">
        <v>0.49</v>
      </c>
      <c r="AH118" s="60">
        <v>1.49</v>
      </c>
      <c r="AI118" s="60">
        <v>0</v>
      </c>
      <c r="AJ118" s="61">
        <v>0</v>
      </c>
      <c r="AK118" s="61">
        <v>229.67</v>
      </c>
      <c r="AL118" s="61">
        <v>209.98</v>
      </c>
      <c r="AM118" s="61">
        <v>393.39</v>
      </c>
      <c r="AN118" s="61">
        <v>122.87</v>
      </c>
      <c r="AO118" s="61">
        <v>74.91</v>
      </c>
      <c r="AP118" s="61">
        <v>152.19</v>
      </c>
      <c r="AQ118" s="61">
        <v>49.94</v>
      </c>
      <c r="AR118" s="61">
        <v>244.06</v>
      </c>
      <c r="AS118" s="61">
        <v>161.38999999999999</v>
      </c>
      <c r="AT118" s="61">
        <v>194.59</v>
      </c>
      <c r="AU118" s="61">
        <v>166.92</v>
      </c>
      <c r="AV118" s="61">
        <v>98.07</v>
      </c>
      <c r="AW118" s="61">
        <v>170.55</v>
      </c>
      <c r="AX118" s="61">
        <v>1497.86</v>
      </c>
      <c r="AY118" s="61">
        <v>0</v>
      </c>
      <c r="AZ118" s="61">
        <v>471.98</v>
      </c>
      <c r="BA118" s="61">
        <v>244.48</v>
      </c>
      <c r="BB118" s="61">
        <v>122.77</v>
      </c>
      <c r="BC118" s="61">
        <v>97.19</v>
      </c>
      <c r="BD118" s="61">
        <v>0.09</v>
      </c>
      <c r="BE118" s="61">
        <v>0.04</v>
      </c>
      <c r="BF118" s="61">
        <v>0.02</v>
      </c>
      <c r="BG118" s="61">
        <v>0.05</v>
      </c>
      <c r="BH118" s="61">
        <v>0.06</v>
      </c>
      <c r="BI118" s="61">
        <v>0.26</v>
      </c>
      <c r="BJ118" s="61">
        <v>0</v>
      </c>
      <c r="BK118" s="61">
        <v>0.81</v>
      </c>
      <c r="BL118" s="61">
        <v>0</v>
      </c>
      <c r="BM118" s="61">
        <v>0.23</v>
      </c>
      <c r="BN118" s="61">
        <v>0</v>
      </c>
      <c r="BO118" s="61">
        <v>0</v>
      </c>
      <c r="BP118" s="61">
        <v>0</v>
      </c>
      <c r="BQ118" s="61">
        <v>0.05</v>
      </c>
      <c r="BR118" s="61">
        <v>0.08</v>
      </c>
      <c r="BS118" s="61">
        <v>0.6</v>
      </c>
      <c r="BT118" s="61">
        <v>0</v>
      </c>
      <c r="BU118" s="61">
        <v>0</v>
      </c>
      <c r="BV118" s="61">
        <v>0.24</v>
      </c>
      <c r="BW118" s="61">
        <v>0.01</v>
      </c>
      <c r="BX118" s="61">
        <v>0</v>
      </c>
      <c r="BY118" s="61">
        <v>0</v>
      </c>
      <c r="BZ118" s="61">
        <v>0</v>
      </c>
      <c r="CA118" s="61">
        <v>0</v>
      </c>
      <c r="CB118" s="61">
        <v>7.57</v>
      </c>
      <c r="CC118" s="62"/>
      <c r="CD118" s="62"/>
      <c r="CE118" s="61">
        <v>10.5</v>
      </c>
      <c r="CF118" s="61"/>
      <c r="CG118" s="61">
        <v>15.92</v>
      </c>
      <c r="CH118" s="61">
        <v>8.3000000000000007</v>
      </c>
      <c r="CI118" s="61">
        <v>12.11</v>
      </c>
      <c r="CJ118" s="61">
        <v>369.83</v>
      </c>
      <c r="CK118" s="61">
        <v>365.4</v>
      </c>
      <c r="CL118" s="61">
        <v>367.62</v>
      </c>
      <c r="CM118" s="61">
        <v>9.36</v>
      </c>
      <c r="CN118" s="61">
        <v>4.76</v>
      </c>
      <c r="CO118" s="61">
        <v>7.06</v>
      </c>
      <c r="CP118" s="61">
        <v>0</v>
      </c>
      <c r="CQ118" s="61">
        <v>0.38</v>
      </c>
    </row>
    <row r="119" spans="1:95" x14ac:dyDescent="0.3">
      <c r="A119" s="121" t="s">
        <v>232</v>
      </c>
      <c r="B119" s="126" t="s">
        <v>231</v>
      </c>
      <c r="C119" s="123" t="str">
        <f>"200"</f>
        <v>200</v>
      </c>
      <c r="D119" s="123">
        <v>0.16</v>
      </c>
      <c r="E119" s="123">
        <v>0</v>
      </c>
      <c r="F119" s="123">
        <v>0.04</v>
      </c>
      <c r="G119" s="123">
        <v>0.04</v>
      </c>
      <c r="H119" s="123">
        <v>12.2</v>
      </c>
      <c r="I119" s="123">
        <v>47.687819999999995</v>
      </c>
      <c r="J119" s="82">
        <v>0</v>
      </c>
      <c r="K119" s="60">
        <v>0</v>
      </c>
      <c r="L119" s="60">
        <v>0</v>
      </c>
      <c r="M119" s="60">
        <v>0</v>
      </c>
      <c r="N119" s="60">
        <v>11.84</v>
      </c>
      <c r="O119" s="60">
        <v>0.02</v>
      </c>
      <c r="P119" s="60">
        <v>0.34</v>
      </c>
      <c r="Q119" s="60">
        <v>0</v>
      </c>
      <c r="R119" s="60">
        <v>0</v>
      </c>
      <c r="S119" s="60">
        <v>0.32</v>
      </c>
      <c r="T119" s="60">
        <v>0.13</v>
      </c>
      <c r="U119" s="60">
        <v>4.0599999999999996</v>
      </c>
      <c r="V119" s="60">
        <v>50.99</v>
      </c>
      <c r="W119" s="60">
        <v>7.47</v>
      </c>
      <c r="X119" s="60">
        <v>4.9400000000000004</v>
      </c>
      <c r="Y119" s="60">
        <v>5.58</v>
      </c>
      <c r="Z119" s="60">
        <v>0.13</v>
      </c>
      <c r="AA119" s="60">
        <v>0</v>
      </c>
      <c r="AB119" s="60">
        <v>18</v>
      </c>
      <c r="AC119" s="60">
        <v>3.4</v>
      </c>
      <c r="AD119" s="60">
        <v>0.06</v>
      </c>
      <c r="AE119" s="60">
        <v>0.01</v>
      </c>
      <c r="AF119" s="60">
        <v>0.01</v>
      </c>
      <c r="AG119" s="60">
        <v>7.0000000000000007E-2</v>
      </c>
      <c r="AH119" s="60">
        <v>0.1</v>
      </c>
      <c r="AI119" s="60">
        <v>1.2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226.89</v>
      </c>
      <c r="CC119" s="62"/>
      <c r="CD119" s="62"/>
      <c r="CE119" s="61">
        <v>3</v>
      </c>
      <c r="CF119" s="61"/>
      <c r="CG119" s="61">
        <v>4.79</v>
      </c>
      <c r="CH119" s="61">
        <v>4.79</v>
      </c>
      <c r="CI119" s="61">
        <v>4.79</v>
      </c>
      <c r="CJ119" s="61">
        <v>545</v>
      </c>
      <c r="CK119" s="61">
        <v>208.6</v>
      </c>
      <c r="CL119" s="61">
        <v>376.8</v>
      </c>
      <c r="CM119" s="61">
        <v>50.96</v>
      </c>
      <c r="CN119" s="61">
        <v>30.26</v>
      </c>
      <c r="CO119" s="61">
        <v>40.61</v>
      </c>
      <c r="CP119" s="61">
        <v>10</v>
      </c>
      <c r="CQ119" s="61">
        <v>0</v>
      </c>
    </row>
    <row r="120" spans="1:95" x14ac:dyDescent="0.3">
      <c r="A120" s="121" t="str">
        <f>""</f>
        <v/>
      </c>
      <c r="B120" s="126" t="s">
        <v>112</v>
      </c>
      <c r="C120" s="123" t="str">
        <f>"30"</f>
        <v>30</v>
      </c>
      <c r="D120" s="123">
        <v>2.7</v>
      </c>
      <c r="E120" s="123">
        <v>0</v>
      </c>
      <c r="F120" s="123">
        <v>0.9</v>
      </c>
      <c r="G120" s="123">
        <v>0</v>
      </c>
      <c r="H120" s="123">
        <v>16.14</v>
      </c>
      <c r="I120" s="123">
        <v>80.295000000000002</v>
      </c>
      <c r="J120" s="82">
        <v>0</v>
      </c>
      <c r="K120" s="60">
        <v>0</v>
      </c>
      <c r="L120" s="60">
        <v>0</v>
      </c>
      <c r="M120" s="60">
        <v>0</v>
      </c>
      <c r="N120" s="60">
        <v>1.08</v>
      </c>
      <c r="O120" s="60">
        <v>12.81</v>
      </c>
      <c r="P120" s="60">
        <v>2.25</v>
      </c>
      <c r="Q120" s="60">
        <v>0</v>
      </c>
      <c r="R120" s="60">
        <v>0</v>
      </c>
      <c r="S120" s="60">
        <v>0.09</v>
      </c>
      <c r="T120" s="60">
        <v>0.54</v>
      </c>
      <c r="U120" s="60">
        <v>102.9</v>
      </c>
      <c r="V120" s="60">
        <v>67.5</v>
      </c>
      <c r="W120" s="60">
        <v>10.199999999999999</v>
      </c>
      <c r="X120" s="60">
        <v>18.899999999999999</v>
      </c>
      <c r="Y120" s="60">
        <v>51.6</v>
      </c>
      <c r="Z120" s="60">
        <v>0.84</v>
      </c>
      <c r="AA120" s="60">
        <v>2.7</v>
      </c>
      <c r="AB120" s="60">
        <v>0</v>
      </c>
      <c r="AC120" s="60">
        <v>2.7</v>
      </c>
      <c r="AD120" s="60">
        <v>0.51</v>
      </c>
      <c r="AE120" s="60">
        <v>0.05</v>
      </c>
      <c r="AF120" s="60">
        <v>0.02</v>
      </c>
      <c r="AG120" s="60">
        <v>1.41</v>
      </c>
      <c r="AH120" s="60">
        <v>1.41</v>
      </c>
      <c r="AI120" s="60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9.99</v>
      </c>
      <c r="CC120" s="62"/>
      <c r="CD120" s="62"/>
      <c r="CE120" s="61">
        <v>2.7</v>
      </c>
      <c r="CF120" s="61"/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0</v>
      </c>
      <c r="CP120" s="61">
        <v>0</v>
      </c>
      <c r="CQ120" s="61">
        <v>0</v>
      </c>
    </row>
    <row r="121" spans="1:95" ht="14.4" customHeight="1" x14ac:dyDescent="0.3">
      <c r="A121" s="121" t="str">
        <f>"-"</f>
        <v>-</v>
      </c>
      <c r="B121" s="126" t="s">
        <v>100</v>
      </c>
      <c r="C121" s="123" t="str">
        <f>"30"</f>
        <v>30</v>
      </c>
      <c r="D121" s="123">
        <v>1.98</v>
      </c>
      <c r="E121" s="123">
        <v>0</v>
      </c>
      <c r="F121" s="123">
        <v>0.36</v>
      </c>
      <c r="G121" s="123">
        <v>0.36</v>
      </c>
      <c r="H121" s="123">
        <v>12.51</v>
      </c>
      <c r="I121" s="123">
        <v>58.013999999999996</v>
      </c>
      <c r="J121" s="82">
        <v>0.05</v>
      </c>
      <c r="K121" s="60">
        <v>0</v>
      </c>
      <c r="L121" s="60">
        <v>0</v>
      </c>
      <c r="M121" s="60">
        <v>0</v>
      </c>
      <c r="N121" s="60">
        <v>0.3</v>
      </c>
      <c r="O121" s="60">
        <v>8.0500000000000007</v>
      </c>
      <c r="P121" s="60">
        <v>2.08</v>
      </c>
      <c r="Q121" s="60">
        <v>0</v>
      </c>
      <c r="R121" s="60">
        <v>0</v>
      </c>
      <c r="S121" s="60">
        <v>0.25</v>
      </c>
      <c r="T121" s="60">
        <v>0.63</v>
      </c>
      <c r="U121" s="60">
        <v>152.5</v>
      </c>
      <c r="V121" s="60">
        <v>61.25</v>
      </c>
      <c r="W121" s="60">
        <v>8.75</v>
      </c>
      <c r="X121" s="60">
        <v>11.75</v>
      </c>
      <c r="Y121" s="60">
        <v>39.5</v>
      </c>
      <c r="Z121" s="60">
        <v>0.98</v>
      </c>
      <c r="AA121" s="60">
        <v>0</v>
      </c>
      <c r="AB121" s="60">
        <v>1.25</v>
      </c>
      <c r="AC121" s="60">
        <v>0.25</v>
      </c>
      <c r="AD121" s="60">
        <v>0.35</v>
      </c>
      <c r="AE121" s="60">
        <v>0.05</v>
      </c>
      <c r="AF121" s="60">
        <v>0.02</v>
      </c>
      <c r="AG121" s="60">
        <v>0.18</v>
      </c>
      <c r="AH121" s="60">
        <v>0.5</v>
      </c>
      <c r="AI121" s="60">
        <v>0</v>
      </c>
      <c r="AJ121" s="61">
        <v>0</v>
      </c>
      <c r="AK121" s="61">
        <v>80.5</v>
      </c>
      <c r="AL121" s="61">
        <v>62</v>
      </c>
      <c r="AM121" s="61">
        <v>106.75</v>
      </c>
      <c r="AN121" s="61">
        <v>55.75</v>
      </c>
      <c r="AO121" s="61">
        <v>23.25</v>
      </c>
      <c r="AP121" s="61">
        <v>49.5</v>
      </c>
      <c r="AQ121" s="61">
        <v>20</v>
      </c>
      <c r="AR121" s="61">
        <v>92.75</v>
      </c>
      <c r="AS121" s="61">
        <v>74.25</v>
      </c>
      <c r="AT121" s="61">
        <v>72.75</v>
      </c>
      <c r="AU121" s="61">
        <v>116</v>
      </c>
      <c r="AV121" s="61">
        <v>31</v>
      </c>
      <c r="AW121" s="61">
        <v>77.5</v>
      </c>
      <c r="AX121" s="61">
        <v>389.75</v>
      </c>
      <c r="AY121" s="61">
        <v>0</v>
      </c>
      <c r="AZ121" s="61">
        <v>131.5</v>
      </c>
      <c r="BA121" s="61">
        <v>72.75</v>
      </c>
      <c r="BB121" s="61">
        <v>45</v>
      </c>
      <c r="BC121" s="61">
        <v>32.5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0.04</v>
      </c>
      <c r="BL121" s="61">
        <v>0</v>
      </c>
      <c r="BM121" s="61">
        <v>0</v>
      </c>
      <c r="BN121" s="61">
        <v>0.01</v>
      </c>
      <c r="BO121" s="61">
        <v>0</v>
      </c>
      <c r="BP121" s="61">
        <v>0</v>
      </c>
      <c r="BQ121" s="61">
        <v>0</v>
      </c>
      <c r="BR121" s="61">
        <v>0</v>
      </c>
      <c r="BS121" s="61">
        <v>0.03</v>
      </c>
      <c r="BT121" s="61">
        <v>0</v>
      </c>
      <c r="BU121" s="61">
        <v>0</v>
      </c>
      <c r="BV121" s="61">
        <v>0.12</v>
      </c>
      <c r="BW121" s="61">
        <v>0.02</v>
      </c>
      <c r="BX121" s="61">
        <v>0</v>
      </c>
      <c r="BY121" s="61">
        <v>0</v>
      </c>
      <c r="BZ121" s="61">
        <v>0</v>
      </c>
      <c r="CA121" s="61">
        <v>0</v>
      </c>
      <c r="CB121" s="61">
        <v>11.75</v>
      </c>
      <c r="CC121" s="62"/>
      <c r="CD121" s="62"/>
      <c r="CE121" s="61">
        <v>0.21</v>
      </c>
      <c r="CF121" s="61"/>
      <c r="CG121" s="61">
        <v>3</v>
      </c>
      <c r="CH121" s="61">
        <v>3</v>
      </c>
      <c r="CI121" s="61">
        <v>3</v>
      </c>
      <c r="CJ121" s="61">
        <v>570</v>
      </c>
      <c r="CK121" s="61">
        <v>219.6</v>
      </c>
      <c r="CL121" s="61">
        <v>394.8</v>
      </c>
      <c r="CM121" s="61">
        <v>5.7</v>
      </c>
      <c r="CN121" s="61">
        <v>4.74</v>
      </c>
      <c r="CO121" s="61">
        <v>5.22</v>
      </c>
      <c r="CP121" s="61">
        <v>0</v>
      </c>
      <c r="CQ121" s="61">
        <v>0</v>
      </c>
    </row>
    <row r="122" spans="1:95" x14ac:dyDescent="0.3">
      <c r="A122" s="121" t="str">
        <f>"-"</f>
        <v>-</v>
      </c>
      <c r="B122" s="126" t="s">
        <v>204</v>
      </c>
      <c r="C122" s="123" t="str">
        <f>"100"</f>
        <v>100</v>
      </c>
      <c r="D122" s="123">
        <v>0.4</v>
      </c>
      <c r="E122" s="123">
        <v>0</v>
      </c>
      <c r="F122" s="123">
        <v>0.4</v>
      </c>
      <c r="G122" s="123">
        <v>0.4</v>
      </c>
      <c r="H122" s="123">
        <v>11.6</v>
      </c>
      <c r="I122" s="123">
        <v>48.68</v>
      </c>
      <c r="J122" s="83">
        <v>0.1</v>
      </c>
      <c r="K122" s="57">
        <v>0</v>
      </c>
      <c r="L122" s="57">
        <v>0</v>
      </c>
      <c r="M122" s="57">
        <v>0</v>
      </c>
      <c r="N122" s="57">
        <v>9</v>
      </c>
      <c r="O122" s="57">
        <v>0.8</v>
      </c>
      <c r="P122" s="57">
        <v>1.8</v>
      </c>
      <c r="Q122" s="57">
        <v>0</v>
      </c>
      <c r="R122" s="57">
        <v>0</v>
      </c>
      <c r="S122" s="57">
        <v>0.8</v>
      </c>
      <c r="T122" s="57">
        <v>0.5</v>
      </c>
      <c r="U122" s="57">
        <v>26</v>
      </c>
      <c r="V122" s="57">
        <v>278</v>
      </c>
      <c r="W122" s="57">
        <v>16</v>
      </c>
      <c r="X122" s="57">
        <v>9</v>
      </c>
      <c r="Y122" s="57">
        <v>11</v>
      </c>
      <c r="Z122" s="57">
        <v>2.2000000000000002</v>
      </c>
      <c r="AA122" s="57">
        <v>0</v>
      </c>
      <c r="AB122" s="57">
        <v>30</v>
      </c>
      <c r="AC122" s="57">
        <v>5</v>
      </c>
      <c r="AD122" s="57">
        <v>0.2</v>
      </c>
      <c r="AE122" s="57">
        <v>0.03</v>
      </c>
      <c r="AF122" s="57">
        <v>0.02</v>
      </c>
      <c r="AG122" s="57">
        <v>0.3</v>
      </c>
      <c r="AH122" s="57">
        <v>0.4</v>
      </c>
      <c r="AI122" s="57">
        <v>10</v>
      </c>
      <c r="AJ122" s="55">
        <v>0</v>
      </c>
      <c r="AK122" s="55">
        <v>12</v>
      </c>
      <c r="AL122" s="55">
        <v>13</v>
      </c>
      <c r="AM122" s="55">
        <v>19</v>
      </c>
      <c r="AN122" s="55">
        <v>18</v>
      </c>
      <c r="AO122" s="55">
        <v>3</v>
      </c>
      <c r="AP122" s="55">
        <v>11</v>
      </c>
      <c r="AQ122" s="55">
        <v>3</v>
      </c>
      <c r="AR122" s="55">
        <v>9</v>
      </c>
      <c r="AS122" s="55">
        <v>17</v>
      </c>
      <c r="AT122" s="55">
        <v>10</v>
      </c>
      <c r="AU122" s="55">
        <v>78</v>
      </c>
      <c r="AV122" s="55">
        <v>7</v>
      </c>
      <c r="AW122" s="55">
        <v>14</v>
      </c>
      <c r="AX122" s="55">
        <v>42</v>
      </c>
      <c r="AY122" s="55">
        <v>0</v>
      </c>
      <c r="AZ122" s="55">
        <v>13</v>
      </c>
      <c r="BA122" s="55">
        <v>16</v>
      </c>
      <c r="BB122" s="55">
        <v>6</v>
      </c>
      <c r="BC122" s="55">
        <v>5</v>
      </c>
      <c r="BD122" s="55">
        <v>0</v>
      </c>
      <c r="BE122" s="55">
        <v>0</v>
      </c>
      <c r="BF122" s="55">
        <v>0</v>
      </c>
      <c r="BG122" s="55">
        <v>0</v>
      </c>
      <c r="BH122" s="55">
        <v>0</v>
      </c>
      <c r="BI122" s="55">
        <v>0</v>
      </c>
      <c r="BJ122" s="55">
        <v>0</v>
      </c>
      <c r="BK122" s="55">
        <v>0</v>
      </c>
      <c r="BL122" s="55">
        <v>0</v>
      </c>
      <c r="BM122" s="55">
        <v>0</v>
      </c>
      <c r="BN122" s="55">
        <v>0</v>
      </c>
      <c r="BO122" s="55">
        <v>0</v>
      </c>
      <c r="BP122" s="55">
        <v>0</v>
      </c>
      <c r="BQ122" s="55">
        <v>0</v>
      </c>
      <c r="BR122" s="55">
        <v>0</v>
      </c>
      <c r="BS122" s="55">
        <v>0</v>
      </c>
      <c r="BT122" s="55">
        <v>0</v>
      </c>
      <c r="BU122" s="55">
        <v>0</v>
      </c>
      <c r="BV122" s="55">
        <v>0</v>
      </c>
      <c r="BW122" s="55">
        <v>0</v>
      </c>
      <c r="BX122" s="55">
        <v>0</v>
      </c>
      <c r="BY122" s="55">
        <v>0</v>
      </c>
      <c r="BZ122" s="55">
        <v>0</v>
      </c>
      <c r="CA122" s="55">
        <v>0</v>
      </c>
      <c r="CB122" s="55">
        <v>86.3</v>
      </c>
      <c r="CC122" s="58"/>
      <c r="CD122" s="58"/>
      <c r="CE122" s="55">
        <v>5</v>
      </c>
      <c r="CF122" s="55"/>
      <c r="CG122" s="55">
        <v>2</v>
      </c>
      <c r="CH122" s="55">
        <v>2</v>
      </c>
      <c r="CI122" s="55">
        <v>2</v>
      </c>
      <c r="CJ122" s="55">
        <v>150</v>
      </c>
      <c r="CK122" s="55">
        <v>150</v>
      </c>
      <c r="CL122" s="55">
        <v>150</v>
      </c>
      <c r="CM122" s="55">
        <v>46.8</v>
      </c>
      <c r="CN122" s="55">
        <v>46.8</v>
      </c>
      <c r="CO122" s="55">
        <v>46.8</v>
      </c>
      <c r="CP122" s="55">
        <v>0</v>
      </c>
      <c r="CQ122" s="55">
        <v>0</v>
      </c>
    </row>
    <row r="123" spans="1:95" ht="14.4" x14ac:dyDescent="0.3">
      <c r="A123" s="127"/>
      <c r="B123" s="142" t="s">
        <v>205</v>
      </c>
      <c r="C123" s="128"/>
      <c r="D123" s="244">
        <f>SUM(D116:D122)</f>
        <v>26.98</v>
      </c>
      <c r="E123" s="128">
        <f t="shared" ref="E123:BP123" si="28">SUM(E116:E122)</f>
        <v>14.200000000000001</v>
      </c>
      <c r="F123" s="128">
        <f t="shared" si="28"/>
        <v>24.779999999999994</v>
      </c>
      <c r="G123" s="128">
        <f t="shared" si="28"/>
        <v>1.62</v>
      </c>
      <c r="H123" s="128">
        <f t="shared" si="28"/>
        <v>105.8</v>
      </c>
      <c r="I123" s="128">
        <f t="shared" si="28"/>
        <v>707.44595712499995</v>
      </c>
      <c r="J123" s="136">
        <f t="shared" si="28"/>
        <v>8.99</v>
      </c>
      <c r="K123" s="67">
        <f t="shared" si="28"/>
        <v>0.24</v>
      </c>
      <c r="L123" s="67">
        <f t="shared" si="28"/>
        <v>0</v>
      </c>
      <c r="M123" s="67">
        <f t="shared" si="28"/>
        <v>0</v>
      </c>
      <c r="N123" s="67">
        <f t="shared" si="28"/>
        <v>27.650000000000002</v>
      </c>
      <c r="O123" s="67">
        <f t="shared" si="28"/>
        <v>60.7</v>
      </c>
      <c r="P123" s="67">
        <f t="shared" si="28"/>
        <v>10.100000000000001</v>
      </c>
      <c r="Q123" s="67">
        <f t="shared" si="28"/>
        <v>0</v>
      </c>
      <c r="R123" s="67">
        <f t="shared" si="28"/>
        <v>0</v>
      </c>
      <c r="S123" s="67">
        <f t="shared" si="28"/>
        <v>1.6400000000000001</v>
      </c>
      <c r="T123" s="67">
        <f t="shared" si="28"/>
        <v>4.96</v>
      </c>
      <c r="U123" s="67">
        <f t="shared" si="28"/>
        <v>795.57999999999993</v>
      </c>
      <c r="V123" s="67">
        <f t="shared" si="28"/>
        <v>839.58</v>
      </c>
      <c r="W123" s="67">
        <f t="shared" si="28"/>
        <v>119.81</v>
      </c>
      <c r="X123" s="67">
        <f t="shared" si="28"/>
        <v>80.569999999999993</v>
      </c>
      <c r="Y123" s="67">
        <f t="shared" si="28"/>
        <v>292.12</v>
      </c>
      <c r="Z123" s="67">
        <f t="shared" si="28"/>
        <v>6.39</v>
      </c>
      <c r="AA123" s="67">
        <f t="shared" si="28"/>
        <v>63.85</v>
      </c>
      <c r="AB123" s="67">
        <f t="shared" si="28"/>
        <v>1422.17</v>
      </c>
      <c r="AC123" s="67">
        <f t="shared" si="28"/>
        <v>363.03</v>
      </c>
      <c r="AD123" s="67">
        <f t="shared" si="28"/>
        <v>2.56</v>
      </c>
      <c r="AE123" s="67">
        <f t="shared" si="28"/>
        <v>0.29000000000000004</v>
      </c>
      <c r="AF123" s="67">
        <f t="shared" si="28"/>
        <v>0.24</v>
      </c>
      <c r="AG123" s="67">
        <f t="shared" si="28"/>
        <v>7.28</v>
      </c>
      <c r="AH123" s="67">
        <f t="shared" si="28"/>
        <v>13.790000000000001</v>
      </c>
      <c r="AI123" s="67">
        <f t="shared" si="28"/>
        <v>17.149999999999999</v>
      </c>
      <c r="AJ123" s="67">
        <f t="shared" si="28"/>
        <v>0</v>
      </c>
      <c r="AK123" s="67">
        <f t="shared" si="28"/>
        <v>986.05</v>
      </c>
      <c r="AL123" s="67">
        <f t="shared" si="28"/>
        <v>829.33</v>
      </c>
      <c r="AM123" s="67">
        <f t="shared" si="28"/>
        <v>1586.6100000000001</v>
      </c>
      <c r="AN123" s="67">
        <f t="shared" si="28"/>
        <v>1314.8899999999999</v>
      </c>
      <c r="AO123" s="67">
        <f t="shared" si="28"/>
        <v>436.45999999999992</v>
      </c>
      <c r="AP123" s="67">
        <f t="shared" si="28"/>
        <v>841.07999999999993</v>
      </c>
      <c r="AQ123" s="67">
        <f t="shared" si="28"/>
        <v>287.27</v>
      </c>
      <c r="AR123" s="67">
        <f t="shared" si="28"/>
        <v>921.58999999999992</v>
      </c>
      <c r="AS123" s="67">
        <f t="shared" si="28"/>
        <v>1036.98</v>
      </c>
      <c r="AT123" s="67">
        <f t="shared" si="28"/>
        <v>1152.99</v>
      </c>
      <c r="AU123" s="67">
        <f t="shared" si="28"/>
        <v>1510.5200000000002</v>
      </c>
      <c r="AV123" s="67">
        <f t="shared" si="28"/>
        <v>469.47999999999996</v>
      </c>
      <c r="AW123" s="67">
        <f t="shared" si="28"/>
        <v>1176.8900000000001</v>
      </c>
      <c r="AX123" s="67">
        <f t="shared" si="28"/>
        <v>3896.45</v>
      </c>
      <c r="AY123" s="67">
        <f t="shared" si="28"/>
        <v>93.77</v>
      </c>
      <c r="AZ123" s="67">
        <f t="shared" si="28"/>
        <v>1264.5500000000002</v>
      </c>
      <c r="BA123" s="67">
        <f t="shared" si="28"/>
        <v>940.41</v>
      </c>
      <c r="BB123" s="67">
        <f t="shared" si="28"/>
        <v>672.27</v>
      </c>
      <c r="BC123" s="67">
        <f t="shared" si="28"/>
        <v>305.59000000000003</v>
      </c>
      <c r="BD123" s="67">
        <f t="shared" si="28"/>
        <v>0.26</v>
      </c>
      <c r="BE123" s="67">
        <f t="shared" si="28"/>
        <v>0.12</v>
      </c>
      <c r="BF123" s="67">
        <f t="shared" si="28"/>
        <v>0.06</v>
      </c>
      <c r="BG123" s="67">
        <f t="shared" si="28"/>
        <v>0.14000000000000001</v>
      </c>
      <c r="BH123" s="67">
        <f t="shared" si="28"/>
        <v>0.17</v>
      </c>
      <c r="BI123" s="67">
        <f t="shared" si="28"/>
        <v>0.75</v>
      </c>
      <c r="BJ123" s="67">
        <f t="shared" si="28"/>
        <v>0</v>
      </c>
      <c r="BK123" s="67">
        <f t="shared" si="28"/>
        <v>2.2400000000000002</v>
      </c>
      <c r="BL123" s="67">
        <f t="shared" si="28"/>
        <v>0</v>
      </c>
      <c r="BM123" s="67">
        <f t="shared" si="28"/>
        <v>0.65</v>
      </c>
      <c r="BN123" s="67">
        <f t="shared" si="28"/>
        <v>0.01</v>
      </c>
      <c r="BO123" s="67">
        <f t="shared" si="28"/>
        <v>0</v>
      </c>
      <c r="BP123" s="67">
        <f t="shared" si="28"/>
        <v>0</v>
      </c>
      <c r="BQ123" s="67">
        <f t="shared" ref="BQ123:CQ123" si="29">SUM(BQ116:BQ122)</f>
        <v>0.14000000000000001</v>
      </c>
      <c r="BR123" s="67">
        <f t="shared" si="29"/>
        <v>0.22000000000000003</v>
      </c>
      <c r="BS123" s="67">
        <f t="shared" si="29"/>
        <v>1.78</v>
      </c>
      <c r="BT123" s="67">
        <f t="shared" si="29"/>
        <v>0</v>
      </c>
      <c r="BU123" s="67">
        <f t="shared" si="29"/>
        <v>0</v>
      </c>
      <c r="BV123" s="67">
        <f t="shared" si="29"/>
        <v>0.45999999999999996</v>
      </c>
      <c r="BW123" s="67">
        <f t="shared" si="29"/>
        <v>0.03</v>
      </c>
      <c r="BX123" s="67">
        <f t="shared" si="29"/>
        <v>0</v>
      </c>
      <c r="BY123" s="67">
        <f t="shared" si="29"/>
        <v>0</v>
      </c>
      <c r="BZ123" s="67">
        <f t="shared" si="29"/>
        <v>0</v>
      </c>
      <c r="CA123" s="67">
        <f t="shared" si="29"/>
        <v>0</v>
      </c>
      <c r="CB123" s="67">
        <f t="shared" si="29"/>
        <v>671.79</v>
      </c>
      <c r="CC123" s="67">
        <f t="shared" si="29"/>
        <v>0</v>
      </c>
      <c r="CD123" s="67">
        <f t="shared" si="29"/>
        <v>0</v>
      </c>
      <c r="CE123" s="67">
        <f t="shared" si="29"/>
        <v>300.87999999999994</v>
      </c>
      <c r="CF123" s="67">
        <f t="shared" si="29"/>
        <v>0</v>
      </c>
      <c r="CG123" s="67">
        <f t="shared" si="29"/>
        <v>77.78</v>
      </c>
      <c r="CH123" s="67">
        <f t="shared" si="29"/>
        <v>45.07</v>
      </c>
      <c r="CI123" s="67">
        <f t="shared" si="29"/>
        <v>61.43</v>
      </c>
      <c r="CJ123" s="67">
        <f t="shared" si="29"/>
        <v>5087.7299999999996</v>
      </c>
      <c r="CK123" s="67">
        <f t="shared" si="29"/>
        <v>2820.62</v>
      </c>
      <c r="CL123" s="67">
        <f t="shared" si="29"/>
        <v>3954.1800000000003</v>
      </c>
      <c r="CM123" s="67">
        <f t="shared" si="29"/>
        <v>185.76</v>
      </c>
      <c r="CN123" s="67">
        <f t="shared" si="29"/>
        <v>129.94999999999999</v>
      </c>
      <c r="CO123" s="67">
        <f t="shared" si="29"/>
        <v>157.91999999999999</v>
      </c>
      <c r="CP123" s="67">
        <f t="shared" si="29"/>
        <v>10</v>
      </c>
      <c r="CQ123" s="67">
        <f t="shared" si="29"/>
        <v>1.28</v>
      </c>
    </row>
    <row r="124" spans="1:95" hidden="1" x14ac:dyDescent="0.3">
      <c r="A124" s="56"/>
      <c r="B124" s="16" t="s">
        <v>102</v>
      </c>
      <c r="C124" s="74"/>
      <c r="D124" s="74">
        <v>26.95</v>
      </c>
      <c r="E124" s="74">
        <v>0</v>
      </c>
      <c r="F124" s="74">
        <v>27.65</v>
      </c>
      <c r="G124" s="74">
        <v>0</v>
      </c>
      <c r="H124" s="74">
        <v>117.24999999999999</v>
      </c>
      <c r="I124" s="74">
        <v>822.5</v>
      </c>
      <c r="V124" s="50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244.99999999999997</v>
      </c>
      <c r="AD124" s="50">
        <v>0</v>
      </c>
      <c r="AE124" s="50">
        <v>0.42</v>
      </c>
      <c r="AF124" s="50">
        <v>0.48999999999999994</v>
      </c>
      <c r="AI124" s="50">
        <v>21</v>
      </c>
      <c r="CI124" s="51">
        <v>0</v>
      </c>
      <c r="CL124" s="51">
        <v>0</v>
      </c>
      <c r="CO124" s="51">
        <v>0</v>
      </c>
    </row>
    <row r="125" spans="1:95" hidden="1" x14ac:dyDescent="0.3">
      <c r="A125" s="56"/>
      <c r="B125" s="16" t="s">
        <v>103</v>
      </c>
      <c r="C125" s="74"/>
      <c r="D125" s="74">
        <f t="shared" ref="D125:I125" si="30">D123-D124</f>
        <v>3.0000000000001137E-2</v>
      </c>
      <c r="E125" s="74">
        <f t="shared" si="30"/>
        <v>14.200000000000001</v>
      </c>
      <c r="F125" s="74">
        <f t="shared" si="30"/>
        <v>-2.8700000000000045</v>
      </c>
      <c r="G125" s="74">
        <f t="shared" si="30"/>
        <v>1.62</v>
      </c>
      <c r="H125" s="74">
        <f t="shared" si="30"/>
        <v>-11.449999999999989</v>
      </c>
      <c r="I125" s="74">
        <f t="shared" si="30"/>
        <v>-115.05404287500005</v>
      </c>
      <c r="V125" s="50">
        <f t="shared" ref="V125:AF125" si="31">V123-V124</f>
        <v>839.58</v>
      </c>
      <c r="W125" s="50">
        <f t="shared" si="31"/>
        <v>119.81</v>
      </c>
      <c r="X125" s="50">
        <f t="shared" si="31"/>
        <v>80.569999999999993</v>
      </c>
      <c r="Y125" s="50">
        <f t="shared" si="31"/>
        <v>292.12</v>
      </c>
      <c r="Z125" s="50">
        <f t="shared" si="31"/>
        <v>6.39</v>
      </c>
      <c r="AA125" s="50">
        <f t="shared" si="31"/>
        <v>63.85</v>
      </c>
      <c r="AB125" s="50">
        <f t="shared" si="31"/>
        <v>1422.17</v>
      </c>
      <c r="AC125" s="50">
        <f t="shared" si="31"/>
        <v>118.03</v>
      </c>
      <c r="AD125" s="50">
        <f t="shared" si="31"/>
        <v>2.56</v>
      </c>
      <c r="AE125" s="50">
        <f t="shared" si="31"/>
        <v>-0.12999999999999995</v>
      </c>
      <c r="AF125" s="50">
        <f t="shared" si="31"/>
        <v>-0.24999999999999994</v>
      </c>
      <c r="AI125" s="50">
        <f>AI123-AI124</f>
        <v>-3.8500000000000014</v>
      </c>
      <c r="CI125" s="51">
        <f>CI123-CI124</f>
        <v>61.43</v>
      </c>
      <c r="CL125" s="51">
        <f>CL123-CL124</f>
        <v>3954.1800000000003</v>
      </c>
      <c r="CO125" s="51">
        <f>CO123-CO124</f>
        <v>157.91999999999999</v>
      </c>
    </row>
    <row r="126" spans="1:95" hidden="1" x14ac:dyDescent="0.3">
      <c r="A126" s="56"/>
      <c r="B126" s="16" t="s">
        <v>104</v>
      </c>
      <c r="C126" s="74"/>
      <c r="D126" s="74">
        <v>15</v>
      </c>
      <c r="E126" s="74"/>
      <c r="F126" s="74">
        <v>31</v>
      </c>
      <c r="G126" s="74"/>
      <c r="H126" s="74">
        <v>54</v>
      </c>
      <c r="I126" s="74"/>
    </row>
    <row r="127" spans="1:95" x14ac:dyDescent="0.3">
      <c r="A127" s="56"/>
      <c r="B127" s="16"/>
      <c r="C127" s="74"/>
      <c r="D127" s="74"/>
      <c r="E127" s="74"/>
      <c r="F127" s="74"/>
      <c r="G127" s="74"/>
      <c r="H127" s="74"/>
      <c r="I127" s="74"/>
    </row>
    <row r="128" spans="1:95" x14ac:dyDescent="0.3">
      <c r="A128" s="56"/>
      <c r="B128" s="23" t="s">
        <v>151</v>
      </c>
      <c r="C128" s="24" t="s">
        <v>156</v>
      </c>
      <c r="D128" s="253" t="s">
        <v>157</v>
      </c>
      <c r="E128" s="253"/>
      <c r="F128" s="267" t="s">
        <v>158</v>
      </c>
      <c r="G128" s="267"/>
      <c r="H128" s="25" t="s">
        <v>159</v>
      </c>
      <c r="I128" s="25" t="s">
        <v>160</v>
      </c>
      <c r="J128" s="83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8"/>
      <c r="CD128" s="58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</row>
    <row r="129" spans="1:95" x14ac:dyDescent="0.3">
      <c r="A129" s="121"/>
      <c r="B129" s="122" t="s">
        <v>199</v>
      </c>
      <c r="C129" s="123"/>
      <c r="D129" s="123"/>
      <c r="E129" s="123"/>
      <c r="F129" s="123"/>
      <c r="G129" s="123"/>
      <c r="H129" s="123"/>
      <c r="I129" s="123"/>
      <c r="J129" s="83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8"/>
      <c r="CD129" s="58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</row>
    <row r="130" spans="1:95" x14ac:dyDescent="0.3">
      <c r="A130" s="121" t="s">
        <v>340</v>
      </c>
      <c r="B130" s="126" t="s">
        <v>341</v>
      </c>
      <c r="C130" s="123" t="s">
        <v>279</v>
      </c>
      <c r="D130" s="123">
        <v>4.91</v>
      </c>
      <c r="E130" s="123">
        <v>6.66</v>
      </c>
      <c r="F130" s="123">
        <v>3.89</v>
      </c>
      <c r="G130" s="123">
        <v>0.22</v>
      </c>
      <c r="H130" s="123">
        <v>27.05</v>
      </c>
      <c r="I130" s="123">
        <v>143.30000000000001</v>
      </c>
      <c r="J130" s="82">
        <v>1.58</v>
      </c>
      <c r="K130" s="60">
        <v>0.05</v>
      </c>
      <c r="L130" s="60">
        <v>0</v>
      </c>
      <c r="M130" s="60">
        <v>0</v>
      </c>
      <c r="N130" s="60">
        <v>1.57</v>
      </c>
      <c r="O130" s="60">
        <v>10.39</v>
      </c>
      <c r="P130" s="60">
        <v>1.1000000000000001</v>
      </c>
      <c r="Q130" s="60">
        <v>0</v>
      </c>
      <c r="R130" s="60">
        <v>0</v>
      </c>
      <c r="S130" s="60">
        <v>0.1</v>
      </c>
      <c r="T130" s="60">
        <v>1.47</v>
      </c>
      <c r="U130" s="60">
        <v>73.44</v>
      </c>
      <c r="V130" s="60">
        <v>187.78</v>
      </c>
      <c r="W130" s="60">
        <v>11.34</v>
      </c>
      <c r="X130" s="60">
        <v>9.91</v>
      </c>
      <c r="Y130" s="60">
        <v>67.31</v>
      </c>
      <c r="Z130" s="60">
        <v>0.56000000000000005</v>
      </c>
      <c r="AA130" s="60">
        <v>13.26</v>
      </c>
      <c r="AB130" s="60">
        <v>15.2</v>
      </c>
      <c r="AC130" s="60">
        <v>22.8</v>
      </c>
      <c r="AD130" s="60">
        <v>0.65</v>
      </c>
      <c r="AE130" s="60">
        <v>7.0000000000000007E-2</v>
      </c>
      <c r="AF130" s="60">
        <v>0.06</v>
      </c>
      <c r="AG130" s="60">
        <v>1.58</v>
      </c>
      <c r="AH130" s="60">
        <v>3.9</v>
      </c>
      <c r="AI130" s="60">
        <v>0.95</v>
      </c>
      <c r="AJ130" s="61">
        <v>0</v>
      </c>
      <c r="AK130" s="61">
        <v>430.79</v>
      </c>
      <c r="AL130" s="61">
        <v>336.7</v>
      </c>
      <c r="AM130" s="61">
        <v>607.80999999999995</v>
      </c>
      <c r="AN130" s="61">
        <v>689.8</v>
      </c>
      <c r="AO130" s="61">
        <v>189.19</v>
      </c>
      <c r="AP130" s="61">
        <v>394.5</v>
      </c>
      <c r="AQ130" s="61">
        <v>83.19</v>
      </c>
      <c r="AR130" s="61">
        <v>35.65</v>
      </c>
      <c r="AS130" s="61">
        <v>42.72</v>
      </c>
      <c r="AT130" s="61">
        <v>85.72</v>
      </c>
      <c r="AU130" s="61">
        <v>55.6</v>
      </c>
      <c r="AV130" s="61">
        <v>299.14</v>
      </c>
      <c r="AW130" s="61">
        <v>32.56</v>
      </c>
      <c r="AX130" s="61">
        <v>147.09</v>
      </c>
      <c r="AY130" s="61">
        <v>0</v>
      </c>
      <c r="AZ130" s="61">
        <v>29.66</v>
      </c>
      <c r="BA130" s="61">
        <v>28.71</v>
      </c>
      <c r="BB130" s="61">
        <v>27.56</v>
      </c>
      <c r="BC130" s="61">
        <v>12.36</v>
      </c>
      <c r="BD130" s="61">
        <v>0.06</v>
      </c>
      <c r="BE130" s="61">
        <v>0.03</v>
      </c>
      <c r="BF130" s="61">
        <v>0.01</v>
      </c>
      <c r="BG130" s="61">
        <v>0.03</v>
      </c>
      <c r="BH130" s="61">
        <v>0.04</v>
      </c>
      <c r="BI130" s="61">
        <v>0.17</v>
      </c>
      <c r="BJ130" s="61">
        <v>0</v>
      </c>
      <c r="BK130" s="61">
        <v>0.51</v>
      </c>
      <c r="BL130" s="61">
        <v>0</v>
      </c>
      <c r="BM130" s="61">
        <v>0.16</v>
      </c>
      <c r="BN130" s="61">
        <v>0</v>
      </c>
      <c r="BO130" s="61">
        <v>0</v>
      </c>
      <c r="BP130" s="61">
        <v>0</v>
      </c>
      <c r="BQ130" s="61">
        <v>0.03</v>
      </c>
      <c r="BR130" s="61">
        <v>0.05</v>
      </c>
      <c r="BS130" s="61">
        <v>0.47</v>
      </c>
      <c r="BT130" s="61">
        <v>0</v>
      </c>
      <c r="BU130" s="61">
        <v>0</v>
      </c>
      <c r="BV130" s="61">
        <v>7.0000000000000007E-2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238.65</v>
      </c>
      <c r="CC130" s="62"/>
      <c r="CD130" s="62"/>
      <c r="CE130" s="61">
        <v>15.79</v>
      </c>
      <c r="CF130" s="61"/>
      <c r="CG130" s="61">
        <v>75.989999999999995</v>
      </c>
      <c r="CH130" s="61">
        <v>21.11</v>
      </c>
      <c r="CI130" s="61">
        <v>48.55</v>
      </c>
      <c r="CJ130" s="61">
        <v>1293.93</v>
      </c>
      <c r="CK130" s="61">
        <v>580.37</v>
      </c>
      <c r="CL130" s="61">
        <v>937.15</v>
      </c>
      <c r="CM130" s="61">
        <v>54.12</v>
      </c>
      <c r="CN130" s="61">
        <v>28.49</v>
      </c>
      <c r="CO130" s="61">
        <v>41.3</v>
      </c>
      <c r="CP130" s="61">
        <v>0</v>
      </c>
      <c r="CQ130" s="61">
        <v>0.4</v>
      </c>
    </row>
    <row r="131" spans="1:95" x14ac:dyDescent="0.3">
      <c r="A131" s="121" t="s">
        <v>127</v>
      </c>
      <c r="B131" s="126" t="s">
        <v>128</v>
      </c>
      <c r="C131" s="123" t="str">
        <f>"100"</f>
        <v>100</v>
      </c>
      <c r="D131" s="123">
        <v>14.89</v>
      </c>
      <c r="E131" s="123">
        <v>14.17</v>
      </c>
      <c r="F131" s="123">
        <v>15.69</v>
      </c>
      <c r="G131" s="123">
        <v>0.09</v>
      </c>
      <c r="H131" s="123">
        <v>12.12</v>
      </c>
      <c r="I131" s="123">
        <v>221.16700000000003</v>
      </c>
      <c r="J131" s="82">
        <v>8.0500000000000007</v>
      </c>
      <c r="K131" s="60">
        <v>0.11</v>
      </c>
      <c r="L131" s="60">
        <v>0</v>
      </c>
      <c r="M131" s="60">
        <v>0</v>
      </c>
      <c r="N131" s="60">
        <v>1.33</v>
      </c>
      <c r="O131" s="60">
        <v>3.41</v>
      </c>
      <c r="P131" s="60">
        <v>0.63</v>
      </c>
      <c r="Q131" s="60">
        <v>0</v>
      </c>
      <c r="R131" s="60">
        <v>0</v>
      </c>
      <c r="S131" s="60">
        <v>0.03</v>
      </c>
      <c r="T131" s="60">
        <v>1.46</v>
      </c>
      <c r="U131" s="60">
        <v>234.7</v>
      </c>
      <c r="V131" s="60">
        <v>279.95999999999998</v>
      </c>
      <c r="W131" s="60">
        <v>15</v>
      </c>
      <c r="X131" s="60">
        <v>19.579999999999998</v>
      </c>
      <c r="Y131" s="60">
        <v>157.01</v>
      </c>
      <c r="Z131" s="60">
        <v>2.25</v>
      </c>
      <c r="AA131" s="60">
        <v>17</v>
      </c>
      <c r="AB131" s="60">
        <v>12.75</v>
      </c>
      <c r="AC131" s="60">
        <v>22.5</v>
      </c>
      <c r="AD131" s="60">
        <v>0.48</v>
      </c>
      <c r="AE131" s="60">
        <v>0.05</v>
      </c>
      <c r="AF131" s="60">
        <v>0.1</v>
      </c>
      <c r="AG131" s="60">
        <v>3.28</v>
      </c>
      <c r="AH131" s="60">
        <v>6.8</v>
      </c>
      <c r="AI131" s="60">
        <v>0.45</v>
      </c>
      <c r="AJ131" s="61">
        <v>0</v>
      </c>
      <c r="AK131" s="61">
        <v>810.97</v>
      </c>
      <c r="AL131" s="61">
        <v>616.70000000000005</v>
      </c>
      <c r="AM131" s="61">
        <v>1165.18</v>
      </c>
      <c r="AN131" s="61">
        <v>1981.66</v>
      </c>
      <c r="AO131" s="61">
        <v>346.28</v>
      </c>
      <c r="AP131" s="61">
        <v>627.29</v>
      </c>
      <c r="AQ131" s="61">
        <v>166.39</v>
      </c>
      <c r="AR131" s="61">
        <v>629.95000000000005</v>
      </c>
      <c r="AS131" s="61">
        <v>842.75</v>
      </c>
      <c r="AT131" s="61">
        <v>812.94</v>
      </c>
      <c r="AU131" s="61">
        <v>1364.83</v>
      </c>
      <c r="AV131" s="61">
        <v>550.79</v>
      </c>
      <c r="AW131" s="61">
        <v>729.89</v>
      </c>
      <c r="AX131" s="61">
        <v>2488.5500000000002</v>
      </c>
      <c r="AY131" s="61">
        <v>220.4</v>
      </c>
      <c r="AZ131" s="61">
        <v>568.96</v>
      </c>
      <c r="BA131" s="61">
        <v>619.12</v>
      </c>
      <c r="BB131" s="61">
        <v>513.95000000000005</v>
      </c>
      <c r="BC131" s="61">
        <v>206.82</v>
      </c>
      <c r="BD131" s="61">
        <v>0.13</v>
      </c>
      <c r="BE131" s="61">
        <v>0.06</v>
      </c>
      <c r="BF131" s="61">
        <v>0.03</v>
      </c>
      <c r="BG131" s="61">
        <v>7.0000000000000007E-2</v>
      </c>
      <c r="BH131" s="61">
        <v>0.08</v>
      </c>
      <c r="BI131" s="61">
        <v>0.38</v>
      </c>
      <c r="BJ131" s="61">
        <v>0</v>
      </c>
      <c r="BK131" s="61">
        <v>1.06</v>
      </c>
      <c r="BL131" s="61">
        <v>0</v>
      </c>
      <c r="BM131" s="61">
        <v>0.32</v>
      </c>
      <c r="BN131" s="61">
        <v>0</v>
      </c>
      <c r="BO131" s="61">
        <v>0</v>
      </c>
      <c r="BP131" s="61">
        <v>0</v>
      </c>
      <c r="BQ131" s="61">
        <v>7.0000000000000007E-2</v>
      </c>
      <c r="BR131" s="61">
        <v>0.11</v>
      </c>
      <c r="BS131" s="61">
        <v>0.86</v>
      </c>
      <c r="BT131" s="61">
        <v>0</v>
      </c>
      <c r="BU131" s="61">
        <v>0</v>
      </c>
      <c r="BV131" s="61">
        <v>7.0000000000000007E-2</v>
      </c>
      <c r="BW131" s="61">
        <v>0.01</v>
      </c>
      <c r="BX131" s="61">
        <v>0</v>
      </c>
      <c r="BY131" s="61">
        <v>0</v>
      </c>
      <c r="BZ131" s="61">
        <v>0</v>
      </c>
      <c r="CA131" s="61">
        <v>0</v>
      </c>
      <c r="CB131" s="61">
        <v>126.45</v>
      </c>
      <c r="CC131" s="62"/>
      <c r="CD131" s="62"/>
      <c r="CE131" s="61">
        <v>19.13</v>
      </c>
      <c r="CF131" s="61"/>
      <c r="CG131" s="61">
        <v>27.69</v>
      </c>
      <c r="CH131" s="61">
        <v>17.54</v>
      </c>
      <c r="CI131" s="61">
        <v>22.61</v>
      </c>
      <c r="CJ131" s="61">
        <v>2951.17</v>
      </c>
      <c r="CK131" s="61">
        <v>1775.97</v>
      </c>
      <c r="CL131" s="61">
        <v>2363.5700000000002</v>
      </c>
      <c r="CM131" s="61">
        <v>34.479999999999997</v>
      </c>
      <c r="CN131" s="61">
        <v>19.96</v>
      </c>
      <c r="CO131" s="61">
        <v>27.27</v>
      </c>
      <c r="CP131" s="61">
        <v>0</v>
      </c>
      <c r="CQ131" s="61">
        <v>0.5</v>
      </c>
    </row>
    <row r="132" spans="1:95" x14ac:dyDescent="0.3">
      <c r="A132" s="121" t="s">
        <v>137</v>
      </c>
      <c r="B132" s="126" t="s">
        <v>138</v>
      </c>
      <c r="C132" s="123" t="str">
        <f>"150"</f>
        <v>150</v>
      </c>
      <c r="D132" s="123">
        <v>3.11</v>
      </c>
      <c r="E132" s="123">
        <v>0.55000000000000004</v>
      </c>
      <c r="F132" s="123">
        <v>3.67</v>
      </c>
      <c r="G132" s="123">
        <v>0.51</v>
      </c>
      <c r="H132" s="123">
        <v>22.07</v>
      </c>
      <c r="I132" s="123">
        <v>132.58571249999997</v>
      </c>
      <c r="J132" s="82">
        <v>2.2799999999999998</v>
      </c>
      <c r="K132" s="60">
        <v>0.08</v>
      </c>
      <c r="L132" s="60">
        <v>0</v>
      </c>
      <c r="M132" s="60">
        <v>0</v>
      </c>
      <c r="N132" s="60">
        <v>2.15</v>
      </c>
      <c r="O132" s="60">
        <v>18.23</v>
      </c>
      <c r="P132" s="60">
        <v>1.7</v>
      </c>
      <c r="Q132" s="60">
        <v>0</v>
      </c>
      <c r="R132" s="60">
        <v>0</v>
      </c>
      <c r="S132" s="60">
        <v>0.28999999999999998</v>
      </c>
      <c r="T132" s="60">
        <v>1.89</v>
      </c>
      <c r="U132" s="60">
        <v>77.84</v>
      </c>
      <c r="V132" s="60">
        <v>636.26</v>
      </c>
      <c r="W132" s="60">
        <v>33.96</v>
      </c>
      <c r="X132" s="60">
        <v>30.35</v>
      </c>
      <c r="Y132" s="60">
        <v>86.82</v>
      </c>
      <c r="Z132" s="60">
        <v>1.1200000000000001</v>
      </c>
      <c r="AA132" s="60">
        <v>18.75</v>
      </c>
      <c r="AB132" s="60">
        <v>34.11</v>
      </c>
      <c r="AC132" s="60">
        <v>25.05</v>
      </c>
      <c r="AD132" s="60">
        <v>0.17</v>
      </c>
      <c r="AE132" s="60">
        <v>0.12</v>
      </c>
      <c r="AF132" s="60">
        <v>0.1</v>
      </c>
      <c r="AG132" s="60">
        <v>1.33</v>
      </c>
      <c r="AH132" s="60">
        <v>2.59</v>
      </c>
      <c r="AI132" s="60">
        <v>5.45</v>
      </c>
      <c r="AJ132" s="61">
        <v>0</v>
      </c>
      <c r="AK132" s="61">
        <v>62.59</v>
      </c>
      <c r="AL132" s="61">
        <v>81.44</v>
      </c>
      <c r="AM132" s="61">
        <v>116</v>
      </c>
      <c r="AN132" s="61">
        <v>118.1</v>
      </c>
      <c r="AO132" s="61">
        <v>26.61</v>
      </c>
      <c r="AP132" s="61">
        <v>76.13</v>
      </c>
      <c r="AQ132" s="61">
        <v>34.840000000000003</v>
      </c>
      <c r="AR132" s="61">
        <v>80.09</v>
      </c>
      <c r="AS132" s="61">
        <v>75.67</v>
      </c>
      <c r="AT132" s="61">
        <v>206.13</v>
      </c>
      <c r="AU132" s="61">
        <v>91.81</v>
      </c>
      <c r="AV132" s="61">
        <v>19.2</v>
      </c>
      <c r="AW132" s="61">
        <v>53.44</v>
      </c>
      <c r="AX132" s="61">
        <v>287.20999999999998</v>
      </c>
      <c r="AY132" s="61">
        <v>0</v>
      </c>
      <c r="AZ132" s="61">
        <v>40.19</v>
      </c>
      <c r="BA132" s="61">
        <v>36.549999999999997</v>
      </c>
      <c r="BB132" s="61">
        <v>72.75</v>
      </c>
      <c r="BC132" s="61">
        <v>21.66</v>
      </c>
      <c r="BD132" s="61">
        <v>0.1</v>
      </c>
      <c r="BE132" s="61">
        <v>0.04</v>
      </c>
      <c r="BF132" s="61">
        <v>0.02</v>
      </c>
      <c r="BG132" s="61">
        <v>0.05</v>
      </c>
      <c r="BH132" s="61">
        <v>0.06</v>
      </c>
      <c r="BI132" s="61">
        <v>0.28999999999999998</v>
      </c>
      <c r="BJ132" s="61">
        <v>0</v>
      </c>
      <c r="BK132" s="61">
        <v>0.88</v>
      </c>
      <c r="BL132" s="61">
        <v>0</v>
      </c>
      <c r="BM132" s="61">
        <v>0.26</v>
      </c>
      <c r="BN132" s="61">
        <v>0</v>
      </c>
      <c r="BO132" s="61">
        <v>0</v>
      </c>
      <c r="BP132" s="61">
        <v>0</v>
      </c>
      <c r="BQ132" s="61">
        <v>0.05</v>
      </c>
      <c r="BR132" s="61">
        <v>0.09</v>
      </c>
      <c r="BS132" s="61">
        <v>0.85</v>
      </c>
      <c r="BT132" s="61">
        <v>0</v>
      </c>
      <c r="BU132" s="61">
        <v>0</v>
      </c>
      <c r="BV132" s="61">
        <v>0.14000000000000001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123.62</v>
      </c>
      <c r="CC132" s="62"/>
      <c r="CD132" s="62"/>
      <c r="CE132" s="61">
        <v>24.43</v>
      </c>
      <c r="CF132" s="61"/>
      <c r="CG132" s="61">
        <v>17.59</v>
      </c>
      <c r="CH132" s="61">
        <v>11.66</v>
      </c>
      <c r="CI132" s="61">
        <v>14.63</v>
      </c>
      <c r="CJ132" s="61">
        <v>602.05999999999995</v>
      </c>
      <c r="CK132" s="61">
        <v>529.20000000000005</v>
      </c>
      <c r="CL132" s="61">
        <v>565.63</v>
      </c>
      <c r="CM132" s="61">
        <v>24.41</v>
      </c>
      <c r="CN132" s="61">
        <v>3.59</v>
      </c>
      <c r="CO132" s="61">
        <v>14</v>
      </c>
      <c r="CP132" s="61">
        <v>0</v>
      </c>
      <c r="CQ132" s="61">
        <v>0.23</v>
      </c>
    </row>
    <row r="133" spans="1:95" x14ac:dyDescent="0.3">
      <c r="A133" s="121" t="s">
        <v>242</v>
      </c>
      <c r="B133" s="126" t="s">
        <v>218</v>
      </c>
      <c r="C133" s="123" t="str">
        <f>"200"</f>
        <v>200</v>
      </c>
      <c r="D133" s="123">
        <v>0</v>
      </c>
      <c r="E133" s="123">
        <v>0</v>
      </c>
      <c r="F133" s="123">
        <v>0</v>
      </c>
      <c r="G133" s="123">
        <v>0</v>
      </c>
      <c r="H133" s="123">
        <v>18.95</v>
      </c>
      <c r="I133" s="123">
        <v>70.710400000000007</v>
      </c>
      <c r="J133" s="82">
        <v>0</v>
      </c>
      <c r="K133" s="60">
        <v>0</v>
      </c>
      <c r="L133" s="60">
        <v>0</v>
      </c>
      <c r="M133" s="60">
        <v>0</v>
      </c>
      <c r="N133" s="60">
        <v>18.23</v>
      </c>
      <c r="O133" s="60">
        <v>0</v>
      </c>
      <c r="P133" s="60">
        <v>0.72</v>
      </c>
      <c r="Q133" s="60">
        <v>0</v>
      </c>
      <c r="R133" s="60">
        <v>0</v>
      </c>
      <c r="S133" s="60">
        <v>0</v>
      </c>
      <c r="T133" s="60">
        <v>0</v>
      </c>
      <c r="U133" s="60">
        <v>0</v>
      </c>
      <c r="V133" s="60">
        <v>0</v>
      </c>
      <c r="W133" s="60">
        <v>0</v>
      </c>
      <c r="X133" s="60">
        <v>0</v>
      </c>
      <c r="Y133" s="60">
        <v>0</v>
      </c>
      <c r="Z133" s="60">
        <v>0</v>
      </c>
      <c r="AA133" s="60">
        <v>120</v>
      </c>
      <c r="AB133" s="60">
        <v>0</v>
      </c>
      <c r="AC133" s="60">
        <v>0</v>
      </c>
      <c r="AD133" s="60">
        <v>2.34</v>
      </c>
      <c r="AE133" s="60">
        <v>0.26</v>
      </c>
      <c r="AF133" s="60">
        <v>0.31</v>
      </c>
      <c r="AG133" s="60">
        <v>2.5499999999999998</v>
      </c>
      <c r="AH133" s="60">
        <v>0</v>
      </c>
      <c r="AI133" s="60">
        <v>8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200.64</v>
      </c>
      <c r="CC133" s="62"/>
      <c r="CD133" s="62"/>
      <c r="CE133" s="61">
        <v>120</v>
      </c>
      <c r="CF133" s="61"/>
      <c r="CG133" s="61">
        <v>0</v>
      </c>
      <c r="CH133" s="61">
        <v>0</v>
      </c>
      <c r="CI133" s="61">
        <v>0</v>
      </c>
      <c r="CJ133" s="61">
        <v>0</v>
      </c>
      <c r="CK133" s="61">
        <v>0</v>
      </c>
      <c r="CL133" s="61">
        <v>0</v>
      </c>
      <c r="CM133" s="61">
        <v>0</v>
      </c>
      <c r="CN133" s="61">
        <v>0</v>
      </c>
      <c r="CO133" s="61">
        <v>0</v>
      </c>
      <c r="CP133" s="61">
        <v>0</v>
      </c>
      <c r="CQ133" s="61">
        <v>0</v>
      </c>
    </row>
    <row r="134" spans="1:95" x14ac:dyDescent="0.3">
      <c r="A134" s="121" t="str">
        <f>""</f>
        <v/>
      </c>
      <c r="B134" s="126" t="s">
        <v>112</v>
      </c>
      <c r="C134" s="123" t="str">
        <f>"30"</f>
        <v>30</v>
      </c>
      <c r="D134" s="123">
        <v>2.7</v>
      </c>
      <c r="E134" s="123">
        <v>0</v>
      </c>
      <c r="F134" s="123">
        <v>0.9</v>
      </c>
      <c r="G134" s="123">
        <v>0</v>
      </c>
      <c r="H134" s="123">
        <v>16.14</v>
      </c>
      <c r="I134" s="123">
        <v>80.295000000000002</v>
      </c>
      <c r="J134" s="82">
        <v>0</v>
      </c>
      <c r="K134" s="60">
        <v>0</v>
      </c>
      <c r="L134" s="60">
        <v>0</v>
      </c>
      <c r="M134" s="60">
        <v>0</v>
      </c>
      <c r="N134" s="60">
        <v>1.08</v>
      </c>
      <c r="O134" s="60">
        <v>12.81</v>
      </c>
      <c r="P134" s="60">
        <v>2.25</v>
      </c>
      <c r="Q134" s="60">
        <v>0</v>
      </c>
      <c r="R134" s="60">
        <v>0</v>
      </c>
      <c r="S134" s="60">
        <v>0.09</v>
      </c>
      <c r="T134" s="60">
        <v>0.54</v>
      </c>
      <c r="U134" s="60">
        <v>102.9</v>
      </c>
      <c r="V134" s="60">
        <v>67.5</v>
      </c>
      <c r="W134" s="60">
        <v>10.199999999999999</v>
      </c>
      <c r="X134" s="60">
        <v>18.899999999999999</v>
      </c>
      <c r="Y134" s="60">
        <v>51.6</v>
      </c>
      <c r="Z134" s="60">
        <v>0.84</v>
      </c>
      <c r="AA134" s="60">
        <v>2.7</v>
      </c>
      <c r="AB134" s="60">
        <v>0</v>
      </c>
      <c r="AC134" s="60">
        <v>2.7</v>
      </c>
      <c r="AD134" s="60">
        <v>0.51</v>
      </c>
      <c r="AE134" s="60">
        <v>0.05</v>
      </c>
      <c r="AF134" s="60">
        <v>0.02</v>
      </c>
      <c r="AG134" s="60">
        <v>1.41</v>
      </c>
      <c r="AH134" s="60">
        <v>1.41</v>
      </c>
      <c r="AI134" s="60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9.99</v>
      </c>
      <c r="CC134" s="62"/>
      <c r="CD134" s="62"/>
      <c r="CE134" s="61">
        <v>2.7</v>
      </c>
      <c r="CF134" s="61"/>
      <c r="CG134" s="61">
        <v>0</v>
      </c>
      <c r="CH134" s="61">
        <v>0</v>
      </c>
      <c r="CI134" s="61">
        <v>0</v>
      </c>
      <c r="CJ134" s="61">
        <v>0</v>
      </c>
      <c r="CK134" s="61">
        <v>0</v>
      </c>
      <c r="CL134" s="61">
        <v>0</v>
      </c>
      <c r="CM134" s="61">
        <v>0</v>
      </c>
      <c r="CN134" s="61">
        <v>0</v>
      </c>
      <c r="CO134" s="61">
        <v>0</v>
      </c>
      <c r="CP134" s="61">
        <v>0</v>
      </c>
      <c r="CQ134" s="61">
        <v>0</v>
      </c>
    </row>
    <row r="135" spans="1:95" x14ac:dyDescent="0.3">
      <c r="A135" s="121" t="str">
        <f>"-"</f>
        <v>-</v>
      </c>
      <c r="B135" s="126" t="s">
        <v>100</v>
      </c>
      <c r="C135" s="123" t="str">
        <f>"30"</f>
        <v>30</v>
      </c>
      <c r="D135" s="123">
        <v>1.98</v>
      </c>
      <c r="E135" s="123">
        <v>0</v>
      </c>
      <c r="F135" s="123">
        <v>0.36</v>
      </c>
      <c r="G135" s="123">
        <v>0.36</v>
      </c>
      <c r="H135" s="123">
        <v>12.51</v>
      </c>
      <c r="I135" s="123">
        <v>58.013999999999996</v>
      </c>
      <c r="J135" s="83">
        <v>0.05</v>
      </c>
      <c r="K135" s="57">
        <v>0</v>
      </c>
      <c r="L135" s="57">
        <v>0</v>
      </c>
      <c r="M135" s="57">
        <v>0</v>
      </c>
      <c r="N135" s="57">
        <v>0.3</v>
      </c>
      <c r="O135" s="57">
        <v>8.0500000000000007</v>
      </c>
      <c r="P135" s="57">
        <v>2.08</v>
      </c>
      <c r="Q135" s="57">
        <v>0</v>
      </c>
      <c r="R135" s="57">
        <v>0</v>
      </c>
      <c r="S135" s="57">
        <v>0.25</v>
      </c>
      <c r="T135" s="57">
        <v>0.63</v>
      </c>
      <c r="U135" s="57">
        <v>152.5</v>
      </c>
      <c r="V135" s="57">
        <v>61.25</v>
      </c>
      <c r="W135" s="57">
        <v>8.75</v>
      </c>
      <c r="X135" s="57">
        <v>11.75</v>
      </c>
      <c r="Y135" s="57">
        <v>39.5</v>
      </c>
      <c r="Z135" s="57">
        <v>0.98</v>
      </c>
      <c r="AA135" s="57">
        <v>0</v>
      </c>
      <c r="AB135" s="57">
        <v>1.25</v>
      </c>
      <c r="AC135" s="57">
        <v>0.25</v>
      </c>
      <c r="AD135" s="57">
        <v>0.35</v>
      </c>
      <c r="AE135" s="57">
        <v>0.05</v>
      </c>
      <c r="AF135" s="57">
        <v>0.02</v>
      </c>
      <c r="AG135" s="57">
        <v>0.18</v>
      </c>
      <c r="AH135" s="57">
        <v>0.5</v>
      </c>
      <c r="AI135" s="57">
        <v>0</v>
      </c>
      <c r="AJ135" s="55">
        <v>0</v>
      </c>
      <c r="AK135" s="55">
        <v>80.5</v>
      </c>
      <c r="AL135" s="55">
        <v>62</v>
      </c>
      <c r="AM135" s="55">
        <v>106.75</v>
      </c>
      <c r="AN135" s="55">
        <v>55.75</v>
      </c>
      <c r="AO135" s="55">
        <v>23.25</v>
      </c>
      <c r="AP135" s="55">
        <v>49.5</v>
      </c>
      <c r="AQ135" s="55">
        <v>20</v>
      </c>
      <c r="AR135" s="55">
        <v>92.75</v>
      </c>
      <c r="AS135" s="55">
        <v>74.25</v>
      </c>
      <c r="AT135" s="55">
        <v>72.75</v>
      </c>
      <c r="AU135" s="55">
        <v>116</v>
      </c>
      <c r="AV135" s="55">
        <v>31</v>
      </c>
      <c r="AW135" s="55">
        <v>77.5</v>
      </c>
      <c r="AX135" s="55">
        <v>389.75</v>
      </c>
      <c r="AY135" s="55">
        <v>0</v>
      </c>
      <c r="AZ135" s="55">
        <v>131.5</v>
      </c>
      <c r="BA135" s="55">
        <v>72.75</v>
      </c>
      <c r="BB135" s="55">
        <v>45</v>
      </c>
      <c r="BC135" s="55">
        <v>32.5</v>
      </c>
      <c r="BD135" s="55">
        <v>0</v>
      </c>
      <c r="BE135" s="55">
        <v>0</v>
      </c>
      <c r="BF135" s="55">
        <v>0</v>
      </c>
      <c r="BG135" s="55">
        <v>0</v>
      </c>
      <c r="BH135" s="55">
        <v>0</v>
      </c>
      <c r="BI135" s="55">
        <v>0</v>
      </c>
      <c r="BJ135" s="55">
        <v>0</v>
      </c>
      <c r="BK135" s="55">
        <v>0.04</v>
      </c>
      <c r="BL135" s="55">
        <v>0</v>
      </c>
      <c r="BM135" s="55">
        <v>0</v>
      </c>
      <c r="BN135" s="55">
        <v>0.01</v>
      </c>
      <c r="BO135" s="55">
        <v>0</v>
      </c>
      <c r="BP135" s="55">
        <v>0</v>
      </c>
      <c r="BQ135" s="55">
        <v>0</v>
      </c>
      <c r="BR135" s="55">
        <v>0</v>
      </c>
      <c r="BS135" s="55">
        <v>0.03</v>
      </c>
      <c r="BT135" s="55">
        <v>0</v>
      </c>
      <c r="BU135" s="55">
        <v>0</v>
      </c>
      <c r="BV135" s="55">
        <v>0.12</v>
      </c>
      <c r="BW135" s="55">
        <v>0.02</v>
      </c>
      <c r="BX135" s="55">
        <v>0</v>
      </c>
      <c r="BY135" s="55">
        <v>0</v>
      </c>
      <c r="BZ135" s="55">
        <v>0</v>
      </c>
      <c r="CA135" s="55">
        <v>0</v>
      </c>
      <c r="CB135" s="55">
        <v>11.75</v>
      </c>
      <c r="CC135" s="58"/>
      <c r="CD135" s="58"/>
      <c r="CE135" s="55">
        <v>0.21</v>
      </c>
      <c r="CF135" s="55"/>
      <c r="CG135" s="55">
        <v>2.5</v>
      </c>
      <c r="CH135" s="55">
        <v>2.5</v>
      </c>
      <c r="CI135" s="55">
        <v>2.5</v>
      </c>
      <c r="CJ135" s="55">
        <v>475</v>
      </c>
      <c r="CK135" s="55">
        <v>183</v>
      </c>
      <c r="CL135" s="55">
        <v>329</v>
      </c>
      <c r="CM135" s="55">
        <v>4.75</v>
      </c>
      <c r="CN135" s="55">
        <v>3.95</v>
      </c>
      <c r="CO135" s="55">
        <v>4.3499999999999996</v>
      </c>
      <c r="CP135" s="55">
        <v>0</v>
      </c>
      <c r="CQ135" s="55">
        <v>0</v>
      </c>
    </row>
    <row r="136" spans="1:95" x14ac:dyDescent="0.3">
      <c r="A136" s="127"/>
      <c r="B136" s="142" t="s">
        <v>205</v>
      </c>
      <c r="C136" s="128"/>
      <c r="D136" s="128">
        <f t="shared" ref="D136:I136" si="32">SUM(D130:D135)</f>
        <v>27.59</v>
      </c>
      <c r="E136" s="128">
        <f t="shared" si="32"/>
        <v>21.38</v>
      </c>
      <c r="F136" s="128">
        <f t="shared" si="32"/>
        <v>24.509999999999998</v>
      </c>
      <c r="G136" s="128">
        <f t="shared" si="32"/>
        <v>1.1800000000000002</v>
      </c>
      <c r="H136" s="128">
        <f t="shared" si="32"/>
        <v>108.84</v>
      </c>
      <c r="I136" s="128">
        <f t="shared" si="32"/>
        <v>706.0721125</v>
      </c>
      <c r="J136" s="63">
        <v>12</v>
      </c>
      <c r="K136" s="63">
        <v>0.46</v>
      </c>
      <c r="L136" s="63">
        <v>0</v>
      </c>
      <c r="M136" s="63">
        <v>0</v>
      </c>
      <c r="N136" s="63">
        <v>25.54</v>
      </c>
      <c r="O136" s="63">
        <v>52.92</v>
      </c>
      <c r="P136" s="63">
        <v>8.85</v>
      </c>
      <c r="Q136" s="63">
        <v>0</v>
      </c>
      <c r="R136" s="63">
        <v>0</v>
      </c>
      <c r="S136" s="63">
        <v>0.8</v>
      </c>
      <c r="T136" s="63">
        <v>6.4</v>
      </c>
      <c r="U136" s="63">
        <v>722.14</v>
      </c>
      <c r="V136" s="63">
        <v>1283.3699999999999</v>
      </c>
      <c r="W136" s="63">
        <v>88.64</v>
      </c>
      <c r="X136" s="63">
        <v>95.6</v>
      </c>
      <c r="Y136" s="63">
        <v>417.26</v>
      </c>
      <c r="Z136" s="63">
        <v>5.96</v>
      </c>
      <c r="AA136" s="63">
        <v>171.71</v>
      </c>
      <c r="AB136" s="63">
        <v>94.51</v>
      </c>
      <c r="AC136" s="63">
        <v>79.8</v>
      </c>
      <c r="AD136" s="63">
        <v>4.6900000000000004</v>
      </c>
      <c r="AE136" s="63">
        <v>0.59</v>
      </c>
      <c r="AF136" s="63">
        <v>0.62</v>
      </c>
      <c r="AG136" s="63">
        <v>10.39</v>
      </c>
      <c r="AH136" s="63">
        <v>15.32</v>
      </c>
      <c r="AI136" s="63">
        <v>16.579999999999998</v>
      </c>
      <c r="AJ136" s="1">
        <v>0</v>
      </c>
      <c r="AK136" s="1">
        <v>1395.01</v>
      </c>
      <c r="AL136" s="1">
        <v>1104.73</v>
      </c>
      <c r="AM136" s="1">
        <v>2007.02</v>
      </c>
      <c r="AN136" s="1">
        <v>2855.09</v>
      </c>
      <c r="AO136" s="1">
        <v>587.58000000000004</v>
      </c>
      <c r="AP136" s="1">
        <v>1155.32</v>
      </c>
      <c r="AQ136" s="1">
        <v>306.31</v>
      </c>
      <c r="AR136" s="1">
        <v>844.83</v>
      </c>
      <c r="AS136" s="1">
        <v>1045.17</v>
      </c>
      <c r="AT136" s="1">
        <v>1194.45</v>
      </c>
      <c r="AU136" s="1">
        <v>1648.16</v>
      </c>
      <c r="AV136" s="1">
        <v>903.9</v>
      </c>
      <c r="AW136" s="1">
        <v>903.92</v>
      </c>
      <c r="AX136" s="1">
        <v>3365.25</v>
      </c>
      <c r="AY136" s="1">
        <v>220.4</v>
      </c>
      <c r="AZ136" s="1">
        <v>776.7</v>
      </c>
      <c r="BA136" s="1">
        <v>767.29</v>
      </c>
      <c r="BB136" s="1">
        <v>667.16</v>
      </c>
      <c r="BC136" s="1">
        <v>275.97000000000003</v>
      </c>
      <c r="BD136" s="1">
        <v>0.28000000000000003</v>
      </c>
      <c r="BE136" s="1">
        <v>0.13</v>
      </c>
      <c r="BF136" s="1">
        <v>7.0000000000000007E-2</v>
      </c>
      <c r="BG136" s="1">
        <v>0.16</v>
      </c>
      <c r="BH136" s="1">
        <v>0.18</v>
      </c>
      <c r="BI136" s="1">
        <v>0.84</v>
      </c>
      <c r="BJ136" s="1">
        <v>0</v>
      </c>
      <c r="BK136" s="1">
        <v>2.5099999999999998</v>
      </c>
      <c r="BL136" s="1">
        <v>0</v>
      </c>
      <c r="BM136" s="1">
        <v>0.76</v>
      </c>
      <c r="BN136" s="1">
        <v>0.01</v>
      </c>
      <c r="BO136" s="1">
        <v>0</v>
      </c>
      <c r="BP136" s="1">
        <v>0</v>
      </c>
      <c r="BQ136" s="1">
        <v>0.16</v>
      </c>
      <c r="BR136" s="1">
        <v>0.25</v>
      </c>
      <c r="BS136" s="1">
        <v>2.2999999999999998</v>
      </c>
      <c r="BT136" s="1">
        <v>0</v>
      </c>
      <c r="BU136" s="1">
        <v>0</v>
      </c>
      <c r="BV136" s="1">
        <v>0.6</v>
      </c>
      <c r="BW136" s="1">
        <v>0.03</v>
      </c>
      <c r="BX136" s="1">
        <v>0</v>
      </c>
      <c r="BY136" s="1">
        <v>0</v>
      </c>
      <c r="BZ136" s="1">
        <v>0</v>
      </c>
      <c r="CA136" s="1">
        <v>0</v>
      </c>
      <c r="CB136" s="1">
        <v>749.39</v>
      </c>
      <c r="CC136" s="64"/>
      <c r="CD136" s="64"/>
      <c r="CE136" s="1">
        <v>187.46</v>
      </c>
      <c r="CF136" s="1"/>
      <c r="CG136" s="1">
        <v>129.52000000000001</v>
      </c>
      <c r="CH136" s="1">
        <v>56.08</v>
      </c>
      <c r="CI136" s="1">
        <v>92.8</v>
      </c>
      <c r="CJ136" s="1">
        <v>5535.08</v>
      </c>
      <c r="CK136" s="1">
        <v>3118.95</v>
      </c>
      <c r="CL136" s="1">
        <v>4327.01</v>
      </c>
      <c r="CM136" s="1">
        <v>117.83</v>
      </c>
      <c r="CN136" s="1">
        <v>56.05</v>
      </c>
      <c r="CO136" s="1">
        <v>86.99</v>
      </c>
      <c r="CP136" s="1">
        <v>0</v>
      </c>
      <c r="CQ136" s="1">
        <v>1.33</v>
      </c>
    </row>
    <row r="137" spans="1:95" hidden="1" x14ac:dyDescent="0.3">
      <c r="A137" s="56"/>
      <c r="B137" s="16" t="s">
        <v>102</v>
      </c>
      <c r="C137" s="74"/>
      <c r="D137" s="74">
        <v>26.95</v>
      </c>
      <c r="E137" s="74">
        <v>0</v>
      </c>
      <c r="F137" s="74">
        <v>27.65</v>
      </c>
      <c r="G137" s="74">
        <v>0</v>
      </c>
      <c r="H137" s="74">
        <v>117.24999999999999</v>
      </c>
      <c r="I137" s="74">
        <v>822.5</v>
      </c>
      <c r="V137" s="50">
        <v>0</v>
      </c>
      <c r="W137" s="50">
        <v>0</v>
      </c>
      <c r="X137" s="50">
        <v>0</v>
      </c>
      <c r="Y137" s="50">
        <v>0</v>
      </c>
      <c r="Z137" s="50">
        <v>0</v>
      </c>
      <c r="AA137" s="50">
        <v>0</v>
      </c>
      <c r="AB137" s="50">
        <v>0</v>
      </c>
      <c r="AC137" s="50">
        <v>244.99999999999997</v>
      </c>
      <c r="AD137" s="50">
        <v>0</v>
      </c>
      <c r="AE137" s="50">
        <v>0.42</v>
      </c>
      <c r="AF137" s="50">
        <v>0.48999999999999994</v>
      </c>
      <c r="AI137" s="50">
        <v>21</v>
      </c>
      <c r="CI137" s="51">
        <v>0</v>
      </c>
      <c r="CL137" s="51">
        <v>0</v>
      </c>
      <c r="CO137" s="51">
        <v>0</v>
      </c>
    </row>
    <row r="138" spans="1:95" hidden="1" x14ac:dyDescent="0.3">
      <c r="A138" s="56"/>
      <c r="B138" s="16" t="s">
        <v>103</v>
      </c>
      <c r="C138" s="74"/>
      <c r="D138" s="74">
        <f t="shared" ref="D138:I138" si="33">D136-D137</f>
        <v>0.64000000000000057</v>
      </c>
      <c r="E138" s="74">
        <f t="shared" si="33"/>
        <v>21.38</v>
      </c>
      <c r="F138" s="74">
        <f t="shared" si="33"/>
        <v>-3.1400000000000006</v>
      </c>
      <c r="G138" s="74">
        <f t="shared" si="33"/>
        <v>1.1800000000000002</v>
      </c>
      <c r="H138" s="74">
        <f t="shared" si="33"/>
        <v>-8.4099999999999824</v>
      </c>
      <c r="I138" s="74">
        <f t="shared" si="33"/>
        <v>-116.4278875</v>
      </c>
      <c r="V138" s="50">
        <f t="shared" ref="V138:AF138" si="34">V136-V137</f>
        <v>1283.3699999999999</v>
      </c>
      <c r="W138" s="50">
        <f t="shared" si="34"/>
        <v>88.64</v>
      </c>
      <c r="X138" s="50">
        <f t="shared" si="34"/>
        <v>95.6</v>
      </c>
      <c r="Y138" s="50">
        <f t="shared" si="34"/>
        <v>417.26</v>
      </c>
      <c r="Z138" s="50">
        <f t="shared" si="34"/>
        <v>5.96</v>
      </c>
      <c r="AA138" s="50">
        <f t="shared" si="34"/>
        <v>171.71</v>
      </c>
      <c r="AB138" s="50">
        <f t="shared" si="34"/>
        <v>94.51</v>
      </c>
      <c r="AC138" s="50">
        <f t="shared" si="34"/>
        <v>-165.2</v>
      </c>
      <c r="AD138" s="50">
        <f t="shared" si="34"/>
        <v>4.6900000000000004</v>
      </c>
      <c r="AE138" s="50">
        <f t="shared" si="34"/>
        <v>0.16999999999999998</v>
      </c>
      <c r="AF138" s="50">
        <f t="shared" si="34"/>
        <v>0.13000000000000006</v>
      </c>
      <c r="AI138" s="50">
        <f>AI136-AI137</f>
        <v>-4.4200000000000017</v>
      </c>
      <c r="CI138" s="51">
        <f>CI136-CI137</f>
        <v>92.8</v>
      </c>
      <c r="CL138" s="51">
        <f>CL136-CL137</f>
        <v>4327.01</v>
      </c>
      <c r="CO138" s="51">
        <f>CO136-CO137</f>
        <v>86.99</v>
      </c>
    </row>
    <row r="139" spans="1:95" hidden="1" x14ac:dyDescent="0.3">
      <c r="A139" s="56"/>
      <c r="B139" s="16" t="s">
        <v>104</v>
      </c>
      <c r="C139" s="74"/>
      <c r="D139" s="74">
        <v>19</v>
      </c>
      <c r="E139" s="74"/>
      <c r="F139" s="74">
        <v>34</v>
      </c>
      <c r="G139" s="74"/>
      <c r="H139" s="74">
        <v>48</v>
      </c>
      <c r="I139" s="74"/>
    </row>
    <row r="140" spans="1:95" x14ac:dyDescent="0.3">
      <c r="A140" s="72"/>
      <c r="B140" s="144" t="s">
        <v>152</v>
      </c>
      <c r="C140" s="75"/>
      <c r="D140" s="75">
        <f>$D$15+$D$29+$D$43+$D$56+$D$70+$D$83+$D$96+$D$109+$D$123+$D$136</f>
        <v>246.00999999999996</v>
      </c>
      <c r="E140" s="75">
        <f>$E$15+$E$29+$E$43+$E$56+$E$70+$E$83+$E$96+$E$109+$E$123+$E$136</f>
        <v>112.86</v>
      </c>
      <c r="F140" s="75">
        <f>$F$15+$F$29+$F$43+$F$56+$F$70+$F$83+$F$96+$F$109+$F$123+$F$136</f>
        <v>243.49</v>
      </c>
      <c r="G140" s="75">
        <f>$G$15+$G$29+$G$43+$G$56+$G$70+$G$83+$G$96+$G$109+$G$123+$G$136</f>
        <v>68.690000000000012</v>
      </c>
      <c r="H140" s="75">
        <f>$H$15+$H$29+$H$43+$H$56+$H$70+$H$83+$H$96+$H$109+$H$123+$H$136</f>
        <v>1063.6999999999998</v>
      </c>
      <c r="I140" s="75">
        <f>$I$15+$I$29+$I$43+$I$56+$I$70+$I$83+$I$96+$I$109+$I$123+$I$136</f>
        <v>7165.6945426519233</v>
      </c>
      <c r="J140" s="63">
        <f>$J$15+$J$29+$J$43+$J$56+$J$70+$J$83+$J$96+$J$109+$J$123+$J$136</f>
        <v>103.97999999999999</v>
      </c>
      <c r="K140" s="63">
        <f>$K$15+$K$29+$K$43+$K$56+$K$70+$K$83+$K$96+$K$109+$K$123+$K$136</f>
        <v>42.340000000000011</v>
      </c>
      <c r="L140" s="63">
        <f>$L$15+$L$29+$L$43+$L$56+$L$70+$L$83+$L$96+$L$109+$L$123+$L$136</f>
        <v>0</v>
      </c>
      <c r="M140" s="63">
        <f>$M$15+$M$29+$M$43+$M$56+$M$70+$M$83+$M$96+$M$109+$M$123+$M$136</f>
        <v>0</v>
      </c>
      <c r="N140" s="63">
        <f>$N$15+$N$29+$N$43+$N$56+$N$70+$N$83+$N$96+$N$109+$N$123+$N$136</f>
        <v>302.36000000000007</v>
      </c>
      <c r="O140" s="63">
        <f>$O$15+$O$29+$O$43+$O$56+$O$70+$O$83+$O$96+$O$109+$O$123+$O$136</f>
        <v>601.63</v>
      </c>
      <c r="P140" s="63">
        <f>$P$15+$P$29+$P$43+$P$56+$P$70+$P$83+$P$96+$P$109+$P$123+$P$136</f>
        <v>109.33999999999997</v>
      </c>
      <c r="Q140" s="63">
        <f>$Q$15+$Q$29+$Q$43+$Q$56+$Q$70+$Q$83+$Q$96+$Q$109+$Q$123+$Q$136</f>
        <v>0</v>
      </c>
      <c r="R140" s="63">
        <f>$R$15+$R$29+$R$43+$R$56+$R$70+$R$83+$R$96+$R$109+$R$123+$R$136</f>
        <v>0</v>
      </c>
      <c r="S140" s="63">
        <f>$S$15+$S$29+$S$43+$S$56+$S$70+$S$83+$S$96+$S$109+$S$123+$S$136</f>
        <v>13.92</v>
      </c>
      <c r="T140" s="63">
        <f>$T$15+$T$29+$T$43+$T$56+$T$70+$T$83+$T$96+$T$109+$T$123+$T$136</f>
        <v>62.4</v>
      </c>
      <c r="U140" s="63">
        <f>$U$15+$U$29+$U$43+$U$56+$U$70+$U$83+$U$96+$U$109+$U$123+$U$136</f>
        <v>8509.32</v>
      </c>
      <c r="V140" s="63">
        <f>$V$15+$V$29+$V$43+$V$56+$V$70+$V$83+$V$96+$V$109+$V$123+$V$136</f>
        <v>11717.559999999998</v>
      </c>
      <c r="W140" s="63">
        <f>$W$15+$W$29+$W$43+$W$56+$W$70+$W$83+$W$96+$W$109+$W$123+$W$136</f>
        <v>1123.7</v>
      </c>
      <c r="X140" s="63">
        <f>$X$15+$X$29+$X$43+$X$56+$X$70+$X$83+$X$96+$X$109+$X$123+$X$136</f>
        <v>1150.8499999999999</v>
      </c>
      <c r="Y140" s="63">
        <f>$Y$15+$Y$29+$Y$43+$Y$56+$Y$70+$Y$83+$Y$96+$Y$109+$Y$123+$Y$136</f>
        <v>3557.0699999999997</v>
      </c>
      <c r="Z140" s="63">
        <f>$Z$15+$Z$29+$Z$43+$Z$56+$Z$70+$Z$83+$Z$96+$Z$109+$Z$123+$Z$136</f>
        <v>63.63</v>
      </c>
      <c r="AA140" s="63">
        <f>$AA$15+$AA$29+$AA$43+$AA$56+$AA$70+$AA$83+$AA$96+$AA$109+$AA$123+$AA$136</f>
        <v>569.68000000000006</v>
      </c>
      <c r="AB140" s="63">
        <f>$AB$15+$AB$29+$AB$43+$AB$56+$AB$70+$AB$83+$AB$96+$AB$109+$AB$123+$AB$136</f>
        <v>17988.3</v>
      </c>
      <c r="AC140" s="63">
        <f>$AC$15+$AC$29+$AC$43+$AC$56+$AC$70+$AC$83+$AC$96+$AC$109+$AC$123+$AC$136</f>
        <v>4101.3900000000003</v>
      </c>
      <c r="AD140" s="63">
        <f>$AD$15+$AD$29+$AD$43+$AD$56+$AD$70+$AD$83+$AD$96+$AD$109+$AD$123+$AD$136</f>
        <v>55.6</v>
      </c>
      <c r="AE140" s="63">
        <f>$AE$15+$AE$29+$AE$43+$AE$56+$AE$70+$AE$83+$AE$96+$AE$109+$AE$123+$AE$136</f>
        <v>4.99</v>
      </c>
      <c r="AF140" s="63">
        <f>$AF$15+$AF$29+$AF$43+$AF$56+$AF$70+$AF$83+$AF$96+$AF$109+$AF$123+$AF$136</f>
        <v>3.1900000000000004</v>
      </c>
      <c r="AG140" s="63">
        <f>$AG$15+$AG$29+$AG$43+$AG$56+$AG$70+$AG$83+$AG$96+$AG$109+$AG$123+$AG$136</f>
        <v>61.42</v>
      </c>
      <c r="AH140" s="63">
        <f>$AH$15+$AH$29+$AH$43+$AH$56+$AH$70+$AH$83+$AH$96+$AH$109+$AH$123+$AH$136</f>
        <v>107.86000000000001</v>
      </c>
      <c r="AI140" s="63">
        <f>$AI$15+$AI$29+$AI$43+$AI$56+$AI$70+$AI$83+$AI$96+$AI$109+$AI$123+$AI$136</f>
        <v>170.77000000000004</v>
      </c>
      <c r="AJ140" s="1">
        <f>$AJ$15+$AJ$29+$AJ$43+$AJ$56+$AJ$70+$AJ$83+$AJ$96+$AJ$109+$AJ$123+$AJ$136</f>
        <v>0</v>
      </c>
      <c r="AK140" s="1">
        <f>$AK$15+$AK$29+$AK$43+$AK$56+$AK$70+$AK$83+$AK$96+$AK$109+$AK$123+$AK$136</f>
        <v>10707.34</v>
      </c>
      <c r="AL140" s="1">
        <f>$AL$15+$AL$29+$AL$43+$AL$56+$AL$70+$AL$83+$AL$96+$AL$109+$AL$123+$AL$136</f>
        <v>9008.93</v>
      </c>
      <c r="AM140" s="1">
        <f>$AM$15+$AM$29+$AM$43+$AM$56+$AM$70+$AM$83+$AM$96+$AM$109+$AM$123+$AM$136</f>
        <v>15554.41</v>
      </c>
      <c r="AN140" s="1">
        <f>$AN$15+$AN$29+$AN$43+$AN$56+$AN$70+$AN$83+$AN$96+$AN$109+$AN$123+$AN$136</f>
        <v>15174.850000000002</v>
      </c>
      <c r="AO140" s="1">
        <f>$AO$15+$AO$29+$AO$43+$AO$56+$AO$70+$AO$83+$AO$96+$AO$109+$AO$123+$AO$136</f>
        <v>4263.75</v>
      </c>
      <c r="AP140" s="1">
        <f>$AP$15+$AP$29+$AP$43+$AP$56+$AP$70+$AP$83+$AP$96+$AP$109+$AP$123+$AP$136</f>
        <v>8379.91</v>
      </c>
      <c r="AQ140" s="1">
        <f>$AQ$15+$AQ$29+$AQ$43+$AQ$56+$AQ$70+$AQ$83+$AQ$96+$AQ$109+$AQ$123+$AQ$136</f>
        <v>2560.1</v>
      </c>
      <c r="AR140" s="1">
        <f>$AR$15+$AR$29+$AR$43+$AR$56+$AR$70+$AR$83+$AR$96+$AR$109+$AR$123+$AR$136</f>
        <v>8412.85</v>
      </c>
      <c r="AS140" s="1">
        <f>$AS$15+$AS$29+$AS$43+$AS$56+$AS$70+$AS$83+$AS$96+$AS$109+$AS$123+$AS$136</f>
        <v>9090.2999999999993</v>
      </c>
      <c r="AT140" s="1">
        <f>$AT$15+$AT$29+$AT$43+$AT$56+$AT$70+$AT$83+$AT$96+$AT$109+$AT$123+$AT$136</f>
        <v>10942.59</v>
      </c>
      <c r="AU140" s="1">
        <f>$AU$15+$AU$29+$AU$43+$AU$56+$AU$70+$AU$83+$AU$96+$AU$109+$AU$123+$AU$136</f>
        <v>15145.790000000003</v>
      </c>
      <c r="AV140" s="1">
        <f>$AV$15+$AV$29+$AV$43+$AV$56+$AV$70+$AV$83+$AV$96+$AV$109+$AV$123+$AV$136</f>
        <v>6110.6799999999985</v>
      </c>
      <c r="AW140" s="1">
        <f>$AW$15+$AW$29+$AW$43+$AW$56+$AW$70+$AW$83+$AW$96+$AW$109+$AW$123+$AW$136</f>
        <v>8500.7999999999993</v>
      </c>
      <c r="AX140" s="1">
        <f>$AX$15+$AX$29+$AX$43+$AX$56+$AX$70+$AX$83+$AX$96+$AX$109+$AX$123+$AX$136</f>
        <v>34401.229999999996</v>
      </c>
      <c r="AY140" s="1">
        <f>$AY$15+$AY$29+$AY$43+$AY$56+$AY$70+$AY$83+$AY$96+$AY$109+$AY$123+$AY$136</f>
        <v>1103.4100000000001</v>
      </c>
      <c r="AZ140" s="1">
        <f>$AZ$15+$AZ$29+$AZ$43+$AZ$56+$AZ$70+$AZ$83+$AZ$96+$AZ$109+$AZ$123+$AZ$136</f>
        <v>9403.59</v>
      </c>
      <c r="BA140" s="1">
        <f>$BA$15+$BA$29+$BA$43+$BA$56+$BA$70+$BA$83+$BA$96+$BA$109+$BA$123+$BA$136</f>
        <v>7816.34</v>
      </c>
      <c r="BB140" s="1">
        <f>$BB$15+$BB$29+$BB$43+$BB$56+$BB$70+$BB$83+$BB$96+$BB$109+$BB$123+$BB$136</f>
        <v>6227.2899999999991</v>
      </c>
      <c r="BC140" s="1">
        <f>$BC$15+$BC$29+$BC$43+$BC$56+$BC$70+$BC$83+$BC$96+$BC$109+$BC$123+$BC$136</f>
        <v>2824.8100000000004</v>
      </c>
      <c r="BD140" s="1">
        <f>$BD$15+$BD$29+$BD$43+$BD$56+$BD$70+$BD$83+$BD$96+$BD$109+$BD$123+$BD$136</f>
        <v>1.56</v>
      </c>
      <c r="BE140" s="1">
        <f>$BE$15+$BE$29+$BE$43+$BE$56+$BE$70+$BE$83+$BE$96+$BE$109+$BE$123+$BE$136</f>
        <v>0.55000000000000004</v>
      </c>
      <c r="BF140" s="1">
        <f>$BF$15+$BF$29+$BF$43+$BF$56+$BF$70+$BF$83+$BF$96+$BF$109+$BF$123+$BF$136</f>
        <v>0.36000000000000004</v>
      </c>
      <c r="BG140" s="1">
        <f>$BG$15+$BG$29+$BG$43+$BG$56+$BG$70+$BG$83+$BG$96+$BG$109+$BG$123+$BG$136</f>
        <v>0.89999999999999991</v>
      </c>
      <c r="BH140" s="1">
        <f>$BH$15+$BH$29+$BH$43+$BH$56+$BH$70+$BH$83+$BH$96+$BH$109+$BH$123+$BH$136</f>
        <v>1.1000000000000001</v>
      </c>
      <c r="BI140" s="1">
        <f>$BI$15+$BI$29+$BI$43+$BI$56+$BI$70+$BI$83+$BI$96+$BI$109+$BI$123+$BI$136</f>
        <v>4.1899999999999995</v>
      </c>
      <c r="BJ140" s="1">
        <f>$BJ$15+$BJ$29+$BJ$43+$BJ$56+$BJ$70+$BJ$83+$BJ$96+$BJ$109+$BJ$123+$BJ$136</f>
        <v>0.03</v>
      </c>
      <c r="BK140" s="1">
        <f>$BK$15+$BK$29+$BK$43+$BK$56+$BK$70+$BK$83+$BK$96+$BK$109+$BK$123+$BK$136</f>
        <v>17.13</v>
      </c>
      <c r="BL140" s="1">
        <f>$BL$15+$BL$29+$BL$43+$BL$56+$BL$70+$BL$83+$BL$96+$BL$109+$BL$123+$BL$136</f>
        <v>0.01</v>
      </c>
      <c r="BM140" s="1">
        <f>$BM$15+$BM$29+$BM$43+$BM$56+$BM$70+$BM$83+$BM$96+$BM$109+$BM$123+$BM$136</f>
        <v>6.1300000000000008</v>
      </c>
      <c r="BN140" s="1">
        <f>$BN$15+$BN$29+$BN$43+$BN$56+$BN$70+$BN$83+$BN$96+$BN$109+$BN$123+$BN$136</f>
        <v>0.24000000000000002</v>
      </c>
      <c r="BO140" s="1">
        <f>$BO$15+$BO$29+$BO$43+$BO$56+$BO$70+$BO$83+$BO$96+$BO$109+$BO$123+$BO$136</f>
        <v>0.36</v>
      </c>
      <c r="BP140" s="1">
        <f>$BP$15+$BP$29+$BP$43+$BP$56+$BP$70+$BP$83+$BP$96+$BP$109+$BP$123+$BP$136</f>
        <v>0</v>
      </c>
      <c r="BQ140" s="1">
        <f>$BQ$15+$BQ$29+$BQ$43+$BQ$56+$BQ$70+$BQ$83+$BQ$96+$BQ$109+$BQ$123+$BQ$136</f>
        <v>0.64</v>
      </c>
      <c r="BR140" s="1">
        <f>$BR$15+$BR$29+$BR$43+$BR$56+$BR$70+$BR$83+$BR$96+$BR$109+$BR$123+$BR$136</f>
        <v>1.37</v>
      </c>
      <c r="BS140" s="1">
        <f>$BS$15+$BS$29+$BS$43+$BS$56+$BS$70+$BS$83+$BS$96+$BS$109+$BS$123+$BS$136</f>
        <v>26.000000000000004</v>
      </c>
      <c r="BT140" s="1">
        <f>$BT$15+$BT$29+$BT$43+$BT$56+$BT$70+$BT$83+$BT$96+$BT$109+$BT$123+$BT$136</f>
        <v>0.01</v>
      </c>
      <c r="BU140" s="1">
        <f>$BU$15+$BU$29+$BU$43+$BU$56+$BU$70+$BU$83+$BU$96+$BU$109+$BU$123+$BU$136</f>
        <v>0</v>
      </c>
      <c r="BV140" s="1">
        <f>$BV$15+$BV$29+$BV$43+$BV$56+$BV$70+$BV$83+$BV$96+$BV$109+$BV$123+$BV$136</f>
        <v>40.68</v>
      </c>
      <c r="BW140" s="1">
        <f>$BW$15+$BW$29+$BW$43+$BW$56+$BW$70+$BW$83+$BW$96+$BW$109+$BW$123+$BW$136</f>
        <v>0.34000000000000008</v>
      </c>
      <c r="BX140" s="1">
        <f>$BX$15+$BX$29+$BX$43+$BX$56+$BX$70+$BX$83+$BX$96+$BX$109+$BX$123+$BX$136</f>
        <v>0</v>
      </c>
      <c r="BY140" s="1">
        <f>$BY$15+$BY$29+$BY$43+$BY$56+$BY$70+$BY$83+$BY$96+$BY$109+$BY$123+$BY$136</f>
        <v>0</v>
      </c>
      <c r="BZ140" s="1">
        <f>$BZ$15+$BZ$29+$BZ$43+$BZ$56+$BZ$70+$BZ$83+$BZ$96+$BZ$109+$BZ$123+$BZ$136</f>
        <v>0</v>
      </c>
      <c r="CA140" s="1">
        <f>$CA$15+$CA$29+$CA$43+$CA$56+$CA$70+$CA$83+$CA$96+$CA$109+$CA$123+$CA$136</f>
        <v>0</v>
      </c>
      <c r="CB140" s="1">
        <f>$CB$15+$CB$29+$CB$43+$CB$56+$CB$70+$CB$83+$CB$96+$CB$109+$CB$123+$CB$136</f>
        <v>7510.12</v>
      </c>
      <c r="CC140" s="64"/>
      <c r="CD140" s="64"/>
      <c r="CE140" s="1">
        <f>$CE$15+$CE$29+$CE$43+$CE$56+$CE$70+$CE$83+$CE$96+$CE$109+$CE$123+$CE$136</f>
        <v>3567.74</v>
      </c>
      <c r="CF140" s="1"/>
      <c r="CG140" s="1">
        <f>$CG$15+$CG$29+$CG$43+$CG$56+$CG$70+$CG$83+$CG$96+$CG$109+$CG$123+$CG$136</f>
        <v>973.57999999999993</v>
      </c>
      <c r="CH140" s="1">
        <f>$CH$15+$CH$29+$CH$43+$CH$56+$CH$70+$CH$83+$CH$96+$CH$109+$CH$123+$CH$136</f>
        <v>527.79</v>
      </c>
      <c r="CI140" s="1">
        <f>$CI$15+$CI$29+$CI$43+$CI$56+$CI$70+$CI$83+$CI$96+$CI$109+$CI$123+$CI$136</f>
        <v>748.56</v>
      </c>
      <c r="CJ140" s="1">
        <f>$CJ$15+$CJ$29+$CJ$43+$CJ$56+$CJ$70+$CJ$83+$CJ$96+$CJ$109+$CJ$123+$CJ$136</f>
        <v>57267.81</v>
      </c>
      <c r="CK140" s="1">
        <f>$CK$15+$CK$29+$CK$43+$CK$56+$CK$70+$CK$83+$CK$96+$CK$109+$CK$123+$CK$136</f>
        <v>29374.760000000002</v>
      </c>
      <c r="CL140" s="1">
        <f>$CL$15+$CL$29+$CL$43+$CL$56+$CL$70+$CL$83+$CL$96+$CL$109+$CL$123+$CL$136</f>
        <v>43320.33</v>
      </c>
      <c r="CM140" s="1">
        <f>$CM$15+$CM$29+$CM$43+$CM$56+$CM$70+$CM$83+$CM$96+$CM$109+$CM$123+$CM$136</f>
        <v>1523.11</v>
      </c>
      <c r="CN140" s="1">
        <f>$CN$15+$CN$29+$CN$43+$CN$56+$CN$70+$CN$83+$CN$96+$CN$109+$CN$123+$CN$136</f>
        <v>996.67000000000007</v>
      </c>
      <c r="CO140" s="1">
        <f>$CO$15+$CO$29+$CO$43+$CO$56+$CO$70+$CO$83+$CO$96+$CO$109+$CO$123+$CO$136</f>
        <v>1253.2</v>
      </c>
      <c r="CP140" s="1">
        <f>$CP$15+$CP$29+$CP$43+$CP$56+$CP$70+$CP$83+$CP$96+$CP$109+$CP$123+$CP$136</f>
        <v>94.88</v>
      </c>
      <c r="CQ140" s="1">
        <f>$CQ$15+$CQ$29+$CQ$43+$CQ$56+$CQ$70+$CQ$83+$CQ$96+$CQ$109+$CQ$123+$CQ$136</f>
        <v>14.69</v>
      </c>
    </row>
    <row r="141" spans="1:95" hidden="1" x14ac:dyDescent="0.3">
      <c r="A141" s="56"/>
      <c r="B141" s="145" t="s">
        <v>104</v>
      </c>
      <c r="C141" s="74"/>
      <c r="D141" s="74">
        <f>$D$140* 4 /$I$140 * 100</f>
        <v>13.732653466356387</v>
      </c>
      <c r="E141" s="74"/>
      <c r="F141" s="74">
        <f>$F$140* 9 /$I$140 * 100</f>
        <v>30.58196225022159</v>
      </c>
      <c r="G141" s="74"/>
      <c r="H141" s="74">
        <f>($N$140* 3.8 +$O$140* 4.1 +$P$140* 2 ) /$I$140 * 100</f>
        <v>53.509551337656767</v>
      </c>
      <c r="I141" s="74"/>
    </row>
    <row r="142" spans="1:95" x14ac:dyDescent="0.3">
      <c r="A142" s="56"/>
      <c r="B142" s="144" t="s">
        <v>285</v>
      </c>
      <c r="C142" s="75"/>
      <c r="D142" s="245">
        <f>D140/10</f>
        <v>24.600999999999996</v>
      </c>
      <c r="E142" s="245">
        <f t="shared" ref="E142:I142" si="35">E140/10</f>
        <v>11.286</v>
      </c>
      <c r="F142" s="245">
        <f t="shared" si="35"/>
        <v>24.349</v>
      </c>
      <c r="G142" s="245">
        <f t="shared" si="35"/>
        <v>6.8690000000000015</v>
      </c>
      <c r="H142" s="245">
        <f t="shared" si="35"/>
        <v>106.36999999999998</v>
      </c>
      <c r="I142" s="245">
        <f t="shared" si="35"/>
        <v>716.56945426519235</v>
      </c>
    </row>
  </sheetData>
  <mergeCells count="38">
    <mergeCell ref="F88:G88"/>
    <mergeCell ref="F101:G101"/>
    <mergeCell ref="F114:G114"/>
    <mergeCell ref="F128:G128"/>
    <mergeCell ref="CQ5:CQ6"/>
    <mergeCell ref="F20:G20"/>
    <mergeCell ref="F34:G34"/>
    <mergeCell ref="F48:G48"/>
    <mergeCell ref="F62:G62"/>
    <mergeCell ref="F75:G75"/>
    <mergeCell ref="CK5:CK6"/>
    <mergeCell ref="CL5:CL6"/>
    <mergeCell ref="CM5:CM6"/>
    <mergeCell ref="CN5:CN6"/>
    <mergeCell ref="CO5:CO6"/>
    <mergeCell ref="CP5:CP6"/>
    <mergeCell ref="CJ5:CJ6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A1:B1"/>
    <mergeCell ref="C1:I1"/>
    <mergeCell ref="A2:B2"/>
    <mergeCell ref="C2:I2"/>
    <mergeCell ref="A4:I4"/>
    <mergeCell ref="A5:A6"/>
    <mergeCell ref="B5:B6"/>
    <mergeCell ref="C5:C6"/>
    <mergeCell ref="D5:E5"/>
    <mergeCell ref="F5:G5"/>
  </mergeCells>
  <pageMargins left="0.70866141732283472" right="0.70866141732283472" top="0.35433070866141736" bottom="0.35433070866141736" header="0.31496062992125984" footer="0.31496062992125984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I17" sqref="I17"/>
    </sheetView>
  </sheetViews>
  <sheetFormatPr defaultRowHeight="14.4" x14ac:dyDescent="0.3"/>
  <cols>
    <col min="1" max="1" width="3.77734375" customWidth="1"/>
    <col min="2" max="2" width="18.77734375" customWidth="1"/>
  </cols>
  <sheetData>
    <row r="1" spans="1:7" x14ac:dyDescent="0.3">
      <c r="A1" s="207" t="s">
        <v>332</v>
      </c>
      <c r="B1" s="207"/>
      <c r="C1" s="84"/>
      <c r="D1" s="84" t="s">
        <v>250</v>
      </c>
      <c r="E1" s="84"/>
      <c r="F1" s="84"/>
      <c r="G1" s="84"/>
    </row>
    <row r="2" spans="1:7" x14ac:dyDescent="0.3">
      <c r="A2" s="207"/>
      <c r="B2" s="207" t="s">
        <v>141</v>
      </c>
      <c r="C2" s="84"/>
      <c r="D2" s="84"/>
      <c r="E2" s="84"/>
      <c r="F2" s="84"/>
      <c r="G2" s="84"/>
    </row>
    <row r="3" spans="1:7" ht="33" customHeight="1" x14ac:dyDescent="0.3">
      <c r="A3" s="294" t="s">
        <v>338</v>
      </c>
      <c r="B3" s="294"/>
      <c r="C3" s="294"/>
      <c r="D3" s="294"/>
      <c r="E3" s="294"/>
      <c r="F3" s="294"/>
      <c r="G3" s="294"/>
    </row>
    <row r="4" spans="1:7" x14ac:dyDescent="0.3">
      <c r="A4" s="208"/>
      <c r="B4" s="209" t="s">
        <v>142</v>
      </c>
      <c r="C4" s="210">
        <v>1</v>
      </c>
      <c r="D4" s="210">
        <v>2</v>
      </c>
      <c r="E4" s="210">
        <v>3</v>
      </c>
      <c r="F4" s="210">
        <v>4</v>
      </c>
      <c r="G4" s="210">
        <v>9</v>
      </c>
    </row>
    <row r="5" spans="1:7" x14ac:dyDescent="0.3">
      <c r="A5" s="208"/>
      <c r="B5" s="211"/>
      <c r="C5" s="6" t="s">
        <v>156</v>
      </c>
      <c r="D5" s="6" t="s">
        <v>333</v>
      </c>
      <c r="E5" s="6" t="s">
        <v>158</v>
      </c>
      <c r="F5" s="6" t="s">
        <v>159</v>
      </c>
      <c r="G5" s="6" t="s">
        <v>334</v>
      </c>
    </row>
    <row r="6" spans="1:7" x14ac:dyDescent="0.3">
      <c r="A6" s="212" t="s">
        <v>335</v>
      </c>
      <c r="B6" s="213" t="s">
        <v>327</v>
      </c>
      <c r="C6" s="214">
        <v>70</v>
      </c>
      <c r="D6" s="214">
        <v>9.65</v>
      </c>
      <c r="E6" s="214">
        <v>7.71</v>
      </c>
      <c r="F6" s="214">
        <v>38.33</v>
      </c>
      <c r="G6" s="139">
        <v>261.36</v>
      </c>
    </row>
    <row r="7" spans="1:7" x14ac:dyDescent="0.3">
      <c r="A7" s="215"/>
      <c r="B7" s="216" t="s">
        <v>328</v>
      </c>
      <c r="C7" s="139">
        <v>200</v>
      </c>
      <c r="D7" s="156">
        <v>1</v>
      </c>
      <c r="E7" s="156">
        <v>0</v>
      </c>
      <c r="F7" s="156">
        <v>16.600000000000001</v>
      </c>
      <c r="G7" s="156">
        <v>70.400000000000006</v>
      </c>
    </row>
    <row r="8" spans="1:7" x14ac:dyDescent="0.3">
      <c r="A8" s="217"/>
      <c r="B8" s="218" t="s">
        <v>287</v>
      </c>
      <c r="C8" s="219"/>
      <c r="D8" s="220">
        <f>SUM(D6:D7)</f>
        <v>10.65</v>
      </c>
      <c r="E8" s="220">
        <f>SUM(E6:E7)</f>
        <v>7.71</v>
      </c>
      <c r="F8" s="220">
        <f>SUM(F6:F7)</f>
        <v>54.93</v>
      </c>
      <c r="G8" s="220">
        <f>SUM(G6:G7)</f>
        <v>331.76</v>
      </c>
    </row>
    <row r="9" spans="1:7" x14ac:dyDescent="0.3">
      <c r="A9" s="208"/>
      <c r="B9" s="209" t="s">
        <v>143</v>
      </c>
      <c r="C9" s="221"/>
      <c r="D9" s="208"/>
      <c r="E9" s="208"/>
      <c r="F9" s="208"/>
      <c r="G9" s="222"/>
    </row>
    <row r="10" spans="1:7" x14ac:dyDescent="0.3">
      <c r="A10" s="208"/>
      <c r="B10" s="211"/>
      <c r="C10" s="6" t="s">
        <v>156</v>
      </c>
      <c r="D10" s="6" t="s">
        <v>333</v>
      </c>
      <c r="E10" s="6" t="s">
        <v>158</v>
      </c>
      <c r="F10" s="6" t="s">
        <v>159</v>
      </c>
      <c r="G10" s="6" t="s">
        <v>334</v>
      </c>
    </row>
    <row r="11" spans="1:7" x14ac:dyDescent="0.3">
      <c r="A11" s="212" t="s">
        <v>335</v>
      </c>
      <c r="B11" s="213" t="s">
        <v>327</v>
      </c>
      <c r="C11" s="214">
        <v>70</v>
      </c>
      <c r="D11" s="214">
        <v>9.65</v>
      </c>
      <c r="E11" s="214">
        <v>7.71</v>
      </c>
      <c r="F11" s="214">
        <v>38.33</v>
      </c>
      <c r="G11" s="139">
        <v>261.36</v>
      </c>
    </row>
    <row r="12" spans="1:7" x14ac:dyDescent="0.3">
      <c r="A12" s="215"/>
      <c r="B12" s="216" t="s">
        <v>328</v>
      </c>
      <c r="C12" s="139">
        <v>200</v>
      </c>
      <c r="D12" s="156">
        <v>1</v>
      </c>
      <c r="E12" s="156">
        <v>0</v>
      </c>
      <c r="F12" s="156">
        <v>16.600000000000001</v>
      </c>
      <c r="G12" s="156">
        <v>70.400000000000006</v>
      </c>
    </row>
    <row r="13" spans="1:7" x14ac:dyDescent="0.3">
      <c r="A13" s="217"/>
      <c r="B13" s="218" t="s">
        <v>287</v>
      </c>
      <c r="C13" s="219"/>
      <c r="D13" s="220">
        <f>SUM(D11:D12)</f>
        <v>10.65</v>
      </c>
      <c r="E13" s="220">
        <f>SUM(E11:E12)</f>
        <v>7.71</v>
      </c>
      <c r="F13" s="220">
        <f>SUM(F11:F12)</f>
        <v>54.93</v>
      </c>
      <c r="G13" s="220">
        <f>SUM(G11:G12)</f>
        <v>331.76</v>
      </c>
    </row>
    <row r="14" spans="1:7" x14ac:dyDescent="0.3">
      <c r="A14" s="208"/>
      <c r="B14" s="209" t="s">
        <v>144</v>
      </c>
      <c r="C14" s="223"/>
      <c r="D14" s="202"/>
      <c r="E14" s="202"/>
      <c r="F14" s="202"/>
      <c r="G14" s="202"/>
    </row>
    <row r="15" spans="1:7" x14ac:dyDescent="0.3">
      <c r="A15" s="208"/>
      <c r="B15" s="211"/>
      <c r="C15" s="6" t="s">
        <v>156</v>
      </c>
      <c r="D15" s="6" t="s">
        <v>333</v>
      </c>
      <c r="E15" s="6" t="s">
        <v>158</v>
      </c>
      <c r="F15" s="6" t="s">
        <v>159</v>
      </c>
      <c r="G15" s="6" t="s">
        <v>334</v>
      </c>
    </row>
    <row r="16" spans="1:7" x14ac:dyDescent="0.3">
      <c r="A16" s="212" t="s">
        <v>335</v>
      </c>
      <c r="B16" s="213" t="s">
        <v>327</v>
      </c>
      <c r="C16" s="214">
        <v>70</v>
      </c>
      <c r="D16" s="214">
        <v>9.65</v>
      </c>
      <c r="E16" s="214">
        <v>7.71</v>
      </c>
      <c r="F16" s="214">
        <v>38.33</v>
      </c>
      <c r="G16" s="139">
        <v>261.36</v>
      </c>
    </row>
    <row r="17" spans="1:7" x14ac:dyDescent="0.3">
      <c r="A17" s="215"/>
      <c r="B17" s="216" t="s">
        <v>328</v>
      </c>
      <c r="C17" s="139">
        <v>200</v>
      </c>
      <c r="D17" s="156">
        <v>1</v>
      </c>
      <c r="E17" s="156">
        <v>0</v>
      </c>
      <c r="F17" s="156">
        <v>16.600000000000001</v>
      </c>
      <c r="G17" s="156">
        <v>70.400000000000006</v>
      </c>
    </row>
    <row r="18" spans="1:7" x14ac:dyDescent="0.3">
      <c r="A18" s="217"/>
      <c r="B18" s="218" t="s">
        <v>287</v>
      </c>
      <c r="C18" s="219"/>
      <c r="D18" s="220">
        <f>SUM(D16:D17)</f>
        <v>10.65</v>
      </c>
      <c r="E18" s="220">
        <f>SUM(E16:E17)</f>
        <v>7.71</v>
      </c>
      <c r="F18" s="220">
        <f>SUM(F16:F17)</f>
        <v>54.93</v>
      </c>
      <c r="G18" s="220">
        <f>SUM(G16:G17)</f>
        <v>331.76</v>
      </c>
    </row>
    <row r="19" spans="1:7" x14ac:dyDescent="0.3">
      <c r="A19" s="208"/>
      <c r="B19" s="209" t="s">
        <v>145</v>
      </c>
      <c r="C19" s="208"/>
      <c r="D19" s="208"/>
      <c r="E19" s="208"/>
      <c r="F19" s="208"/>
      <c r="G19" s="208"/>
    </row>
    <row r="20" spans="1:7" x14ac:dyDescent="0.3">
      <c r="A20" s="208"/>
      <c r="B20" s="211"/>
      <c r="C20" s="6" t="s">
        <v>156</v>
      </c>
      <c r="D20" s="6" t="s">
        <v>333</v>
      </c>
      <c r="E20" s="6" t="s">
        <v>158</v>
      </c>
      <c r="F20" s="6" t="s">
        <v>159</v>
      </c>
      <c r="G20" s="6" t="s">
        <v>334</v>
      </c>
    </row>
    <row r="21" spans="1:7" x14ac:dyDescent="0.3">
      <c r="A21" s="212" t="s">
        <v>335</v>
      </c>
      <c r="B21" s="213" t="s">
        <v>327</v>
      </c>
      <c r="C21" s="214">
        <v>70</v>
      </c>
      <c r="D21" s="214">
        <v>9.65</v>
      </c>
      <c r="E21" s="214">
        <v>7.71</v>
      </c>
      <c r="F21" s="214">
        <v>38.33</v>
      </c>
      <c r="G21" s="139">
        <v>261.36</v>
      </c>
    </row>
    <row r="22" spans="1:7" x14ac:dyDescent="0.3">
      <c r="A22" s="215"/>
      <c r="B22" s="216" t="s">
        <v>328</v>
      </c>
      <c r="C22" s="139">
        <v>200</v>
      </c>
      <c r="D22" s="156">
        <v>1</v>
      </c>
      <c r="E22" s="156">
        <v>0</v>
      </c>
      <c r="F22" s="156">
        <v>16.600000000000001</v>
      </c>
      <c r="G22" s="156">
        <v>70.400000000000006</v>
      </c>
    </row>
    <row r="23" spans="1:7" x14ac:dyDescent="0.3">
      <c r="A23" s="208"/>
      <c r="B23" s="224" t="s">
        <v>287</v>
      </c>
      <c r="C23" s="225"/>
      <c r="D23" s="202">
        <f>SUM(D21:D22)</f>
        <v>10.65</v>
      </c>
      <c r="E23" s="202">
        <f>SUM(E21:E22)</f>
        <v>7.71</v>
      </c>
      <c r="F23" s="202">
        <f>SUM(F21:F22)</f>
        <v>54.93</v>
      </c>
      <c r="G23" s="202">
        <f>SUM(G21:G22)</f>
        <v>331.76</v>
      </c>
    </row>
    <row r="24" spans="1:7" x14ac:dyDescent="0.3">
      <c r="A24" s="208"/>
      <c r="B24" s="209" t="s">
        <v>147</v>
      </c>
      <c r="C24" s="208"/>
      <c r="D24" s="208"/>
      <c r="E24" s="208"/>
      <c r="F24" s="208"/>
      <c r="G24" s="208"/>
    </row>
    <row r="25" spans="1:7" x14ac:dyDescent="0.3">
      <c r="A25" s="208"/>
      <c r="B25" s="211"/>
      <c r="C25" s="6" t="s">
        <v>156</v>
      </c>
      <c r="D25" s="6" t="s">
        <v>333</v>
      </c>
      <c r="E25" s="6" t="s">
        <v>158</v>
      </c>
      <c r="F25" s="6" t="s">
        <v>159</v>
      </c>
      <c r="G25" s="6" t="s">
        <v>334</v>
      </c>
    </row>
    <row r="26" spans="1:7" x14ac:dyDescent="0.3">
      <c r="A26" s="212" t="s">
        <v>335</v>
      </c>
      <c r="B26" s="213" t="s">
        <v>327</v>
      </c>
      <c r="C26" s="214">
        <v>70</v>
      </c>
      <c r="D26" s="214">
        <v>9.65</v>
      </c>
      <c r="E26" s="214">
        <v>7.71</v>
      </c>
      <c r="F26" s="214">
        <v>38.33</v>
      </c>
      <c r="G26" s="139">
        <v>261.36</v>
      </c>
    </row>
    <row r="27" spans="1:7" x14ac:dyDescent="0.3">
      <c r="A27" s="215"/>
      <c r="B27" s="216" t="s">
        <v>328</v>
      </c>
      <c r="C27" s="139">
        <v>200</v>
      </c>
      <c r="D27" s="156">
        <v>1</v>
      </c>
      <c r="E27" s="156">
        <v>0</v>
      </c>
      <c r="F27" s="156">
        <v>16.600000000000001</v>
      </c>
      <c r="G27" s="156">
        <v>70.400000000000006</v>
      </c>
    </row>
    <row r="28" spans="1:7" x14ac:dyDescent="0.3">
      <c r="A28" s="208"/>
      <c r="B28" s="224" t="s">
        <v>331</v>
      </c>
      <c r="C28" s="223"/>
      <c r="D28" s="202">
        <f>SUM(D26:D27)</f>
        <v>10.65</v>
      </c>
      <c r="E28" s="202">
        <f>SUM(E26:E27)</f>
        <v>7.71</v>
      </c>
      <c r="F28" s="202">
        <f>SUM(F26:F27)</f>
        <v>54.93</v>
      </c>
      <c r="G28" s="202">
        <f>SUM(G26:G27)</f>
        <v>331.76</v>
      </c>
    </row>
    <row r="29" spans="1:7" x14ac:dyDescent="0.3">
      <c r="A29" s="226"/>
      <c r="B29" s="209" t="s">
        <v>146</v>
      </c>
      <c r="C29" s="208"/>
      <c r="D29" s="208"/>
      <c r="E29" s="208"/>
      <c r="F29" s="208"/>
      <c r="G29" s="208"/>
    </row>
    <row r="30" spans="1:7" x14ac:dyDescent="0.3">
      <c r="A30" s="208"/>
      <c r="B30" s="211"/>
      <c r="C30" s="6" t="s">
        <v>156</v>
      </c>
      <c r="D30" s="6" t="s">
        <v>333</v>
      </c>
      <c r="E30" s="6" t="s">
        <v>158</v>
      </c>
      <c r="F30" s="6" t="s">
        <v>159</v>
      </c>
      <c r="G30" s="6" t="s">
        <v>334</v>
      </c>
    </row>
    <row r="31" spans="1:7" x14ac:dyDescent="0.3">
      <c r="A31" s="212" t="s">
        <v>335</v>
      </c>
      <c r="B31" s="213" t="s">
        <v>327</v>
      </c>
      <c r="C31" s="214">
        <v>70</v>
      </c>
      <c r="D31" s="214">
        <v>9.65</v>
      </c>
      <c r="E31" s="214">
        <v>7.71</v>
      </c>
      <c r="F31" s="214">
        <v>38.33</v>
      </c>
      <c r="G31" s="139">
        <v>261.36</v>
      </c>
    </row>
    <row r="32" spans="1:7" x14ac:dyDescent="0.3">
      <c r="A32" s="215"/>
      <c r="B32" s="216" t="s">
        <v>328</v>
      </c>
      <c r="C32" s="139">
        <v>200</v>
      </c>
      <c r="D32" s="156">
        <v>1</v>
      </c>
      <c r="E32" s="156">
        <v>0</v>
      </c>
      <c r="F32" s="156">
        <v>16.600000000000001</v>
      </c>
      <c r="G32" s="156">
        <v>70.400000000000006</v>
      </c>
    </row>
    <row r="33" spans="1:7" x14ac:dyDescent="0.3">
      <c r="A33" s="208"/>
      <c r="B33" s="224" t="s">
        <v>287</v>
      </c>
      <c r="C33" s="223"/>
      <c r="D33" s="202">
        <f>SUM(D31:D32)</f>
        <v>10.65</v>
      </c>
      <c r="E33" s="202">
        <f>SUM(E31:E32)</f>
        <v>7.71</v>
      </c>
      <c r="F33" s="202">
        <f>SUM(F31:F32)</f>
        <v>54.93</v>
      </c>
      <c r="G33" s="202">
        <f>SUM(G31:G32)</f>
        <v>331.76</v>
      </c>
    </row>
    <row r="34" spans="1:7" x14ac:dyDescent="0.3">
      <c r="A34" s="208"/>
      <c r="B34" s="209" t="s">
        <v>148</v>
      </c>
      <c r="C34" s="208"/>
      <c r="D34" s="208"/>
      <c r="E34" s="208"/>
      <c r="F34" s="208"/>
      <c r="G34" s="208"/>
    </row>
    <row r="35" spans="1:7" x14ac:dyDescent="0.3">
      <c r="A35" s="208"/>
      <c r="B35" s="211"/>
      <c r="C35" s="6" t="s">
        <v>156</v>
      </c>
      <c r="D35" s="6" t="s">
        <v>333</v>
      </c>
      <c r="E35" s="6" t="s">
        <v>158</v>
      </c>
      <c r="F35" s="6" t="s">
        <v>159</v>
      </c>
      <c r="G35" s="6" t="s">
        <v>334</v>
      </c>
    </row>
    <row r="36" spans="1:7" x14ac:dyDescent="0.3">
      <c r="A36" s="212" t="s">
        <v>335</v>
      </c>
      <c r="B36" s="213" t="s">
        <v>327</v>
      </c>
      <c r="C36" s="214">
        <v>70</v>
      </c>
      <c r="D36" s="214">
        <v>9.65</v>
      </c>
      <c r="E36" s="214">
        <v>7.71</v>
      </c>
      <c r="F36" s="214">
        <v>38.33</v>
      </c>
      <c r="G36" s="139">
        <v>261.36</v>
      </c>
    </row>
    <row r="37" spans="1:7" x14ac:dyDescent="0.3">
      <c r="A37" s="215"/>
      <c r="B37" s="216" t="s">
        <v>328</v>
      </c>
      <c r="C37" s="139">
        <v>200</v>
      </c>
      <c r="D37" s="156">
        <v>1</v>
      </c>
      <c r="E37" s="156">
        <v>0</v>
      </c>
      <c r="F37" s="156">
        <v>16.600000000000001</v>
      </c>
      <c r="G37" s="156">
        <v>70.400000000000006</v>
      </c>
    </row>
    <row r="38" spans="1:7" x14ac:dyDescent="0.3">
      <c r="A38" s="208"/>
      <c r="B38" s="224" t="s">
        <v>287</v>
      </c>
      <c r="C38" s="223"/>
      <c r="D38" s="202">
        <f>SUM(D36:D37)</f>
        <v>10.65</v>
      </c>
      <c r="E38" s="202">
        <f>SUM(E36:E37)</f>
        <v>7.71</v>
      </c>
      <c r="F38" s="202">
        <f>SUM(F36:F37)</f>
        <v>54.93</v>
      </c>
      <c r="G38" s="202">
        <f>SUM(G36:G37)</f>
        <v>331.76</v>
      </c>
    </row>
    <row r="39" spans="1:7" x14ac:dyDescent="0.3">
      <c r="A39" s="208"/>
      <c r="B39" s="209" t="s">
        <v>149</v>
      </c>
      <c r="C39" s="208"/>
      <c r="D39" s="208"/>
      <c r="E39" s="208"/>
      <c r="F39" s="208"/>
      <c r="G39" s="208"/>
    </row>
    <row r="40" spans="1:7" x14ac:dyDescent="0.3">
      <c r="A40" s="208"/>
      <c r="B40" s="211"/>
      <c r="C40" s="6" t="s">
        <v>156</v>
      </c>
      <c r="D40" s="6" t="s">
        <v>333</v>
      </c>
      <c r="E40" s="6" t="s">
        <v>158</v>
      </c>
      <c r="F40" s="6" t="s">
        <v>159</v>
      </c>
      <c r="G40" s="6" t="s">
        <v>334</v>
      </c>
    </row>
    <row r="41" spans="1:7" x14ac:dyDescent="0.3">
      <c r="A41" s="212" t="s">
        <v>335</v>
      </c>
      <c r="B41" s="213" t="s">
        <v>327</v>
      </c>
      <c r="C41" s="214">
        <v>70</v>
      </c>
      <c r="D41" s="214">
        <v>9.65</v>
      </c>
      <c r="E41" s="214">
        <v>7.71</v>
      </c>
      <c r="F41" s="214">
        <v>38.33</v>
      </c>
      <c r="G41" s="139">
        <v>261.36</v>
      </c>
    </row>
    <row r="42" spans="1:7" x14ac:dyDescent="0.3">
      <c r="A42" s="215"/>
      <c r="B42" s="216" t="s">
        <v>328</v>
      </c>
      <c r="C42" s="139">
        <v>200</v>
      </c>
      <c r="D42" s="156">
        <v>1</v>
      </c>
      <c r="E42" s="156">
        <v>0</v>
      </c>
      <c r="F42" s="156">
        <v>16.600000000000001</v>
      </c>
      <c r="G42" s="156">
        <v>70.400000000000006</v>
      </c>
    </row>
    <row r="43" spans="1:7" x14ac:dyDescent="0.3">
      <c r="A43" s="208"/>
      <c r="B43" s="224" t="s">
        <v>287</v>
      </c>
      <c r="C43" s="223"/>
      <c r="D43" s="202">
        <f>SUM(D41:D42)</f>
        <v>10.65</v>
      </c>
      <c r="E43" s="202">
        <f>SUM(E41:E42)</f>
        <v>7.71</v>
      </c>
      <c r="F43" s="202">
        <f>SUM(F41:F42)</f>
        <v>54.93</v>
      </c>
      <c r="G43" s="202">
        <f>SUM(G41:G42)</f>
        <v>331.76</v>
      </c>
    </row>
    <row r="44" spans="1:7" x14ac:dyDescent="0.3">
      <c r="A44" s="208"/>
      <c r="B44" s="209" t="s">
        <v>150</v>
      </c>
      <c r="C44" s="208"/>
      <c r="D44" s="208"/>
      <c r="E44" s="208"/>
      <c r="F44" s="208"/>
      <c r="G44" s="208"/>
    </row>
    <row r="45" spans="1:7" x14ac:dyDescent="0.3">
      <c r="A45" s="208"/>
      <c r="B45" s="211"/>
      <c r="C45" s="6" t="s">
        <v>156</v>
      </c>
      <c r="D45" s="6" t="s">
        <v>333</v>
      </c>
      <c r="E45" s="6" t="s">
        <v>158</v>
      </c>
      <c r="F45" s="6" t="s">
        <v>159</v>
      </c>
      <c r="G45" s="6" t="s">
        <v>334</v>
      </c>
    </row>
    <row r="46" spans="1:7" x14ac:dyDescent="0.3">
      <c r="A46" s="212" t="s">
        <v>335</v>
      </c>
      <c r="B46" s="213" t="s">
        <v>327</v>
      </c>
      <c r="C46" s="214">
        <v>70</v>
      </c>
      <c r="D46" s="214">
        <v>9.65</v>
      </c>
      <c r="E46" s="214">
        <v>7.71</v>
      </c>
      <c r="F46" s="214">
        <v>38.33</v>
      </c>
      <c r="G46" s="139">
        <v>261.36</v>
      </c>
    </row>
    <row r="47" spans="1:7" x14ac:dyDescent="0.3">
      <c r="A47" s="215"/>
      <c r="B47" s="216" t="s">
        <v>328</v>
      </c>
      <c r="C47" s="139">
        <v>200</v>
      </c>
      <c r="D47" s="156">
        <v>1</v>
      </c>
      <c r="E47" s="156">
        <v>0</v>
      </c>
      <c r="F47" s="156">
        <v>16.600000000000001</v>
      </c>
      <c r="G47" s="156">
        <v>70.400000000000006</v>
      </c>
    </row>
    <row r="48" spans="1:7" x14ac:dyDescent="0.3">
      <c r="A48" s="208"/>
      <c r="B48" s="224" t="s">
        <v>287</v>
      </c>
      <c r="C48" s="223"/>
      <c r="D48" s="202">
        <f>SUM(D46:D47)</f>
        <v>10.65</v>
      </c>
      <c r="E48" s="202">
        <f>SUM(E46:E47)</f>
        <v>7.71</v>
      </c>
      <c r="F48" s="202">
        <f>SUM(F46:F47)</f>
        <v>54.93</v>
      </c>
      <c r="G48" s="202">
        <f>SUM(G46:G47)</f>
        <v>331.76</v>
      </c>
    </row>
    <row r="49" spans="1:7" x14ac:dyDescent="0.3">
      <c r="A49" s="208"/>
      <c r="B49" s="209" t="s">
        <v>151</v>
      </c>
      <c r="C49" s="208"/>
      <c r="D49" s="208"/>
      <c r="E49" s="208"/>
      <c r="F49" s="208"/>
      <c r="G49" s="208"/>
    </row>
    <row r="50" spans="1:7" x14ac:dyDescent="0.3">
      <c r="A50" s="208"/>
      <c r="B50" s="211"/>
      <c r="C50" s="6" t="s">
        <v>156</v>
      </c>
      <c r="D50" s="6" t="s">
        <v>333</v>
      </c>
      <c r="E50" s="6" t="s">
        <v>158</v>
      </c>
      <c r="F50" s="6" t="s">
        <v>159</v>
      </c>
      <c r="G50" s="6" t="s">
        <v>334</v>
      </c>
    </row>
    <row r="51" spans="1:7" x14ac:dyDescent="0.3">
      <c r="A51" s="212" t="s">
        <v>335</v>
      </c>
      <c r="B51" s="213" t="s">
        <v>327</v>
      </c>
      <c r="C51" s="214">
        <v>70</v>
      </c>
      <c r="D51" s="214">
        <v>9.65</v>
      </c>
      <c r="E51" s="214">
        <v>7.71</v>
      </c>
      <c r="F51" s="214">
        <v>38.33</v>
      </c>
      <c r="G51" s="139">
        <v>261.36</v>
      </c>
    </row>
    <row r="52" spans="1:7" x14ac:dyDescent="0.3">
      <c r="A52" s="215"/>
      <c r="B52" s="216" t="s">
        <v>328</v>
      </c>
      <c r="C52" s="139">
        <v>200</v>
      </c>
      <c r="D52" s="156">
        <v>1</v>
      </c>
      <c r="E52" s="156">
        <v>0</v>
      </c>
      <c r="F52" s="156">
        <v>16.600000000000001</v>
      </c>
      <c r="G52" s="156">
        <v>70.400000000000006</v>
      </c>
    </row>
    <row r="53" spans="1:7" x14ac:dyDescent="0.3">
      <c r="A53" s="8"/>
      <c r="B53" s="201" t="s">
        <v>287</v>
      </c>
      <c r="C53" s="227"/>
      <c r="D53" s="203">
        <f>SUM(D51:D52)</f>
        <v>10.65</v>
      </c>
      <c r="E53" s="203">
        <f>SUM(E51:E52)</f>
        <v>7.71</v>
      </c>
      <c r="F53" s="203">
        <f>SUM(F51:F52)</f>
        <v>54.93</v>
      </c>
      <c r="G53" s="203">
        <f>SUM(G51:G52)</f>
        <v>331.76</v>
      </c>
    </row>
    <row r="54" spans="1:7" x14ac:dyDescent="0.3">
      <c r="A54" s="228"/>
      <c r="B54" s="229" t="s">
        <v>336</v>
      </c>
      <c r="C54" s="228"/>
      <c r="D54" s="230">
        <f>D53+D48+D43+D38+D33+D28+D23+D18+D13+D8</f>
        <v>106.50000000000001</v>
      </c>
      <c r="E54" s="230">
        <f>E53+E48+E43+E38+E33+E28+E23+E18+E13+E8</f>
        <v>77.099999999999994</v>
      </c>
      <c r="F54" s="230">
        <f>F53+F48+F43+F38+F33+F28+F23+F18+F13+F8</f>
        <v>549.29999999999995</v>
      </c>
      <c r="G54" s="230">
        <f>G53+G48+G43+G38+G33+G28+G23+G18+G13+G8</f>
        <v>3317.6000000000004</v>
      </c>
    </row>
    <row r="55" spans="1:7" x14ac:dyDescent="0.3">
      <c r="A55" s="228"/>
      <c r="B55" s="229" t="s">
        <v>337</v>
      </c>
      <c r="C55" s="228"/>
      <c r="D55" s="230">
        <f>D54/10</f>
        <v>10.650000000000002</v>
      </c>
      <c r="E55" s="230">
        <f>E54/10</f>
        <v>7.7099999999999991</v>
      </c>
      <c r="F55" s="230">
        <f>F54/10</f>
        <v>54.929999999999993</v>
      </c>
      <c r="G55" s="230">
        <f>G54/10</f>
        <v>331.76000000000005</v>
      </c>
    </row>
  </sheetData>
  <mergeCells count="1"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E6" sqref="E6"/>
    </sheetView>
  </sheetViews>
  <sheetFormatPr defaultRowHeight="14.4" x14ac:dyDescent="0.3"/>
  <cols>
    <col min="1" max="1" width="18.88671875" style="46" customWidth="1"/>
    <col min="2" max="2" width="8.109375" style="47" customWidth="1"/>
    <col min="3" max="3" width="6.88671875" style="48" customWidth="1"/>
    <col min="4" max="13" width="5.5546875" style="46" customWidth="1"/>
    <col min="14" max="17" width="6.5546875" style="106" customWidth="1"/>
  </cols>
  <sheetData>
    <row r="1" spans="1:17" x14ac:dyDescent="0.3">
      <c r="A1" s="27" t="s">
        <v>269</v>
      </c>
      <c r="B1" s="28"/>
      <c r="C1" s="29"/>
      <c r="D1"/>
      <c r="E1"/>
      <c r="F1"/>
      <c r="G1"/>
      <c r="H1"/>
      <c r="I1"/>
      <c r="J1"/>
      <c r="K1"/>
      <c r="L1"/>
      <c r="M1"/>
      <c r="N1" s="28"/>
      <c r="O1" s="28"/>
      <c r="P1" s="28"/>
      <c r="Q1" s="28"/>
    </row>
    <row r="2" spans="1:17" ht="85.2" customHeight="1" x14ac:dyDescent="0.3">
      <c r="A2" s="30" t="s">
        <v>162</v>
      </c>
      <c r="B2" s="31" t="s">
        <v>163</v>
      </c>
      <c r="C2" s="32">
        <v>0.2</v>
      </c>
      <c r="D2" s="33" t="s">
        <v>164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33" t="s">
        <v>170</v>
      </c>
      <c r="K2" s="33" t="s">
        <v>171</v>
      </c>
      <c r="L2" s="33" t="s">
        <v>172</v>
      </c>
      <c r="M2" s="33" t="s">
        <v>173</v>
      </c>
      <c r="N2" s="33" t="s">
        <v>174</v>
      </c>
      <c r="O2" s="33" t="s">
        <v>175</v>
      </c>
      <c r="P2" s="33" t="s">
        <v>176</v>
      </c>
      <c r="Q2" s="33" t="s">
        <v>268</v>
      </c>
    </row>
    <row r="3" spans="1:17" x14ac:dyDescent="0.3">
      <c r="A3" s="34" t="s">
        <v>100</v>
      </c>
      <c r="B3" s="35">
        <v>80</v>
      </c>
      <c r="C3" s="36">
        <f t="shared" ref="C3:C25" si="0">B3*$C$2</f>
        <v>16</v>
      </c>
      <c r="D3" s="37">
        <v>20</v>
      </c>
      <c r="E3" s="37"/>
      <c r="F3" s="37">
        <v>30</v>
      </c>
      <c r="G3" s="37"/>
      <c r="H3" s="37">
        <v>25</v>
      </c>
      <c r="I3" s="37">
        <v>20</v>
      </c>
      <c r="J3" s="37">
        <v>25</v>
      </c>
      <c r="K3" s="37"/>
      <c r="L3" s="37"/>
      <c r="M3" s="37">
        <v>25</v>
      </c>
      <c r="N3" s="37">
        <f>M3+L3+K3+J3+I3+H3+G3+F3+E3+D3</f>
        <v>145</v>
      </c>
      <c r="O3" s="37">
        <f>N3/10</f>
        <v>14.5</v>
      </c>
      <c r="P3" s="37">
        <f>O3-C3</f>
        <v>-1.5</v>
      </c>
      <c r="Q3" s="37">
        <f>O3*100/C3</f>
        <v>90.625</v>
      </c>
    </row>
    <row r="4" spans="1:17" x14ac:dyDescent="0.3">
      <c r="A4" s="34" t="s">
        <v>117</v>
      </c>
      <c r="B4" s="35">
        <v>150</v>
      </c>
      <c r="C4" s="36">
        <f t="shared" si="0"/>
        <v>30</v>
      </c>
      <c r="D4" s="37">
        <v>30</v>
      </c>
      <c r="E4" s="37">
        <v>30</v>
      </c>
      <c r="F4" s="37">
        <v>30</v>
      </c>
      <c r="G4" s="37">
        <v>35</v>
      </c>
      <c r="H4" s="37">
        <v>30</v>
      </c>
      <c r="I4" s="37">
        <v>30</v>
      </c>
      <c r="J4" s="37">
        <v>20</v>
      </c>
      <c r="K4" s="37">
        <v>25</v>
      </c>
      <c r="L4" s="37">
        <v>30</v>
      </c>
      <c r="M4" s="37">
        <v>30</v>
      </c>
      <c r="N4" s="37">
        <f t="shared" ref="N4:N25" si="1">M4+L4+K4+J4+I4+H4+G4+F4+E4+D4</f>
        <v>290</v>
      </c>
      <c r="O4" s="37">
        <f t="shared" ref="O4:O25" si="2">N4/10</f>
        <v>29</v>
      </c>
      <c r="P4" s="37">
        <f t="shared" ref="P4:P25" si="3">O4-C4</f>
        <v>-1</v>
      </c>
      <c r="Q4" s="37">
        <f t="shared" ref="Q4:Q25" si="4">O4*100/C4</f>
        <v>96.666666666666671</v>
      </c>
    </row>
    <row r="5" spans="1:17" x14ac:dyDescent="0.3">
      <c r="A5" s="34" t="s">
        <v>177</v>
      </c>
      <c r="B5" s="35">
        <v>15</v>
      </c>
      <c r="C5" s="36">
        <f t="shared" si="0"/>
        <v>3</v>
      </c>
      <c r="D5" s="37"/>
      <c r="E5" s="37">
        <v>2.9</v>
      </c>
      <c r="F5" s="37"/>
      <c r="G5" s="37"/>
      <c r="H5" s="37">
        <v>6</v>
      </c>
      <c r="I5" s="37"/>
      <c r="J5" s="37">
        <v>5</v>
      </c>
      <c r="K5" s="37">
        <v>4</v>
      </c>
      <c r="L5" s="37"/>
      <c r="M5" s="37">
        <v>3.3</v>
      </c>
      <c r="N5" s="37">
        <f t="shared" si="1"/>
        <v>21.2</v>
      </c>
      <c r="O5" s="37">
        <f t="shared" si="2"/>
        <v>2.12</v>
      </c>
      <c r="P5" s="37">
        <f t="shared" si="3"/>
        <v>-0.87999999999999989</v>
      </c>
      <c r="Q5" s="37">
        <f t="shared" si="4"/>
        <v>70.666666666666671</v>
      </c>
    </row>
    <row r="6" spans="1:17" x14ac:dyDescent="0.3">
      <c r="A6" s="34" t="s">
        <v>178</v>
      </c>
      <c r="B6" s="35">
        <v>45</v>
      </c>
      <c r="C6" s="36">
        <f t="shared" si="0"/>
        <v>9</v>
      </c>
      <c r="D6" s="38">
        <v>33</v>
      </c>
      <c r="E6" s="37"/>
      <c r="F6" s="37">
        <v>46.4</v>
      </c>
      <c r="G6" s="37">
        <v>13.8</v>
      </c>
      <c r="H6" s="37"/>
      <c r="I6" s="37">
        <v>41</v>
      </c>
      <c r="J6" s="37">
        <v>53.3</v>
      </c>
      <c r="K6" s="37"/>
      <c r="L6" s="37"/>
      <c r="M6" s="37"/>
      <c r="N6" s="37">
        <f t="shared" si="1"/>
        <v>187.5</v>
      </c>
      <c r="O6" s="37">
        <f t="shared" si="2"/>
        <v>18.75</v>
      </c>
      <c r="P6" s="37">
        <f t="shared" si="3"/>
        <v>9.75</v>
      </c>
      <c r="Q6" s="37">
        <f t="shared" si="4"/>
        <v>208.33333333333334</v>
      </c>
    </row>
    <row r="7" spans="1:17" x14ac:dyDescent="0.3">
      <c r="A7" s="34" t="s">
        <v>179</v>
      </c>
      <c r="B7" s="35">
        <v>15</v>
      </c>
      <c r="C7" s="36">
        <f t="shared" si="0"/>
        <v>3</v>
      </c>
      <c r="D7" s="37"/>
      <c r="E7" s="39">
        <v>51</v>
      </c>
      <c r="F7" s="37"/>
      <c r="G7" s="37"/>
      <c r="H7" s="37"/>
      <c r="I7" s="37"/>
      <c r="J7" s="37"/>
      <c r="K7" s="37">
        <v>51</v>
      </c>
      <c r="L7" s="37"/>
      <c r="M7" s="37"/>
      <c r="N7" s="37">
        <f t="shared" si="1"/>
        <v>102</v>
      </c>
      <c r="O7" s="37">
        <f t="shared" si="2"/>
        <v>10.199999999999999</v>
      </c>
      <c r="P7" s="37">
        <f t="shared" si="3"/>
        <v>7.1999999999999993</v>
      </c>
      <c r="Q7" s="37">
        <f t="shared" si="4"/>
        <v>339.99999999999994</v>
      </c>
    </row>
    <row r="8" spans="1:17" x14ac:dyDescent="0.3">
      <c r="A8" s="34" t="s">
        <v>180</v>
      </c>
      <c r="B8" s="35">
        <v>187</v>
      </c>
      <c r="C8" s="36">
        <f t="shared" si="0"/>
        <v>37.4</v>
      </c>
      <c r="D8" s="37"/>
      <c r="E8" s="39"/>
      <c r="F8" s="37"/>
      <c r="G8" s="37"/>
      <c r="H8" s="37">
        <v>135</v>
      </c>
      <c r="I8" s="37"/>
      <c r="J8" s="37"/>
      <c r="K8" s="37"/>
      <c r="L8" s="37"/>
      <c r="M8" s="37">
        <v>135</v>
      </c>
      <c r="N8" s="37">
        <f t="shared" si="1"/>
        <v>270</v>
      </c>
      <c r="O8" s="37">
        <f t="shared" si="2"/>
        <v>27</v>
      </c>
      <c r="P8" s="37">
        <f t="shared" si="3"/>
        <v>-10.399999999999999</v>
      </c>
      <c r="Q8" s="37">
        <f t="shared" si="4"/>
        <v>72.192513368983967</v>
      </c>
    </row>
    <row r="9" spans="1:17" x14ac:dyDescent="0.3">
      <c r="A9" s="34" t="s">
        <v>275</v>
      </c>
      <c r="B9" s="35">
        <v>280</v>
      </c>
      <c r="C9" s="36">
        <f t="shared" si="0"/>
        <v>56</v>
      </c>
      <c r="D9" s="37"/>
      <c r="E9" s="39">
        <v>53.8</v>
      </c>
      <c r="F9" s="37">
        <v>67.5</v>
      </c>
      <c r="G9" s="37"/>
      <c r="H9" s="37">
        <v>32.299999999999997</v>
      </c>
      <c r="I9" s="37"/>
      <c r="J9" s="37">
        <v>45.3</v>
      </c>
      <c r="K9" s="37">
        <v>30.3</v>
      </c>
      <c r="L9" s="37"/>
      <c r="M9" s="37"/>
      <c r="N9" s="37">
        <f t="shared" si="1"/>
        <v>229.2</v>
      </c>
      <c r="O9" s="37">
        <f t="shared" si="2"/>
        <v>22.919999999999998</v>
      </c>
      <c r="P9" s="37">
        <f t="shared" si="3"/>
        <v>-33.08</v>
      </c>
      <c r="Q9" s="37">
        <f t="shared" si="4"/>
        <v>40.928571428571431</v>
      </c>
    </row>
    <row r="10" spans="1:17" x14ac:dyDescent="0.3">
      <c r="A10" s="34" t="s">
        <v>181</v>
      </c>
      <c r="B10" s="35">
        <v>185</v>
      </c>
      <c r="C10" s="36">
        <f t="shared" si="0"/>
        <v>37</v>
      </c>
      <c r="D10" s="37">
        <v>100</v>
      </c>
      <c r="E10" s="39"/>
      <c r="F10" s="37"/>
      <c r="G10" s="37">
        <v>140</v>
      </c>
      <c r="H10" s="37">
        <v>100</v>
      </c>
      <c r="I10" s="37">
        <v>104.9</v>
      </c>
      <c r="J10" s="37"/>
      <c r="K10" s="37">
        <v>4.9000000000000004</v>
      </c>
      <c r="L10" s="37"/>
      <c r="M10" s="37"/>
      <c r="N10" s="37">
        <f t="shared" si="1"/>
        <v>449.8</v>
      </c>
      <c r="O10" s="37">
        <f t="shared" si="2"/>
        <v>44.980000000000004</v>
      </c>
      <c r="P10" s="37">
        <f t="shared" si="3"/>
        <v>7.980000000000004</v>
      </c>
      <c r="Q10" s="37">
        <f t="shared" si="4"/>
        <v>121.56756756756756</v>
      </c>
    </row>
    <row r="11" spans="1:17" x14ac:dyDescent="0.3">
      <c r="A11" s="40" t="s">
        <v>182</v>
      </c>
      <c r="B11" s="35">
        <v>15</v>
      </c>
      <c r="C11" s="36">
        <f t="shared" si="0"/>
        <v>3</v>
      </c>
      <c r="D11" s="37"/>
      <c r="E11" s="37">
        <v>20</v>
      </c>
      <c r="F11" s="37"/>
      <c r="G11" s="37"/>
      <c r="H11" s="37"/>
      <c r="I11" s="37"/>
      <c r="J11" s="37"/>
      <c r="K11" s="37"/>
      <c r="L11" s="37"/>
      <c r="M11" s="37"/>
      <c r="N11" s="37">
        <f t="shared" si="1"/>
        <v>20</v>
      </c>
      <c r="O11" s="37">
        <f t="shared" si="2"/>
        <v>2</v>
      </c>
      <c r="P11" s="37">
        <f t="shared" si="3"/>
        <v>-1</v>
      </c>
      <c r="Q11" s="37">
        <f t="shared" si="4"/>
        <v>66.666666666666671</v>
      </c>
    </row>
    <row r="12" spans="1:17" x14ac:dyDescent="0.3">
      <c r="A12" s="40" t="s">
        <v>183</v>
      </c>
      <c r="B12" s="35">
        <v>70</v>
      </c>
      <c r="C12" s="36">
        <f t="shared" si="0"/>
        <v>14</v>
      </c>
      <c r="D12" s="37"/>
      <c r="E12" s="37">
        <v>49.4</v>
      </c>
      <c r="F12" s="37"/>
      <c r="G12" s="37"/>
      <c r="H12" s="37">
        <v>53.6</v>
      </c>
      <c r="I12" s="37"/>
      <c r="J12" s="37">
        <v>64</v>
      </c>
      <c r="K12" s="37"/>
      <c r="L12" s="37"/>
      <c r="M12" s="37"/>
      <c r="N12" s="37">
        <f t="shared" si="1"/>
        <v>167</v>
      </c>
      <c r="O12" s="37">
        <f t="shared" si="2"/>
        <v>16.7</v>
      </c>
      <c r="P12" s="37">
        <f t="shared" si="3"/>
        <v>2.6999999999999993</v>
      </c>
      <c r="Q12" s="37">
        <f t="shared" si="4"/>
        <v>119.28571428571429</v>
      </c>
    </row>
    <row r="13" spans="1:17" x14ac:dyDescent="0.3">
      <c r="A13" s="41" t="s">
        <v>184</v>
      </c>
      <c r="B13" s="35">
        <v>35</v>
      </c>
      <c r="C13" s="36">
        <f t="shared" si="0"/>
        <v>7</v>
      </c>
      <c r="D13" s="37"/>
      <c r="E13" s="39"/>
      <c r="F13" s="37">
        <v>92</v>
      </c>
      <c r="G13" s="37"/>
      <c r="H13" s="37"/>
      <c r="I13" s="37"/>
      <c r="J13" s="37"/>
      <c r="K13" s="37">
        <v>46.2</v>
      </c>
      <c r="L13" s="37"/>
      <c r="M13" s="37"/>
      <c r="N13" s="37">
        <f t="shared" si="1"/>
        <v>138.19999999999999</v>
      </c>
      <c r="O13" s="37">
        <f t="shared" si="2"/>
        <v>13.819999999999999</v>
      </c>
      <c r="P13" s="37">
        <f t="shared" si="3"/>
        <v>6.8199999999999985</v>
      </c>
      <c r="Q13" s="37">
        <f t="shared" si="4"/>
        <v>197.42857142857139</v>
      </c>
    </row>
    <row r="14" spans="1:17" x14ac:dyDescent="0.3">
      <c r="A14" s="41" t="s">
        <v>185</v>
      </c>
      <c r="B14" s="35">
        <v>58</v>
      </c>
      <c r="C14" s="36">
        <f t="shared" si="0"/>
        <v>11.600000000000001</v>
      </c>
      <c r="D14" s="37"/>
      <c r="E14" s="39"/>
      <c r="F14" s="37"/>
      <c r="G14" s="37"/>
      <c r="H14" s="37"/>
      <c r="I14" s="37"/>
      <c r="J14" s="37"/>
      <c r="K14" s="37"/>
      <c r="L14" s="37"/>
      <c r="M14" s="37">
        <v>115.6</v>
      </c>
      <c r="N14" s="37">
        <f t="shared" si="1"/>
        <v>115.6</v>
      </c>
      <c r="O14" s="37">
        <f t="shared" si="2"/>
        <v>11.559999999999999</v>
      </c>
      <c r="P14" s="37">
        <f t="shared" si="3"/>
        <v>-4.00000000000027E-2</v>
      </c>
      <c r="Q14" s="37">
        <f t="shared" si="4"/>
        <v>99.655172413793068</v>
      </c>
    </row>
    <row r="15" spans="1:17" x14ac:dyDescent="0.3">
      <c r="A15" s="41" t="s">
        <v>186</v>
      </c>
      <c r="B15" s="35">
        <v>300</v>
      </c>
      <c r="C15" s="36">
        <f t="shared" si="0"/>
        <v>60</v>
      </c>
      <c r="D15" s="37">
        <v>174</v>
      </c>
      <c r="E15" s="37">
        <v>43.5</v>
      </c>
      <c r="F15" s="37"/>
      <c r="G15" s="37"/>
      <c r="H15" s="37"/>
      <c r="I15" s="37">
        <v>82</v>
      </c>
      <c r="J15" s="37"/>
      <c r="K15" s="37">
        <v>25</v>
      </c>
      <c r="L15" s="37">
        <v>41.3</v>
      </c>
      <c r="M15" s="37">
        <v>52.6</v>
      </c>
      <c r="N15" s="37">
        <f t="shared" si="1"/>
        <v>418.4</v>
      </c>
      <c r="O15" s="37">
        <f t="shared" si="2"/>
        <v>41.839999999999996</v>
      </c>
      <c r="P15" s="37">
        <f t="shared" si="3"/>
        <v>-18.160000000000004</v>
      </c>
      <c r="Q15" s="37">
        <f t="shared" si="4"/>
        <v>69.733333333333334</v>
      </c>
    </row>
    <row r="16" spans="1:17" x14ac:dyDescent="0.3">
      <c r="A16" s="41" t="s">
        <v>187</v>
      </c>
      <c r="B16" s="31">
        <v>150</v>
      </c>
      <c r="C16" s="42">
        <f t="shared" si="0"/>
        <v>30</v>
      </c>
      <c r="D16" s="37"/>
      <c r="E16" s="37"/>
      <c r="F16" s="37"/>
      <c r="G16" s="37"/>
      <c r="H16" s="37"/>
      <c r="I16" s="37"/>
      <c r="J16" s="37"/>
      <c r="K16" s="37"/>
      <c r="L16" s="38">
        <v>125</v>
      </c>
      <c r="M16" s="38"/>
      <c r="N16" s="38">
        <f t="shared" si="1"/>
        <v>125</v>
      </c>
      <c r="O16" s="38">
        <f t="shared" si="2"/>
        <v>12.5</v>
      </c>
      <c r="P16" s="38">
        <f t="shared" si="3"/>
        <v>-17.5</v>
      </c>
      <c r="Q16" s="37">
        <f t="shared" si="4"/>
        <v>41.666666666666664</v>
      </c>
    </row>
    <row r="17" spans="1:17" x14ac:dyDescent="0.3">
      <c r="A17" s="35" t="s">
        <v>188</v>
      </c>
      <c r="B17" s="35">
        <v>50</v>
      </c>
      <c r="C17" s="36">
        <f t="shared" si="0"/>
        <v>10</v>
      </c>
      <c r="D17" s="37"/>
      <c r="E17" s="37"/>
      <c r="F17" s="37"/>
      <c r="G17" s="37">
        <v>71.5</v>
      </c>
      <c r="H17" s="37"/>
      <c r="I17" s="37"/>
      <c r="J17" s="37"/>
      <c r="K17" s="37"/>
      <c r="L17" s="37"/>
      <c r="M17" s="37"/>
      <c r="N17" s="37">
        <f t="shared" si="1"/>
        <v>71.5</v>
      </c>
      <c r="O17" s="37">
        <f t="shared" si="2"/>
        <v>7.15</v>
      </c>
      <c r="P17" s="37">
        <f t="shared" si="3"/>
        <v>-2.8499999999999996</v>
      </c>
      <c r="Q17" s="37">
        <f t="shared" si="4"/>
        <v>71.5</v>
      </c>
    </row>
    <row r="18" spans="1:17" x14ac:dyDescent="0.3">
      <c r="A18" s="40" t="s">
        <v>189</v>
      </c>
      <c r="B18" s="35">
        <v>10</v>
      </c>
      <c r="C18" s="36">
        <f t="shared" si="0"/>
        <v>2</v>
      </c>
      <c r="D18" s="37">
        <v>16</v>
      </c>
      <c r="E18" s="37"/>
      <c r="F18" s="37"/>
      <c r="G18" s="37"/>
      <c r="H18" s="37"/>
      <c r="I18" s="37">
        <v>16</v>
      </c>
      <c r="J18" s="37"/>
      <c r="K18" s="37"/>
      <c r="L18" s="37"/>
      <c r="M18" s="37"/>
      <c r="N18" s="37">
        <f t="shared" si="1"/>
        <v>32</v>
      </c>
      <c r="O18" s="37">
        <f t="shared" si="2"/>
        <v>3.2</v>
      </c>
      <c r="P18" s="37">
        <f t="shared" si="3"/>
        <v>1.2000000000000002</v>
      </c>
      <c r="Q18" s="37">
        <f t="shared" si="4"/>
        <v>160</v>
      </c>
    </row>
    <row r="19" spans="1:17" x14ac:dyDescent="0.3">
      <c r="A19" s="40" t="s">
        <v>190</v>
      </c>
      <c r="B19" s="35">
        <v>30</v>
      </c>
      <c r="C19" s="36">
        <f t="shared" si="0"/>
        <v>6</v>
      </c>
      <c r="D19" s="37">
        <v>11.2</v>
      </c>
      <c r="E19" s="37">
        <v>9.1</v>
      </c>
      <c r="F19" s="37"/>
      <c r="G19" s="37">
        <v>10</v>
      </c>
      <c r="H19" s="37">
        <v>3</v>
      </c>
      <c r="I19" s="37">
        <v>14.1</v>
      </c>
      <c r="J19" s="37">
        <v>5</v>
      </c>
      <c r="K19" s="37">
        <v>9.6</v>
      </c>
      <c r="L19" s="37">
        <v>11.4</v>
      </c>
      <c r="M19" s="37">
        <v>11.1</v>
      </c>
      <c r="N19" s="37">
        <f t="shared" si="1"/>
        <v>84.5</v>
      </c>
      <c r="O19" s="37">
        <f t="shared" si="2"/>
        <v>8.4499999999999993</v>
      </c>
      <c r="P19" s="37">
        <f t="shared" si="3"/>
        <v>2.4499999999999993</v>
      </c>
      <c r="Q19" s="37">
        <f t="shared" si="4"/>
        <v>140.83333333333331</v>
      </c>
    </row>
    <row r="20" spans="1:17" x14ac:dyDescent="0.3">
      <c r="A20" s="40" t="s">
        <v>191</v>
      </c>
      <c r="B20" s="35">
        <v>15</v>
      </c>
      <c r="C20" s="36">
        <f t="shared" si="0"/>
        <v>3</v>
      </c>
      <c r="D20" s="37"/>
      <c r="E20" s="37">
        <v>0.3</v>
      </c>
      <c r="F20" s="37">
        <v>2.7</v>
      </c>
      <c r="G20" s="37">
        <v>1.1000000000000001</v>
      </c>
      <c r="H20" s="37"/>
      <c r="I20" s="37"/>
      <c r="J20" s="37">
        <v>0.3</v>
      </c>
      <c r="K20" s="37">
        <v>2.2999999999999998</v>
      </c>
      <c r="L20" s="37"/>
      <c r="M20" s="37"/>
      <c r="N20" s="37">
        <f t="shared" si="1"/>
        <v>6.7</v>
      </c>
      <c r="O20" s="37">
        <f t="shared" si="2"/>
        <v>0.67</v>
      </c>
      <c r="P20" s="37">
        <f t="shared" si="3"/>
        <v>-2.33</v>
      </c>
      <c r="Q20" s="37">
        <f t="shared" si="4"/>
        <v>22.333333333333332</v>
      </c>
    </row>
    <row r="21" spans="1:17" x14ac:dyDescent="0.3">
      <c r="A21" s="43" t="s">
        <v>192</v>
      </c>
      <c r="B21" s="44">
        <v>40</v>
      </c>
      <c r="C21" s="36">
        <f t="shared" si="0"/>
        <v>8</v>
      </c>
      <c r="D21" s="43"/>
      <c r="E21" s="43"/>
      <c r="F21" s="43"/>
      <c r="G21" s="43">
        <v>5.5</v>
      </c>
      <c r="H21" s="43"/>
      <c r="I21" s="43"/>
      <c r="J21" s="43"/>
      <c r="K21" s="43"/>
      <c r="L21" s="43">
        <v>112.5</v>
      </c>
      <c r="M21" s="43">
        <v>12.5</v>
      </c>
      <c r="N21" s="37">
        <f t="shared" si="1"/>
        <v>130.5</v>
      </c>
      <c r="O21" s="37">
        <f t="shared" si="2"/>
        <v>13.05</v>
      </c>
      <c r="P21" s="37">
        <f t="shared" si="3"/>
        <v>5.0500000000000007</v>
      </c>
      <c r="Q21" s="37">
        <f t="shared" si="4"/>
        <v>163.125</v>
      </c>
    </row>
    <row r="22" spans="1:17" x14ac:dyDescent="0.3">
      <c r="A22" s="43" t="s">
        <v>193</v>
      </c>
      <c r="B22" s="44">
        <v>30</v>
      </c>
      <c r="C22" s="36">
        <f t="shared" si="0"/>
        <v>6</v>
      </c>
      <c r="D22" s="43">
        <v>15.1</v>
      </c>
      <c r="E22" s="43">
        <v>10</v>
      </c>
      <c r="F22" s="43">
        <v>10</v>
      </c>
      <c r="G22" s="43">
        <v>16.600000000000001</v>
      </c>
      <c r="H22" s="43">
        <v>10</v>
      </c>
      <c r="I22" s="43">
        <v>13.9</v>
      </c>
      <c r="J22" s="43">
        <v>10</v>
      </c>
      <c r="K22" s="43">
        <v>9.8000000000000007</v>
      </c>
      <c r="L22" s="43">
        <v>15</v>
      </c>
      <c r="M22" s="43">
        <v>10</v>
      </c>
      <c r="N22" s="37">
        <f t="shared" si="1"/>
        <v>120.39999999999998</v>
      </c>
      <c r="O22" s="37">
        <f t="shared" si="2"/>
        <v>12.039999999999997</v>
      </c>
      <c r="P22" s="37">
        <f t="shared" si="3"/>
        <v>6.0399999999999974</v>
      </c>
      <c r="Q22" s="37">
        <f t="shared" si="4"/>
        <v>200.66666666666663</v>
      </c>
    </row>
    <row r="23" spans="1:17" x14ac:dyDescent="0.3">
      <c r="A23" s="43" t="s">
        <v>116</v>
      </c>
      <c r="B23" s="44">
        <v>1</v>
      </c>
      <c r="C23" s="36">
        <f t="shared" si="0"/>
        <v>0.2</v>
      </c>
      <c r="D23" s="43"/>
      <c r="E23" s="43"/>
      <c r="F23" s="43">
        <v>0.4</v>
      </c>
      <c r="G23" s="43">
        <v>0.4</v>
      </c>
      <c r="H23" s="43">
        <v>0.4</v>
      </c>
      <c r="I23" s="43">
        <v>0.4</v>
      </c>
      <c r="J23" s="43">
        <v>0.4</v>
      </c>
      <c r="K23" s="43">
        <v>0.4</v>
      </c>
      <c r="L23" s="43">
        <v>0.4</v>
      </c>
      <c r="M23" s="43">
        <v>0.4</v>
      </c>
      <c r="N23" s="37">
        <f t="shared" si="1"/>
        <v>3.1999999999999997</v>
      </c>
      <c r="O23" s="37">
        <f t="shared" si="2"/>
        <v>0.31999999999999995</v>
      </c>
      <c r="P23" s="37">
        <f t="shared" si="3"/>
        <v>0.11999999999999994</v>
      </c>
      <c r="Q23" s="37">
        <f t="shared" si="4"/>
        <v>159.99999999999997</v>
      </c>
    </row>
    <row r="24" spans="1:17" x14ac:dyDescent="0.3">
      <c r="A24" s="43" t="s">
        <v>194</v>
      </c>
      <c r="B24" s="44">
        <v>2</v>
      </c>
      <c r="C24" s="36">
        <f t="shared" si="0"/>
        <v>0.4</v>
      </c>
      <c r="D24" s="43">
        <v>2</v>
      </c>
      <c r="E24" s="45"/>
      <c r="F24" s="43"/>
      <c r="G24" s="43"/>
      <c r="H24" s="43"/>
      <c r="I24" s="43"/>
      <c r="J24" s="43"/>
      <c r="K24" s="43"/>
      <c r="L24" s="43"/>
      <c r="M24" s="43"/>
      <c r="N24" s="37">
        <f t="shared" si="1"/>
        <v>2</v>
      </c>
      <c r="O24" s="37">
        <f t="shared" si="2"/>
        <v>0.2</v>
      </c>
      <c r="P24" s="37">
        <f t="shared" si="3"/>
        <v>-0.2</v>
      </c>
      <c r="Q24" s="37">
        <f t="shared" si="4"/>
        <v>50</v>
      </c>
    </row>
    <row r="25" spans="1:17" x14ac:dyDescent="0.3">
      <c r="A25" s="43" t="s">
        <v>358</v>
      </c>
      <c r="B25" s="44">
        <v>3</v>
      </c>
      <c r="C25" s="36">
        <f t="shared" si="0"/>
        <v>0.60000000000000009</v>
      </c>
      <c r="D25" s="43">
        <v>0.6</v>
      </c>
      <c r="E25" s="43">
        <v>0.6</v>
      </c>
      <c r="F25" s="43">
        <v>0.6</v>
      </c>
      <c r="G25" s="43">
        <v>0.6</v>
      </c>
      <c r="H25" s="43">
        <v>0.6</v>
      </c>
      <c r="I25" s="43">
        <v>0.6</v>
      </c>
      <c r="J25" s="43">
        <v>0.6</v>
      </c>
      <c r="K25" s="43">
        <v>0.6</v>
      </c>
      <c r="L25" s="43">
        <v>0.6</v>
      </c>
      <c r="M25" s="43">
        <v>0.6</v>
      </c>
      <c r="N25" s="37">
        <f t="shared" si="1"/>
        <v>5.9999999999999991</v>
      </c>
      <c r="O25" s="37">
        <f t="shared" si="2"/>
        <v>0.59999999999999987</v>
      </c>
      <c r="P25" s="37">
        <f t="shared" si="3"/>
        <v>0</v>
      </c>
      <c r="Q25" s="37">
        <f t="shared" si="4"/>
        <v>99.999999999999957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142"/>
  <sheetViews>
    <sheetView topLeftCell="A36" workbookViewId="0">
      <selection activeCell="CS55" sqref="CS55"/>
    </sheetView>
  </sheetViews>
  <sheetFormatPr defaultRowHeight="15.6" x14ac:dyDescent="0.3"/>
  <cols>
    <col min="1" max="1" width="6.5546875" style="65" customWidth="1"/>
    <col min="2" max="2" width="45.5546875" style="20" customWidth="1"/>
    <col min="3" max="3" width="6.5546875" style="76" customWidth="1"/>
    <col min="4" max="4" width="6.88671875" style="76" customWidth="1"/>
    <col min="5" max="5" width="6.6640625" style="76" hidden="1" customWidth="1"/>
    <col min="6" max="6" width="7.5546875" style="76" customWidth="1"/>
    <col min="7" max="7" width="6.6640625" style="76" hidden="1" customWidth="1"/>
    <col min="8" max="8" width="7.109375" style="76" customWidth="1"/>
    <col min="9" max="9" width="6.44140625" style="76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8.44140625" style="52" hidden="1" customWidth="1"/>
    <col min="83" max="94" width="9.109375" style="51" hidden="1" customWidth="1"/>
    <col min="95" max="95" width="8.44140625" style="51" hidden="1" customWidth="1"/>
  </cols>
  <sheetData>
    <row r="1" spans="1:95" s="71" customFormat="1" x14ac:dyDescent="0.3">
      <c r="A1" s="270" t="s">
        <v>139</v>
      </c>
      <c r="B1" s="270"/>
      <c r="C1" s="270" t="s">
        <v>140</v>
      </c>
      <c r="D1" s="270"/>
      <c r="E1" s="270"/>
      <c r="F1" s="270"/>
      <c r="G1" s="270"/>
      <c r="H1" s="270"/>
      <c r="I1" s="27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2"/>
      <c r="CD1" s="52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</row>
    <row r="2" spans="1:95" s="71" customFormat="1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2"/>
      <c r="CD2" s="52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</row>
    <row r="3" spans="1:95" s="71" customFormat="1" ht="18" customHeight="1" x14ac:dyDescent="0.3">
      <c r="A3" s="70"/>
      <c r="B3" s="49"/>
      <c r="C3" s="148"/>
      <c r="D3" s="148"/>
      <c r="E3" s="148"/>
      <c r="F3" s="148"/>
      <c r="G3" s="148"/>
      <c r="H3" s="148"/>
      <c r="I3" s="14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2"/>
      <c r="CD3" s="52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</row>
    <row r="4" spans="1:95" s="71" customFormat="1" ht="36" customHeight="1" x14ac:dyDescent="0.3">
      <c r="A4" s="272" t="s">
        <v>367</v>
      </c>
      <c r="B4" s="272"/>
      <c r="C4" s="272"/>
      <c r="D4" s="272"/>
      <c r="E4" s="272"/>
      <c r="F4" s="272"/>
      <c r="G4" s="272"/>
      <c r="H4" s="272"/>
      <c r="I4" s="272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2"/>
      <c r="CD4" s="52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</row>
    <row r="5" spans="1:95" x14ac:dyDescent="0.3">
      <c r="A5" s="275" t="s">
        <v>0</v>
      </c>
      <c r="B5" s="267" t="s">
        <v>1</v>
      </c>
      <c r="C5" s="267" t="s">
        <v>196</v>
      </c>
      <c r="D5" s="267" t="s">
        <v>2</v>
      </c>
      <c r="E5" s="267"/>
      <c r="F5" s="267" t="s">
        <v>3</v>
      </c>
      <c r="G5" s="267"/>
      <c r="H5" s="267" t="s">
        <v>4</v>
      </c>
      <c r="I5" s="267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3" t="s">
        <v>15</v>
      </c>
      <c r="T5" s="53" t="s">
        <v>16</v>
      </c>
      <c r="U5" s="53" t="s">
        <v>17</v>
      </c>
      <c r="V5" s="53" t="s">
        <v>18</v>
      </c>
      <c r="W5" s="274" t="s">
        <v>19</v>
      </c>
      <c r="X5" s="274"/>
      <c r="Y5" s="274"/>
      <c r="Z5" s="274"/>
      <c r="AA5" s="54" t="s">
        <v>20</v>
      </c>
      <c r="AB5" s="54"/>
      <c r="AC5" s="54"/>
      <c r="AD5" s="54"/>
      <c r="AE5" s="54"/>
      <c r="AF5" s="54"/>
      <c r="AG5" s="54"/>
      <c r="AH5" s="54"/>
      <c r="AI5" s="274" t="s">
        <v>21</v>
      </c>
      <c r="AJ5" s="55" t="s">
        <v>22</v>
      </c>
      <c r="AK5" s="55" t="s">
        <v>23</v>
      </c>
      <c r="AL5" s="55" t="s">
        <v>24</v>
      </c>
      <c r="AM5" s="55" t="s">
        <v>25</v>
      </c>
      <c r="AN5" s="55" t="s">
        <v>26</v>
      </c>
      <c r="AO5" s="55" t="s">
        <v>27</v>
      </c>
      <c r="AP5" s="55" t="s">
        <v>28</v>
      </c>
      <c r="AQ5" s="55" t="s">
        <v>29</v>
      </c>
      <c r="AR5" s="55" t="s">
        <v>30</v>
      </c>
      <c r="AS5" s="55" t="s">
        <v>31</v>
      </c>
      <c r="AT5" s="55" t="s">
        <v>32</v>
      </c>
      <c r="AU5" s="55" t="s">
        <v>33</v>
      </c>
      <c r="AV5" s="55" t="s">
        <v>34</v>
      </c>
      <c r="AW5" s="55" t="s">
        <v>35</v>
      </c>
      <c r="AX5" s="55" t="s">
        <v>36</v>
      </c>
      <c r="AY5" s="55" t="s">
        <v>37</v>
      </c>
      <c r="AZ5" s="55" t="s">
        <v>38</v>
      </c>
      <c r="BA5" s="55" t="s">
        <v>39</v>
      </c>
      <c r="BB5" s="55" t="s">
        <v>40</v>
      </c>
      <c r="BC5" s="55" t="s">
        <v>41</v>
      </c>
      <c r="BD5" s="55" t="s">
        <v>42</v>
      </c>
      <c r="BE5" s="55" t="s">
        <v>43</v>
      </c>
      <c r="BF5" s="55" t="s">
        <v>44</v>
      </c>
      <c r="BG5" s="55" t="s">
        <v>45</v>
      </c>
      <c r="BH5" s="55" t="s">
        <v>46</v>
      </c>
      <c r="BI5" s="55" t="s">
        <v>47</v>
      </c>
      <c r="BJ5" s="55" t="s">
        <v>48</v>
      </c>
      <c r="BK5" s="55" t="s">
        <v>49</v>
      </c>
      <c r="BL5" s="55" t="s">
        <v>50</v>
      </c>
      <c r="BM5" s="55" t="s">
        <v>51</v>
      </c>
      <c r="BN5" s="55" t="s">
        <v>52</v>
      </c>
      <c r="BO5" s="55" t="s">
        <v>53</v>
      </c>
      <c r="BP5" s="55" t="s">
        <v>54</v>
      </c>
      <c r="BQ5" s="55" t="s">
        <v>55</v>
      </c>
      <c r="BR5" s="55" t="s">
        <v>56</v>
      </c>
      <c r="BS5" s="55" t="s">
        <v>57</v>
      </c>
      <c r="BT5" s="55" t="s">
        <v>58</v>
      </c>
      <c r="BU5" s="55" t="s">
        <v>59</v>
      </c>
      <c r="BV5" s="55" t="s">
        <v>60</v>
      </c>
      <c r="BW5" s="55" t="s">
        <v>61</v>
      </c>
      <c r="BX5" s="55" t="s">
        <v>62</v>
      </c>
      <c r="BY5" s="55" t="s">
        <v>63</v>
      </c>
      <c r="BZ5" s="55" t="s">
        <v>64</v>
      </c>
      <c r="CA5" s="55" t="s">
        <v>65</v>
      </c>
      <c r="CB5" s="55"/>
      <c r="CC5" s="274" t="s">
        <v>66</v>
      </c>
      <c r="CD5" s="274" t="s">
        <v>67</v>
      </c>
      <c r="CE5" s="274"/>
      <c r="CF5" s="274"/>
      <c r="CG5" s="274" t="s">
        <v>68</v>
      </c>
      <c r="CH5" s="274" t="s">
        <v>69</v>
      </c>
      <c r="CI5" s="274" t="s">
        <v>70</v>
      </c>
      <c r="CJ5" s="274" t="s">
        <v>71</v>
      </c>
      <c r="CK5" s="274" t="s">
        <v>72</v>
      </c>
      <c r="CL5" s="274" t="s">
        <v>73</v>
      </c>
      <c r="CM5" s="274" t="s">
        <v>74</v>
      </c>
      <c r="CN5" s="274" t="s">
        <v>75</v>
      </c>
      <c r="CO5" s="274" t="s">
        <v>76</v>
      </c>
      <c r="CP5" s="274" t="s">
        <v>77</v>
      </c>
      <c r="CQ5" s="274" t="s">
        <v>78</v>
      </c>
    </row>
    <row r="6" spans="1:95" ht="21" customHeight="1" x14ac:dyDescent="0.3">
      <c r="A6" s="276"/>
      <c r="B6" s="267"/>
      <c r="C6" s="267"/>
      <c r="D6" s="234" t="s">
        <v>79</v>
      </c>
      <c r="E6" s="234" t="s">
        <v>80</v>
      </c>
      <c r="F6" s="234" t="s">
        <v>79</v>
      </c>
      <c r="G6" s="234" t="s">
        <v>81</v>
      </c>
      <c r="H6" s="267"/>
      <c r="I6" s="267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 t="s">
        <v>82</v>
      </c>
      <c r="X6" s="53" t="s">
        <v>83</v>
      </c>
      <c r="Y6" s="53" t="s">
        <v>84</v>
      </c>
      <c r="Z6" s="53" t="s">
        <v>85</v>
      </c>
      <c r="AA6" s="53" t="s">
        <v>86</v>
      </c>
      <c r="AB6" s="53" t="s">
        <v>87</v>
      </c>
      <c r="AC6" s="53" t="s">
        <v>88</v>
      </c>
      <c r="AD6" s="53" t="s">
        <v>89</v>
      </c>
      <c r="AE6" s="53" t="s">
        <v>197</v>
      </c>
      <c r="AF6" s="53" t="s">
        <v>198</v>
      </c>
      <c r="AG6" s="53" t="s">
        <v>90</v>
      </c>
      <c r="AH6" s="53" t="s">
        <v>91</v>
      </c>
      <c r="AI6" s="274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</row>
    <row r="7" spans="1:95" x14ac:dyDescent="0.3">
      <c r="A7" s="56"/>
      <c r="B7" s="23" t="s">
        <v>142</v>
      </c>
      <c r="C7" s="74"/>
      <c r="D7" s="74"/>
      <c r="E7" s="74"/>
      <c r="F7" s="74"/>
      <c r="G7" s="74"/>
      <c r="H7" s="74"/>
      <c r="I7" s="74"/>
      <c r="J7" s="83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8"/>
      <c r="CD7" s="59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</row>
    <row r="8" spans="1:95" x14ac:dyDescent="0.3">
      <c r="A8" s="121"/>
      <c r="B8" s="122" t="s">
        <v>199</v>
      </c>
      <c r="C8" s="123"/>
      <c r="D8" s="123"/>
      <c r="E8" s="123"/>
      <c r="F8" s="123"/>
      <c r="G8" s="123"/>
      <c r="H8" s="123"/>
      <c r="I8" s="123"/>
      <c r="J8" s="83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8"/>
      <c r="CD8" s="58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</row>
    <row r="9" spans="1:95" x14ac:dyDescent="0.3">
      <c r="A9" s="121" t="s">
        <v>226</v>
      </c>
      <c r="B9" s="126" t="s">
        <v>200</v>
      </c>
      <c r="C9" s="123" t="str">
        <f>"250"</f>
        <v>250</v>
      </c>
      <c r="D9" s="123">
        <v>5.54</v>
      </c>
      <c r="E9" s="123">
        <v>0</v>
      </c>
      <c r="F9" s="123">
        <v>5.56</v>
      </c>
      <c r="G9" s="123">
        <v>5.56</v>
      </c>
      <c r="H9" s="123">
        <v>24.31</v>
      </c>
      <c r="I9" s="123">
        <v>164.05552</v>
      </c>
      <c r="J9" s="82">
        <v>0.73</v>
      </c>
      <c r="K9" s="60">
        <v>3.25</v>
      </c>
      <c r="L9" s="60">
        <v>0</v>
      </c>
      <c r="M9" s="60">
        <v>0</v>
      </c>
      <c r="N9" s="60">
        <v>3.31</v>
      </c>
      <c r="O9" s="60">
        <v>17.47</v>
      </c>
      <c r="P9" s="60">
        <v>3.53</v>
      </c>
      <c r="Q9" s="60">
        <v>0</v>
      </c>
      <c r="R9" s="60">
        <v>0</v>
      </c>
      <c r="S9" s="60">
        <v>0.18</v>
      </c>
      <c r="T9" s="60">
        <v>1.97</v>
      </c>
      <c r="U9" s="60">
        <v>204.24</v>
      </c>
      <c r="V9" s="60">
        <v>566.41999999999996</v>
      </c>
      <c r="W9" s="60">
        <v>36.44</v>
      </c>
      <c r="X9" s="60">
        <v>39.93</v>
      </c>
      <c r="Y9" s="60">
        <v>107.14</v>
      </c>
      <c r="Z9" s="60">
        <v>2.04</v>
      </c>
      <c r="AA9" s="60">
        <v>0</v>
      </c>
      <c r="AB9" s="60">
        <v>1363.05</v>
      </c>
      <c r="AC9" s="60">
        <v>252.28</v>
      </c>
      <c r="AD9" s="60">
        <v>2.4700000000000002</v>
      </c>
      <c r="AE9" s="60">
        <v>0.21</v>
      </c>
      <c r="AF9" s="60">
        <v>0.08</v>
      </c>
      <c r="AG9" s="60">
        <v>1.19</v>
      </c>
      <c r="AH9" s="60">
        <v>2.61</v>
      </c>
      <c r="AI9" s="60">
        <v>5.65</v>
      </c>
      <c r="AJ9" s="61">
        <v>0</v>
      </c>
      <c r="AK9" s="61">
        <v>218.54</v>
      </c>
      <c r="AL9" s="61">
        <v>242.43</v>
      </c>
      <c r="AM9" s="61">
        <v>359.42</v>
      </c>
      <c r="AN9" s="61">
        <v>345.21</v>
      </c>
      <c r="AO9" s="61">
        <v>47.41</v>
      </c>
      <c r="AP9" s="61">
        <v>193.06</v>
      </c>
      <c r="AQ9" s="61">
        <v>64.19</v>
      </c>
      <c r="AR9" s="61">
        <v>226.87</v>
      </c>
      <c r="AS9" s="61">
        <v>219.77</v>
      </c>
      <c r="AT9" s="61">
        <v>419.77</v>
      </c>
      <c r="AU9" s="61">
        <v>495.91</v>
      </c>
      <c r="AV9" s="61">
        <v>100.47</v>
      </c>
      <c r="AW9" s="61">
        <v>214.87</v>
      </c>
      <c r="AX9" s="61">
        <v>785.46</v>
      </c>
      <c r="AY9" s="61">
        <v>0</v>
      </c>
      <c r="AZ9" s="61">
        <v>151.41</v>
      </c>
      <c r="BA9" s="61">
        <v>184.64</v>
      </c>
      <c r="BB9" s="61">
        <v>155.82</v>
      </c>
      <c r="BC9" s="61">
        <v>58.43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0.39</v>
      </c>
      <c r="BL9" s="61">
        <v>0</v>
      </c>
      <c r="BM9" s="61">
        <v>0.22</v>
      </c>
      <c r="BN9" s="61">
        <v>0.02</v>
      </c>
      <c r="BO9" s="61">
        <v>0.03</v>
      </c>
      <c r="BP9" s="61">
        <v>0</v>
      </c>
      <c r="BQ9" s="61">
        <v>0</v>
      </c>
      <c r="BR9" s="61">
        <v>0</v>
      </c>
      <c r="BS9" s="61">
        <v>1.33</v>
      </c>
      <c r="BT9" s="61">
        <v>0</v>
      </c>
      <c r="BU9" s="61">
        <v>0</v>
      </c>
      <c r="BV9" s="61">
        <v>3.13</v>
      </c>
      <c r="BW9" s="61">
        <v>0.02</v>
      </c>
      <c r="BX9" s="61">
        <v>0</v>
      </c>
      <c r="BY9" s="61">
        <v>0</v>
      </c>
      <c r="BZ9" s="61">
        <v>0</v>
      </c>
      <c r="CA9" s="61">
        <v>0</v>
      </c>
      <c r="CB9" s="61">
        <v>241.53</v>
      </c>
      <c r="CC9" s="62"/>
      <c r="CD9" s="62"/>
      <c r="CE9" s="61">
        <v>227.18</v>
      </c>
      <c r="CF9" s="61"/>
      <c r="CG9" s="61">
        <v>22.94</v>
      </c>
      <c r="CH9" s="61">
        <v>14.82</v>
      </c>
      <c r="CI9" s="61">
        <v>18.88</v>
      </c>
      <c r="CJ9" s="61">
        <v>1191.93</v>
      </c>
      <c r="CK9" s="61">
        <v>620.13</v>
      </c>
      <c r="CL9" s="61">
        <v>906.03</v>
      </c>
      <c r="CM9" s="61">
        <v>42.51</v>
      </c>
      <c r="CN9" s="61">
        <v>21.74</v>
      </c>
      <c r="CO9" s="61">
        <v>32.119999999999997</v>
      </c>
      <c r="CP9" s="61">
        <v>0</v>
      </c>
      <c r="CQ9" s="61">
        <v>0.5</v>
      </c>
    </row>
    <row r="10" spans="1:95" x14ac:dyDescent="0.3">
      <c r="A10" s="121" t="s">
        <v>365</v>
      </c>
      <c r="B10" s="126" t="s">
        <v>366</v>
      </c>
      <c r="C10" s="123">
        <v>200</v>
      </c>
      <c r="D10" s="123">
        <v>12.7</v>
      </c>
      <c r="E10" s="123">
        <v>14.17</v>
      </c>
      <c r="F10" s="123">
        <v>16.54</v>
      </c>
      <c r="G10" s="123">
        <v>0.09</v>
      </c>
      <c r="H10" s="123">
        <v>14.66</v>
      </c>
      <c r="I10" s="243">
        <v>265.74</v>
      </c>
      <c r="J10" s="82">
        <v>7.86</v>
      </c>
      <c r="K10" s="60">
        <v>1.3</v>
      </c>
      <c r="L10" s="60">
        <v>0</v>
      </c>
      <c r="M10" s="60">
        <v>0</v>
      </c>
      <c r="N10" s="60">
        <v>1.28</v>
      </c>
      <c r="O10" s="60">
        <v>9.59</v>
      </c>
      <c r="P10" s="60">
        <v>2.02</v>
      </c>
      <c r="Q10" s="60">
        <v>0</v>
      </c>
      <c r="R10" s="60">
        <v>0</v>
      </c>
      <c r="S10" s="60">
        <v>0.06</v>
      </c>
      <c r="T10" s="60">
        <v>1.7</v>
      </c>
      <c r="U10" s="60">
        <v>244.05</v>
      </c>
      <c r="V10" s="60">
        <v>266.63</v>
      </c>
      <c r="W10" s="60">
        <v>17.440000000000001</v>
      </c>
      <c r="X10" s="60">
        <v>36.01</v>
      </c>
      <c r="Y10" s="60">
        <v>157.97999999999999</v>
      </c>
      <c r="Z10" s="60">
        <v>2.13</v>
      </c>
      <c r="AA10" s="60">
        <v>0</v>
      </c>
      <c r="AB10" s="60">
        <v>0</v>
      </c>
      <c r="AC10" s="60">
        <v>0</v>
      </c>
      <c r="AD10" s="60">
        <v>1.84</v>
      </c>
      <c r="AE10" s="60">
        <v>0.45</v>
      </c>
      <c r="AF10" s="60">
        <v>0.12</v>
      </c>
      <c r="AG10" s="60">
        <v>2.41</v>
      </c>
      <c r="AH10" s="60">
        <v>6</v>
      </c>
      <c r="AI10" s="60">
        <v>0.2</v>
      </c>
      <c r="AJ10" s="61">
        <v>0</v>
      </c>
      <c r="AK10" s="61">
        <v>771.85</v>
      </c>
      <c r="AL10" s="61">
        <v>619.37</v>
      </c>
      <c r="AM10" s="61">
        <v>1047.78</v>
      </c>
      <c r="AN10" s="61">
        <v>1074.44</v>
      </c>
      <c r="AO10" s="61">
        <v>308.44</v>
      </c>
      <c r="AP10" s="61">
        <v>605.96</v>
      </c>
      <c r="AQ10" s="61">
        <v>170.45</v>
      </c>
      <c r="AR10" s="61">
        <v>573.52</v>
      </c>
      <c r="AS10" s="61">
        <v>686.99</v>
      </c>
      <c r="AT10" s="61">
        <v>751.41</v>
      </c>
      <c r="AU10" s="61">
        <v>1131.25</v>
      </c>
      <c r="AV10" s="61">
        <v>497.82</v>
      </c>
      <c r="AW10" s="61">
        <v>642.62</v>
      </c>
      <c r="AX10" s="61">
        <v>2066.38</v>
      </c>
      <c r="AY10" s="61">
        <v>140.6</v>
      </c>
      <c r="AZ10" s="61">
        <v>505.99</v>
      </c>
      <c r="BA10" s="61">
        <v>530.98</v>
      </c>
      <c r="BB10" s="61">
        <v>431.4</v>
      </c>
      <c r="BC10" s="61">
        <v>178.51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0.1</v>
      </c>
      <c r="BL10" s="61">
        <v>0</v>
      </c>
      <c r="BM10" s="61">
        <v>0.06</v>
      </c>
      <c r="BN10" s="61">
        <v>0</v>
      </c>
      <c r="BO10" s="61">
        <v>0.01</v>
      </c>
      <c r="BP10" s="61">
        <v>0</v>
      </c>
      <c r="BQ10" s="61">
        <v>0</v>
      </c>
      <c r="BR10" s="61">
        <v>0</v>
      </c>
      <c r="BS10" s="61">
        <v>0.36</v>
      </c>
      <c r="BT10" s="61">
        <v>0</v>
      </c>
      <c r="BU10" s="61">
        <v>0</v>
      </c>
      <c r="BV10" s="61">
        <v>0.91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54.67</v>
      </c>
      <c r="CC10" s="62"/>
      <c r="CD10" s="62"/>
      <c r="CE10" s="61">
        <v>0</v>
      </c>
      <c r="CF10" s="61"/>
      <c r="CG10" s="61">
        <v>25.91</v>
      </c>
      <c r="CH10" s="61">
        <v>12.52</v>
      </c>
      <c r="CI10" s="61">
        <v>19.21</v>
      </c>
      <c r="CJ10" s="61">
        <v>2896.77</v>
      </c>
      <c r="CK10" s="61">
        <v>1705.45</v>
      </c>
      <c r="CL10" s="61">
        <v>2301.11</v>
      </c>
      <c r="CM10" s="61">
        <v>19.54</v>
      </c>
      <c r="CN10" s="61">
        <v>13.16</v>
      </c>
      <c r="CO10" s="61">
        <v>16.57</v>
      </c>
      <c r="CP10" s="61">
        <v>0</v>
      </c>
      <c r="CQ10" s="61">
        <v>0.5</v>
      </c>
    </row>
    <row r="11" spans="1:95" x14ac:dyDescent="0.3">
      <c r="A11" s="121" t="s">
        <v>229</v>
      </c>
      <c r="B11" s="126" t="s">
        <v>203</v>
      </c>
      <c r="C11" s="123" t="str">
        <f>"200"</f>
        <v>200</v>
      </c>
      <c r="D11" s="123">
        <v>0.72</v>
      </c>
      <c r="E11" s="123">
        <v>0</v>
      </c>
      <c r="F11" s="123">
        <v>0.03</v>
      </c>
      <c r="G11" s="123">
        <v>0.03</v>
      </c>
      <c r="H11" s="123">
        <v>23.24</v>
      </c>
      <c r="I11" s="123">
        <v>88.18959000000001</v>
      </c>
      <c r="J11" s="82">
        <v>0.01</v>
      </c>
      <c r="K11" s="60">
        <v>0</v>
      </c>
      <c r="L11" s="60">
        <v>0</v>
      </c>
      <c r="M11" s="60">
        <v>0</v>
      </c>
      <c r="N11" s="60">
        <v>20.78</v>
      </c>
      <c r="O11" s="60">
        <v>0.31</v>
      </c>
      <c r="P11" s="60">
        <v>2.15</v>
      </c>
      <c r="Q11" s="60">
        <v>0</v>
      </c>
      <c r="R11" s="60">
        <v>0</v>
      </c>
      <c r="S11" s="60">
        <v>0.17</v>
      </c>
      <c r="T11" s="60">
        <v>0.72</v>
      </c>
      <c r="U11" s="60">
        <v>1.95</v>
      </c>
      <c r="V11" s="60">
        <v>187.28</v>
      </c>
      <c r="W11" s="60">
        <v>17.36</v>
      </c>
      <c r="X11" s="60">
        <v>10.97</v>
      </c>
      <c r="Y11" s="60">
        <v>14.94</v>
      </c>
      <c r="Z11" s="60">
        <v>0.37</v>
      </c>
      <c r="AA11" s="60">
        <v>0</v>
      </c>
      <c r="AB11" s="60">
        <v>346.5</v>
      </c>
      <c r="AC11" s="60">
        <v>64.13</v>
      </c>
      <c r="AD11" s="60">
        <v>0.61</v>
      </c>
      <c r="AE11" s="60">
        <v>0.01</v>
      </c>
      <c r="AF11" s="60">
        <v>0.02</v>
      </c>
      <c r="AG11" s="60">
        <v>0.28000000000000003</v>
      </c>
      <c r="AH11" s="60">
        <v>0.43</v>
      </c>
      <c r="AI11" s="60">
        <v>0.18</v>
      </c>
      <c r="AJ11" s="61">
        <v>0</v>
      </c>
      <c r="AK11" s="61">
        <v>0.01</v>
      </c>
      <c r="AL11" s="61">
        <v>0</v>
      </c>
      <c r="AM11" s="61">
        <v>0.01</v>
      </c>
      <c r="AN11" s="61">
        <v>0.01</v>
      </c>
      <c r="AO11" s="61">
        <v>0</v>
      </c>
      <c r="AP11" s="61">
        <v>0.01</v>
      </c>
      <c r="AQ11" s="61">
        <v>0</v>
      </c>
      <c r="AR11" s="61">
        <v>0.01</v>
      </c>
      <c r="AS11" s="61">
        <v>0.01</v>
      </c>
      <c r="AT11" s="61">
        <v>0.01</v>
      </c>
      <c r="AU11" s="61">
        <v>0.03</v>
      </c>
      <c r="AV11" s="61">
        <v>0</v>
      </c>
      <c r="AW11" s="61">
        <v>0</v>
      </c>
      <c r="AX11" s="61">
        <v>0.01</v>
      </c>
      <c r="AY11" s="61">
        <v>0</v>
      </c>
      <c r="AZ11" s="61">
        <v>0.01</v>
      </c>
      <c r="BA11" s="61">
        <v>0.01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0.01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213.92</v>
      </c>
      <c r="CC11" s="62"/>
      <c r="CD11" s="62"/>
      <c r="CE11" s="61">
        <v>57.75</v>
      </c>
      <c r="CF11" s="61"/>
      <c r="CG11" s="61">
        <v>5.99</v>
      </c>
      <c r="CH11" s="61">
        <v>4.79</v>
      </c>
      <c r="CI11" s="61">
        <v>5.39</v>
      </c>
      <c r="CJ11" s="61">
        <v>545</v>
      </c>
      <c r="CK11" s="61">
        <v>210.4</v>
      </c>
      <c r="CL11" s="61">
        <v>377.7</v>
      </c>
      <c r="CM11" s="61">
        <v>50.08</v>
      </c>
      <c r="CN11" s="61">
        <v>30.08</v>
      </c>
      <c r="CO11" s="61">
        <v>40.08</v>
      </c>
      <c r="CP11" s="61">
        <v>10</v>
      </c>
      <c r="CQ11" s="61">
        <v>0</v>
      </c>
    </row>
    <row r="12" spans="1:95" x14ac:dyDescent="0.3">
      <c r="A12" s="121" t="str">
        <f>""</f>
        <v/>
      </c>
      <c r="B12" s="126" t="s">
        <v>112</v>
      </c>
      <c r="C12" s="123" t="str">
        <f>"30"</f>
        <v>30</v>
      </c>
      <c r="D12" s="123">
        <v>2.7</v>
      </c>
      <c r="E12" s="123">
        <v>0</v>
      </c>
      <c r="F12" s="123">
        <v>0.9</v>
      </c>
      <c r="G12" s="123">
        <v>0</v>
      </c>
      <c r="H12" s="123">
        <v>16.14</v>
      </c>
      <c r="I12" s="123">
        <v>80.295000000000002</v>
      </c>
      <c r="J12" s="82">
        <v>0</v>
      </c>
      <c r="K12" s="60">
        <v>0</v>
      </c>
      <c r="L12" s="60">
        <v>0</v>
      </c>
      <c r="M12" s="60">
        <v>0</v>
      </c>
      <c r="N12" s="60">
        <v>1.08</v>
      </c>
      <c r="O12" s="60">
        <v>12.81</v>
      </c>
      <c r="P12" s="60">
        <v>2.25</v>
      </c>
      <c r="Q12" s="60">
        <v>0</v>
      </c>
      <c r="R12" s="60">
        <v>0</v>
      </c>
      <c r="S12" s="60">
        <v>0.09</v>
      </c>
      <c r="T12" s="60">
        <v>0.54</v>
      </c>
      <c r="U12" s="60">
        <v>102.9</v>
      </c>
      <c r="V12" s="60">
        <v>67.5</v>
      </c>
      <c r="W12" s="60">
        <v>10.199999999999999</v>
      </c>
      <c r="X12" s="60">
        <v>18.899999999999999</v>
      </c>
      <c r="Y12" s="60">
        <v>51.6</v>
      </c>
      <c r="Z12" s="60">
        <v>0.84</v>
      </c>
      <c r="AA12" s="60">
        <v>2.7</v>
      </c>
      <c r="AB12" s="60">
        <v>0</v>
      </c>
      <c r="AC12" s="60">
        <v>2.7</v>
      </c>
      <c r="AD12" s="60">
        <v>0.51</v>
      </c>
      <c r="AE12" s="60">
        <v>0.05</v>
      </c>
      <c r="AF12" s="60">
        <v>0.02</v>
      </c>
      <c r="AG12" s="60">
        <v>1.41</v>
      </c>
      <c r="AH12" s="60">
        <v>1.41</v>
      </c>
      <c r="AI12" s="60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9.99</v>
      </c>
      <c r="CC12" s="62"/>
      <c r="CD12" s="62"/>
      <c r="CE12" s="61">
        <v>2.7</v>
      </c>
      <c r="CF12" s="61"/>
      <c r="CG12" s="61">
        <v>0</v>
      </c>
      <c r="CH12" s="61">
        <v>0</v>
      </c>
      <c r="CI12" s="61">
        <v>0</v>
      </c>
      <c r="CJ12" s="61">
        <v>0</v>
      </c>
      <c r="CK12" s="61">
        <v>0</v>
      </c>
      <c r="CL12" s="61">
        <v>0</v>
      </c>
      <c r="CM12" s="61">
        <v>0</v>
      </c>
      <c r="CN12" s="61">
        <v>0</v>
      </c>
      <c r="CO12" s="61">
        <v>0</v>
      </c>
      <c r="CP12" s="61">
        <v>0</v>
      </c>
      <c r="CQ12" s="61">
        <v>0</v>
      </c>
    </row>
    <row r="13" spans="1:95" x14ac:dyDescent="0.3">
      <c r="A13" s="121" t="str">
        <f>"-"</f>
        <v>-</v>
      </c>
      <c r="B13" s="126" t="s">
        <v>100</v>
      </c>
      <c r="C13" s="123" t="str">
        <f>"30"</f>
        <v>30</v>
      </c>
      <c r="D13" s="123">
        <v>1.98</v>
      </c>
      <c r="E13" s="123">
        <v>0</v>
      </c>
      <c r="F13" s="123">
        <v>0.36</v>
      </c>
      <c r="G13" s="123">
        <v>0.36</v>
      </c>
      <c r="H13" s="123">
        <v>12.51</v>
      </c>
      <c r="I13" s="123">
        <v>58.013999999999996</v>
      </c>
      <c r="J13" s="82">
        <v>0.05</v>
      </c>
      <c r="K13" s="60">
        <v>0</v>
      </c>
      <c r="L13" s="60">
        <v>0</v>
      </c>
      <c r="M13" s="60">
        <v>0</v>
      </c>
      <c r="N13" s="60">
        <v>0.3</v>
      </c>
      <c r="O13" s="60">
        <v>8.0500000000000007</v>
      </c>
      <c r="P13" s="60">
        <v>2.08</v>
      </c>
      <c r="Q13" s="60">
        <v>0</v>
      </c>
      <c r="R13" s="60">
        <v>0</v>
      </c>
      <c r="S13" s="60">
        <v>0.25</v>
      </c>
      <c r="T13" s="60">
        <v>0.63</v>
      </c>
      <c r="U13" s="60">
        <v>152.5</v>
      </c>
      <c r="V13" s="60">
        <v>61.25</v>
      </c>
      <c r="W13" s="60">
        <v>8.75</v>
      </c>
      <c r="X13" s="60">
        <v>11.75</v>
      </c>
      <c r="Y13" s="60">
        <v>39.5</v>
      </c>
      <c r="Z13" s="60">
        <v>0.98</v>
      </c>
      <c r="AA13" s="60">
        <v>0</v>
      </c>
      <c r="AB13" s="60">
        <v>1.25</v>
      </c>
      <c r="AC13" s="60">
        <v>0.25</v>
      </c>
      <c r="AD13" s="60">
        <v>0.35</v>
      </c>
      <c r="AE13" s="60">
        <v>0.05</v>
      </c>
      <c r="AF13" s="60">
        <v>0.02</v>
      </c>
      <c r="AG13" s="60">
        <v>0.18</v>
      </c>
      <c r="AH13" s="60">
        <v>0.5</v>
      </c>
      <c r="AI13" s="60">
        <v>0</v>
      </c>
      <c r="AJ13" s="61">
        <v>0</v>
      </c>
      <c r="AK13" s="61">
        <v>80.5</v>
      </c>
      <c r="AL13" s="61">
        <v>62</v>
      </c>
      <c r="AM13" s="61">
        <v>106.75</v>
      </c>
      <c r="AN13" s="61">
        <v>55.75</v>
      </c>
      <c r="AO13" s="61">
        <v>23.25</v>
      </c>
      <c r="AP13" s="61">
        <v>49.5</v>
      </c>
      <c r="AQ13" s="61">
        <v>20</v>
      </c>
      <c r="AR13" s="61">
        <v>92.75</v>
      </c>
      <c r="AS13" s="61">
        <v>74.25</v>
      </c>
      <c r="AT13" s="61">
        <v>72.75</v>
      </c>
      <c r="AU13" s="61">
        <v>116</v>
      </c>
      <c r="AV13" s="61">
        <v>31</v>
      </c>
      <c r="AW13" s="61">
        <v>77.5</v>
      </c>
      <c r="AX13" s="61">
        <v>389.75</v>
      </c>
      <c r="AY13" s="61">
        <v>0</v>
      </c>
      <c r="AZ13" s="61">
        <v>131.5</v>
      </c>
      <c r="BA13" s="61">
        <v>72.75</v>
      </c>
      <c r="BB13" s="61">
        <v>45</v>
      </c>
      <c r="BC13" s="61">
        <v>32.5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0.04</v>
      </c>
      <c r="BL13" s="61">
        <v>0</v>
      </c>
      <c r="BM13" s="61">
        <v>0</v>
      </c>
      <c r="BN13" s="61">
        <v>0.01</v>
      </c>
      <c r="BO13" s="61">
        <v>0</v>
      </c>
      <c r="BP13" s="61">
        <v>0</v>
      </c>
      <c r="BQ13" s="61">
        <v>0</v>
      </c>
      <c r="BR13" s="61">
        <v>0</v>
      </c>
      <c r="BS13" s="61">
        <v>0.03</v>
      </c>
      <c r="BT13" s="61">
        <v>0</v>
      </c>
      <c r="BU13" s="61">
        <v>0</v>
      </c>
      <c r="BV13" s="61">
        <v>0.12</v>
      </c>
      <c r="BW13" s="61">
        <v>0.02</v>
      </c>
      <c r="BX13" s="61">
        <v>0</v>
      </c>
      <c r="BY13" s="61">
        <v>0</v>
      </c>
      <c r="BZ13" s="61">
        <v>0</v>
      </c>
      <c r="CA13" s="61">
        <v>0</v>
      </c>
      <c r="CB13" s="61">
        <v>11.75</v>
      </c>
      <c r="CC13" s="62"/>
      <c r="CD13" s="62"/>
      <c r="CE13" s="61">
        <v>0.21</v>
      </c>
      <c r="CF13" s="61"/>
      <c r="CG13" s="61">
        <v>2.5</v>
      </c>
      <c r="CH13" s="61">
        <v>2.5</v>
      </c>
      <c r="CI13" s="61">
        <v>2.5</v>
      </c>
      <c r="CJ13" s="61">
        <v>475</v>
      </c>
      <c r="CK13" s="61">
        <v>183</v>
      </c>
      <c r="CL13" s="61">
        <v>329</v>
      </c>
      <c r="CM13" s="61">
        <v>4.75</v>
      </c>
      <c r="CN13" s="61">
        <v>3.95</v>
      </c>
      <c r="CO13" s="61">
        <v>4.3499999999999996</v>
      </c>
      <c r="CP13" s="61">
        <v>0</v>
      </c>
      <c r="CQ13" s="61">
        <v>0</v>
      </c>
    </row>
    <row r="14" spans="1:95" x14ac:dyDescent="0.3">
      <c r="A14" s="121" t="str">
        <f>"-"</f>
        <v>-</v>
      </c>
      <c r="B14" s="126" t="s">
        <v>204</v>
      </c>
      <c r="C14" s="123" t="str">
        <f>"100"</f>
        <v>100</v>
      </c>
      <c r="D14" s="123">
        <v>0.4</v>
      </c>
      <c r="E14" s="123">
        <v>0</v>
      </c>
      <c r="F14" s="123">
        <v>0.4</v>
      </c>
      <c r="G14" s="123">
        <v>0.4</v>
      </c>
      <c r="H14" s="123">
        <v>11.6</v>
      </c>
      <c r="I14" s="123">
        <v>48.68</v>
      </c>
      <c r="J14" s="83">
        <v>0.1</v>
      </c>
      <c r="K14" s="57">
        <v>0</v>
      </c>
      <c r="L14" s="57">
        <v>0</v>
      </c>
      <c r="M14" s="57">
        <v>0</v>
      </c>
      <c r="N14" s="57">
        <v>9</v>
      </c>
      <c r="O14" s="57">
        <v>0.8</v>
      </c>
      <c r="P14" s="57">
        <v>1.8</v>
      </c>
      <c r="Q14" s="57">
        <v>0</v>
      </c>
      <c r="R14" s="57">
        <v>0</v>
      </c>
      <c r="S14" s="57">
        <v>0.8</v>
      </c>
      <c r="T14" s="57">
        <v>0.5</v>
      </c>
      <c r="U14" s="57">
        <v>26</v>
      </c>
      <c r="V14" s="57">
        <v>278</v>
      </c>
      <c r="W14" s="57">
        <v>16</v>
      </c>
      <c r="X14" s="57">
        <v>9</v>
      </c>
      <c r="Y14" s="57">
        <v>11</v>
      </c>
      <c r="Z14" s="57">
        <v>2.2000000000000002</v>
      </c>
      <c r="AA14" s="57">
        <v>0</v>
      </c>
      <c r="AB14" s="57">
        <v>30</v>
      </c>
      <c r="AC14" s="57">
        <v>5</v>
      </c>
      <c r="AD14" s="57">
        <v>0.2</v>
      </c>
      <c r="AE14" s="57">
        <v>0.03</v>
      </c>
      <c r="AF14" s="57">
        <v>0.02</v>
      </c>
      <c r="AG14" s="57">
        <v>0.3</v>
      </c>
      <c r="AH14" s="57">
        <v>0.4</v>
      </c>
      <c r="AI14" s="57">
        <v>10</v>
      </c>
      <c r="AJ14" s="55">
        <v>0</v>
      </c>
      <c r="AK14" s="55">
        <v>12</v>
      </c>
      <c r="AL14" s="55">
        <v>13</v>
      </c>
      <c r="AM14" s="55">
        <v>19</v>
      </c>
      <c r="AN14" s="55">
        <v>18</v>
      </c>
      <c r="AO14" s="55">
        <v>3</v>
      </c>
      <c r="AP14" s="55">
        <v>11</v>
      </c>
      <c r="AQ14" s="55">
        <v>3</v>
      </c>
      <c r="AR14" s="55">
        <v>9</v>
      </c>
      <c r="AS14" s="55">
        <v>17</v>
      </c>
      <c r="AT14" s="55">
        <v>10</v>
      </c>
      <c r="AU14" s="55">
        <v>78</v>
      </c>
      <c r="AV14" s="55">
        <v>7</v>
      </c>
      <c r="AW14" s="55">
        <v>14</v>
      </c>
      <c r="AX14" s="55">
        <v>42</v>
      </c>
      <c r="AY14" s="55">
        <v>0</v>
      </c>
      <c r="AZ14" s="55">
        <v>13</v>
      </c>
      <c r="BA14" s="55">
        <v>16</v>
      </c>
      <c r="BB14" s="55">
        <v>6</v>
      </c>
      <c r="BC14" s="55">
        <v>5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0</v>
      </c>
      <c r="BK14" s="55">
        <v>0</v>
      </c>
      <c r="BL14" s="55">
        <v>0</v>
      </c>
      <c r="BM14" s="55">
        <v>0</v>
      </c>
      <c r="BN14" s="55">
        <v>0</v>
      </c>
      <c r="BO14" s="55">
        <v>0</v>
      </c>
      <c r="BP14" s="55">
        <v>0</v>
      </c>
      <c r="BQ14" s="55">
        <v>0</v>
      </c>
      <c r="BR14" s="55">
        <v>0</v>
      </c>
      <c r="BS14" s="55">
        <v>0</v>
      </c>
      <c r="BT14" s="55">
        <v>0</v>
      </c>
      <c r="BU14" s="55">
        <v>0</v>
      </c>
      <c r="BV14" s="55">
        <v>0</v>
      </c>
      <c r="BW14" s="55">
        <v>0</v>
      </c>
      <c r="BX14" s="55">
        <v>0</v>
      </c>
      <c r="BY14" s="55">
        <v>0</v>
      </c>
      <c r="BZ14" s="55">
        <v>0</v>
      </c>
      <c r="CA14" s="55">
        <v>0</v>
      </c>
      <c r="CB14" s="55">
        <v>86.3</v>
      </c>
      <c r="CC14" s="58"/>
      <c r="CD14" s="58"/>
      <c r="CE14" s="55">
        <v>5</v>
      </c>
      <c r="CF14" s="55"/>
      <c r="CG14" s="55">
        <v>2</v>
      </c>
      <c r="CH14" s="55">
        <v>2</v>
      </c>
      <c r="CI14" s="55">
        <v>2</v>
      </c>
      <c r="CJ14" s="55">
        <v>150</v>
      </c>
      <c r="CK14" s="55">
        <v>150</v>
      </c>
      <c r="CL14" s="55">
        <v>150</v>
      </c>
      <c r="CM14" s="55">
        <v>46.8</v>
      </c>
      <c r="CN14" s="55">
        <v>46.8</v>
      </c>
      <c r="CO14" s="55">
        <v>46.8</v>
      </c>
      <c r="CP14" s="55">
        <v>0</v>
      </c>
      <c r="CQ14" s="55">
        <v>0</v>
      </c>
    </row>
    <row r="15" spans="1:95" x14ac:dyDescent="0.3">
      <c r="A15" s="127"/>
      <c r="B15" s="142" t="s">
        <v>205</v>
      </c>
      <c r="C15" s="128"/>
      <c r="D15" s="128">
        <f>SUM(D9:D14)</f>
        <v>24.039999999999996</v>
      </c>
      <c r="E15" s="128">
        <f t="shared" ref="E15:I15" si="0">SUM(E9:E14)</f>
        <v>14.17</v>
      </c>
      <c r="F15" s="128">
        <f t="shared" si="0"/>
        <v>23.789999999999996</v>
      </c>
      <c r="G15" s="128">
        <f t="shared" si="0"/>
        <v>6.44</v>
      </c>
      <c r="H15" s="128">
        <f t="shared" si="0"/>
        <v>102.46</v>
      </c>
      <c r="I15" s="128">
        <f t="shared" si="0"/>
        <v>704.97411</v>
      </c>
      <c r="J15" s="63">
        <v>11.55</v>
      </c>
      <c r="K15" s="63">
        <v>4.96</v>
      </c>
      <c r="L15" s="63">
        <v>0</v>
      </c>
      <c r="M15" s="63">
        <v>0</v>
      </c>
      <c r="N15" s="63">
        <v>35.979999999999997</v>
      </c>
      <c r="O15" s="63">
        <v>49.03</v>
      </c>
      <c r="P15" s="63">
        <v>19.8</v>
      </c>
      <c r="Q15" s="63">
        <v>0</v>
      </c>
      <c r="R15" s="63">
        <v>0</v>
      </c>
      <c r="S15" s="63">
        <v>1.54</v>
      </c>
      <c r="T15" s="63">
        <v>7.36</v>
      </c>
      <c r="U15" s="63">
        <v>934.46</v>
      </c>
      <c r="V15" s="63">
        <v>1617.2</v>
      </c>
      <c r="W15" s="63">
        <v>124.51</v>
      </c>
      <c r="X15" s="63">
        <v>201.57</v>
      </c>
      <c r="Y15" s="63">
        <v>520.33000000000004</v>
      </c>
      <c r="Z15" s="63">
        <v>9.6999999999999993</v>
      </c>
      <c r="AA15" s="63">
        <v>20.399999999999999</v>
      </c>
      <c r="AB15" s="63">
        <v>1756</v>
      </c>
      <c r="AC15" s="63">
        <v>357.01</v>
      </c>
      <c r="AD15" s="63">
        <v>6.03</v>
      </c>
      <c r="AE15" s="63">
        <v>0.88</v>
      </c>
      <c r="AF15" s="63">
        <v>0.28000000000000003</v>
      </c>
      <c r="AG15" s="63">
        <v>5.77</v>
      </c>
      <c r="AH15" s="63">
        <v>11.36</v>
      </c>
      <c r="AI15" s="63">
        <v>16.03</v>
      </c>
      <c r="AJ15" s="1">
        <v>0</v>
      </c>
      <c r="AK15" s="1">
        <v>1084.1199999999999</v>
      </c>
      <c r="AL15" s="1">
        <v>937.98</v>
      </c>
      <c r="AM15" s="1">
        <v>1535.16</v>
      </c>
      <c r="AN15" s="1">
        <v>1494.72</v>
      </c>
      <c r="AO15" s="1">
        <v>382.61</v>
      </c>
      <c r="AP15" s="1">
        <v>860.94</v>
      </c>
      <c r="AQ15" s="1">
        <v>258.91000000000003</v>
      </c>
      <c r="AR15" s="1">
        <v>903.37</v>
      </c>
      <c r="AS15" s="1">
        <v>999.05</v>
      </c>
      <c r="AT15" s="1">
        <v>1254.69</v>
      </c>
      <c r="AU15" s="1">
        <v>1822.88</v>
      </c>
      <c r="AV15" s="1">
        <v>637.32000000000005</v>
      </c>
      <c r="AW15" s="1">
        <v>949.7</v>
      </c>
      <c r="AX15" s="1">
        <v>3287.79</v>
      </c>
      <c r="AY15" s="1">
        <v>140.6</v>
      </c>
      <c r="AZ15" s="1">
        <v>803.32</v>
      </c>
      <c r="BA15" s="1">
        <v>805.97</v>
      </c>
      <c r="BB15" s="1">
        <v>639.45000000000005</v>
      </c>
      <c r="BC15" s="1">
        <v>274.72000000000003</v>
      </c>
      <c r="BD15" s="1">
        <v>0.16</v>
      </c>
      <c r="BE15" s="1">
        <v>0.04</v>
      </c>
      <c r="BF15" s="1">
        <v>0.03</v>
      </c>
      <c r="BG15" s="1">
        <v>0.08</v>
      </c>
      <c r="BH15" s="1">
        <v>0.11</v>
      </c>
      <c r="BI15" s="1">
        <v>0.35</v>
      </c>
      <c r="BJ15" s="1">
        <v>0</v>
      </c>
      <c r="BK15" s="1">
        <v>1.61</v>
      </c>
      <c r="BL15" s="1">
        <v>0</v>
      </c>
      <c r="BM15" s="1">
        <v>0.61</v>
      </c>
      <c r="BN15" s="1">
        <v>0.03</v>
      </c>
      <c r="BO15" s="1">
        <v>0.04</v>
      </c>
      <c r="BP15" s="1">
        <v>0</v>
      </c>
      <c r="BQ15" s="1">
        <v>0.04</v>
      </c>
      <c r="BR15" s="1">
        <v>0.13</v>
      </c>
      <c r="BS15" s="1">
        <v>2.73</v>
      </c>
      <c r="BT15" s="1">
        <v>0</v>
      </c>
      <c r="BU15" s="1">
        <v>0</v>
      </c>
      <c r="BV15" s="1">
        <v>4.21</v>
      </c>
      <c r="BW15" s="1">
        <v>0.05</v>
      </c>
      <c r="BX15" s="1">
        <v>0</v>
      </c>
      <c r="BY15" s="1">
        <v>0</v>
      </c>
      <c r="BZ15" s="1">
        <v>0</v>
      </c>
      <c r="CA15" s="1">
        <v>0</v>
      </c>
      <c r="CB15" s="1">
        <v>773.68</v>
      </c>
      <c r="CC15" s="64"/>
      <c r="CD15" s="64"/>
      <c r="CE15" s="1">
        <v>313.07</v>
      </c>
      <c r="CF15" s="1"/>
      <c r="CG15" s="1">
        <v>79.33</v>
      </c>
      <c r="CH15" s="1">
        <v>46.62</v>
      </c>
      <c r="CI15" s="1">
        <v>62.98</v>
      </c>
      <c r="CJ15" s="1">
        <v>5261.38</v>
      </c>
      <c r="CK15" s="1">
        <v>2870.64</v>
      </c>
      <c r="CL15" s="1">
        <v>4065.5</v>
      </c>
      <c r="CM15" s="1">
        <v>164.88</v>
      </c>
      <c r="CN15" s="1">
        <v>116.94</v>
      </c>
      <c r="CO15" s="1">
        <v>141.13</v>
      </c>
      <c r="CP15" s="1">
        <v>10</v>
      </c>
      <c r="CQ15" s="1">
        <v>1.5</v>
      </c>
    </row>
    <row r="16" spans="1:95" hidden="1" x14ac:dyDescent="0.3">
      <c r="A16" s="56"/>
      <c r="B16" s="16" t="s">
        <v>102</v>
      </c>
      <c r="C16" s="74"/>
      <c r="D16" s="74">
        <v>26.95</v>
      </c>
      <c r="E16" s="74">
        <v>0</v>
      </c>
      <c r="F16" s="74">
        <v>27.65</v>
      </c>
      <c r="G16" s="74">
        <v>0</v>
      </c>
      <c r="H16" s="74">
        <v>117.24999999999999</v>
      </c>
      <c r="I16" s="74">
        <v>822.5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244.99999999999997</v>
      </c>
      <c r="AD16" s="50">
        <v>0</v>
      </c>
      <c r="AE16" s="50">
        <v>0.42</v>
      </c>
      <c r="AF16" s="50">
        <v>0.48999999999999994</v>
      </c>
      <c r="AI16" s="50">
        <v>21</v>
      </c>
      <c r="CI16" s="51">
        <v>0</v>
      </c>
      <c r="CL16" s="51">
        <v>0</v>
      </c>
      <c r="CO16" s="51">
        <v>0</v>
      </c>
    </row>
    <row r="17" spans="1:95" ht="12.6" hidden="1" customHeight="1" x14ac:dyDescent="0.3">
      <c r="A17" s="56"/>
      <c r="B17" s="16" t="s">
        <v>103</v>
      </c>
      <c r="C17" s="74"/>
      <c r="D17" s="74">
        <f t="shared" ref="D17:I17" si="1">D15-D16</f>
        <v>-2.9100000000000037</v>
      </c>
      <c r="E17" s="74">
        <f t="shared" si="1"/>
        <v>14.17</v>
      </c>
      <c r="F17" s="74">
        <f t="shared" si="1"/>
        <v>-3.860000000000003</v>
      </c>
      <c r="G17" s="74">
        <f t="shared" si="1"/>
        <v>6.44</v>
      </c>
      <c r="H17" s="74">
        <f t="shared" si="1"/>
        <v>-14.789999999999992</v>
      </c>
      <c r="I17" s="74">
        <f t="shared" si="1"/>
        <v>-117.52589</v>
      </c>
      <c r="V17" s="50">
        <f t="shared" ref="V17:AF17" si="2">V15-V16</f>
        <v>1617.2</v>
      </c>
      <c r="W17" s="50">
        <f t="shared" si="2"/>
        <v>124.51</v>
      </c>
      <c r="X17" s="50">
        <f t="shared" si="2"/>
        <v>201.57</v>
      </c>
      <c r="Y17" s="50">
        <f t="shared" si="2"/>
        <v>520.33000000000004</v>
      </c>
      <c r="Z17" s="50">
        <f t="shared" si="2"/>
        <v>9.6999999999999993</v>
      </c>
      <c r="AA17" s="50">
        <f t="shared" si="2"/>
        <v>20.399999999999999</v>
      </c>
      <c r="AB17" s="50">
        <f t="shared" si="2"/>
        <v>1756</v>
      </c>
      <c r="AC17" s="50">
        <f t="shared" si="2"/>
        <v>112.01000000000002</v>
      </c>
      <c r="AD17" s="50">
        <f t="shared" si="2"/>
        <v>6.03</v>
      </c>
      <c r="AE17" s="50">
        <f t="shared" si="2"/>
        <v>0.46</v>
      </c>
      <c r="AF17" s="50">
        <f t="shared" si="2"/>
        <v>-0.20999999999999991</v>
      </c>
      <c r="AI17" s="50">
        <f>AI15-AI16</f>
        <v>-4.9699999999999989</v>
      </c>
      <c r="CI17" s="51">
        <f>CI15-CI16</f>
        <v>62.98</v>
      </c>
      <c r="CL17" s="51">
        <f>CL15-CL16</f>
        <v>4065.5</v>
      </c>
      <c r="CO17" s="51">
        <f>CO15-CO16</f>
        <v>141.13</v>
      </c>
    </row>
    <row r="18" spans="1:95" ht="13.2" hidden="1" customHeight="1" x14ac:dyDescent="0.3">
      <c r="A18" s="56"/>
      <c r="B18" s="16" t="s">
        <v>104</v>
      </c>
      <c r="C18" s="74"/>
      <c r="D18" s="74">
        <v>17</v>
      </c>
      <c r="E18" s="74"/>
      <c r="F18" s="74">
        <v>36</v>
      </c>
      <c r="G18" s="74"/>
      <c r="H18" s="74">
        <v>47</v>
      </c>
      <c r="I18" s="74"/>
    </row>
    <row r="19" spans="1:95" ht="6" customHeight="1" x14ac:dyDescent="0.3">
      <c r="A19" s="56"/>
      <c r="B19" s="16"/>
      <c r="C19" s="74"/>
      <c r="D19" s="74"/>
      <c r="E19" s="74"/>
      <c r="F19" s="74"/>
      <c r="G19" s="74"/>
      <c r="H19" s="74"/>
      <c r="I19" s="74"/>
    </row>
    <row r="20" spans="1:95" x14ac:dyDescent="0.3">
      <c r="A20" s="56"/>
      <c r="B20" s="23" t="s">
        <v>143</v>
      </c>
      <c r="C20" s="24" t="s">
        <v>156</v>
      </c>
      <c r="D20" s="234" t="s">
        <v>157</v>
      </c>
      <c r="E20" s="234"/>
      <c r="F20" s="267" t="s">
        <v>158</v>
      </c>
      <c r="G20" s="267"/>
      <c r="H20" s="25" t="s">
        <v>159</v>
      </c>
      <c r="I20" s="25" t="s">
        <v>160</v>
      </c>
      <c r="J20" s="83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8"/>
      <c r="CD20" s="58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</row>
    <row r="21" spans="1:95" x14ac:dyDescent="0.3">
      <c r="A21" s="121"/>
      <c r="B21" s="122" t="s">
        <v>199</v>
      </c>
      <c r="C21" s="123"/>
      <c r="D21" s="123"/>
      <c r="E21" s="123"/>
      <c r="F21" s="123"/>
      <c r="G21" s="123"/>
      <c r="H21" s="123"/>
      <c r="I21" s="123"/>
      <c r="J21" s="83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8"/>
      <c r="CD21" s="58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</row>
    <row r="22" spans="1:95" x14ac:dyDescent="0.3">
      <c r="A22" s="121" t="str">
        <f>" 245/1"</f>
        <v xml:space="preserve"> 245/1</v>
      </c>
      <c r="B22" s="126" t="s">
        <v>344</v>
      </c>
      <c r="C22" s="123" t="str">
        <f>"30"</f>
        <v>30</v>
      </c>
      <c r="D22" s="123">
        <v>0.23</v>
      </c>
      <c r="E22" s="123">
        <v>0</v>
      </c>
      <c r="F22" s="123">
        <v>0.25</v>
      </c>
      <c r="G22" s="123">
        <v>0.28000000000000003</v>
      </c>
      <c r="H22" s="123">
        <v>0.98</v>
      </c>
      <c r="I22" s="243">
        <v>6.4571317499999994</v>
      </c>
      <c r="J22" s="82">
        <v>0.03</v>
      </c>
      <c r="K22" s="60">
        <v>0.16</v>
      </c>
      <c r="L22" s="60">
        <v>0</v>
      </c>
      <c r="M22" s="60">
        <v>0</v>
      </c>
      <c r="N22" s="60">
        <v>0.67</v>
      </c>
      <c r="O22" s="60">
        <v>0.03</v>
      </c>
      <c r="P22" s="60">
        <v>0.28000000000000003</v>
      </c>
      <c r="Q22" s="60">
        <v>0</v>
      </c>
      <c r="R22" s="60">
        <v>0</v>
      </c>
      <c r="S22" s="60">
        <v>0.03</v>
      </c>
      <c r="T22" s="60">
        <v>0.31</v>
      </c>
      <c r="U22" s="60">
        <v>60.57</v>
      </c>
      <c r="V22" s="60">
        <v>37.97</v>
      </c>
      <c r="W22" s="60">
        <v>7.05</v>
      </c>
      <c r="X22" s="60">
        <v>3.83</v>
      </c>
      <c r="Y22" s="60">
        <v>11.27</v>
      </c>
      <c r="Z22" s="60">
        <v>0.16</v>
      </c>
      <c r="AA22" s="60">
        <v>0</v>
      </c>
      <c r="AB22" s="60">
        <v>23.4</v>
      </c>
      <c r="AC22" s="60">
        <v>4.88</v>
      </c>
      <c r="AD22" s="60">
        <v>0.14000000000000001</v>
      </c>
      <c r="AE22" s="60">
        <v>0.01</v>
      </c>
      <c r="AF22" s="60">
        <v>0.01</v>
      </c>
      <c r="AG22" s="60">
        <v>0.05</v>
      </c>
      <c r="AH22" s="60">
        <v>0.09</v>
      </c>
      <c r="AI22" s="60">
        <v>1.3</v>
      </c>
      <c r="AJ22" s="61">
        <v>0</v>
      </c>
      <c r="AK22" s="61">
        <v>7.62</v>
      </c>
      <c r="AL22" s="61">
        <v>5.92</v>
      </c>
      <c r="AM22" s="61">
        <v>8.4600000000000009</v>
      </c>
      <c r="AN22" s="61">
        <v>7.33</v>
      </c>
      <c r="AO22" s="61">
        <v>1.69</v>
      </c>
      <c r="AP22" s="61">
        <v>5.92</v>
      </c>
      <c r="AQ22" s="61">
        <v>1.41</v>
      </c>
      <c r="AR22" s="61">
        <v>4.8</v>
      </c>
      <c r="AS22" s="61">
        <v>7.33</v>
      </c>
      <c r="AT22" s="61">
        <v>12.69</v>
      </c>
      <c r="AU22" s="61">
        <v>14.95</v>
      </c>
      <c r="AV22" s="61">
        <v>2.82</v>
      </c>
      <c r="AW22" s="61">
        <v>7.9</v>
      </c>
      <c r="AX22" s="61">
        <v>39.49</v>
      </c>
      <c r="AY22" s="61">
        <v>0</v>
      </c>
      <c r="AZ22" s="61">
        <v>4.8</v>
      </c>
      <c r="BA22" s="61">
        <v>7.62</v>
      </c>
      <c r="BB22" s="61">
        <v>5.92</v>
      </c>
      <c r="BC22" s="61">
        <v>1.97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0.01</v>
      </c>
      <c r="BL22" s="61">
        <v>0</v>
      </c>
      <c r="BM22" s="61">
        <v>0.01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7.0000000000000007E-2</v>
      </c>
      <c r="BT22" s="61">
        <v>0</v>
      </c>
      <c r="BU22" s="61">
        <v>0</v>
      </c>
      <c r="BV22" s="61">
        <v>0.15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28.71</v>
      </c>
      <c r="CC22" s="62"/>
      <c r="CD22" s="62"/>
      <c r="CE22" s="61">
        <v>3.9</v>
      </c>
      <c r="CF22" s="61"/>
      <c r="CG22" s="61">
        <v>6.92</v>
      </c>
      <c r="CH22" s="61">
        <v>3.92</v>
      </c>
      <c r="CI22" s="61">
        <v>5.42</v>
      </c>
      <c r="CJ22" s="61">
        <v>255.5</v>
      </c>
      <c r="CK22" s="61">
        <v>60.5</v>
      </c>
      <c r="CL22" s="61">
        <v>158</v>
      </c>
      <c r="CM22" s="61">
        <v>0.09</v>
      </c>
      <c r="CN22" s="61">
        <v>0.08</v>
      </c>
      <c r="CO22" s="61">
        <v>0.08</v>
      </c>
      <c r="CP22" s="61">
        <v>0</v>
      </c>
      <c r="CQ22" s="61">
        <v>0.15</v>
      </c>
    </row>
    <row r="23" spans="1:95" x14ac:dyDescent="0.3">
      <c r="A23" s="121" t="s">
        <v>230</v>
      </c>
      <c r="B23" s="126" t="s">
        <v>206</v>
      </c>
      <c r="C23" s="123" t="s">
        <v>225</v>
      </c>
      <c r="D23" s="123">
        <v>2.1800000000000002</v>
      </c>
      <c r="E23" s="123">
        <v>0</v>
      </c>
      <c r="F23" s="123">
        <v>5.47</v>
      </c>
      <c r="G23" s="123">
        <v>5.27</v>
      </c>
      <c r="H23" s="123">
        <v>17.260000000000002</v>
      </c>
      <c r="I23" s="123">
        <v>131.4</v>
      </c>
      <c r="J23" s="82">
        <v>1.24</v>
      </c>
      <c r="K23" s="60">
        <v>3.25</v>
      </c>
      <c r="L23" s="60">
        <v>0</v>
      </c>
      <c r="M23" s="60">
        <v>0</v>
      </c>
      <c r="N23" s="60">
        <v>8.6</v>
      </c>
      <c r="O23" s="60">
        <v>6.07</v>
      </c>
      <c r="P23" s="60">
        <v>2.59</v>
      </c>
      <c r="Q23" s="60">
        <v>0</v>
      </c>
      <c r="R23" s="60">
        <v>0</v>
      </c>
      <c r="S23" s="60">
        <v>0.26</v>
      </c>
      <c r="T23" s="60">
        <v>1.89</v>
      </c>
      <c r="U23" s="60">
        <v>231.32</v>
      </c>
      <c r="V23" s="60">
        <v>428.47</v>
      </c>
      <c r="W23" s="60">
        <v>37.43</v>
      </c>
      <c r="X23" s="60">
        <v>26.73</v>
      </c>
      <c r="Y23" s="60">
        <v>61.15</v>
      </c>
      <c r="Z23" s="60">
        <v>1.32</v>
      </c>
      <c r="AA23" s="60">
        <v>3.78</v>
      </c>
      <c r="AB23" s="60">
        <v>974.33</v>
      </c>
      <c r="AC23" s="60">
        <v>209.38</v>
      </c>
      <c r="AD23" s="60">
        <v>2.39</v>
      </c>
      <c r="AE23" s="60">
        <v>0.06</v>
      </c>
      <c r="AF23" s="60">
        <v>0.06</v>
      </c>
      <c r="AG23" s="60">
        <v>0.66</v>
      </c>
      <c r="AH23" s="60">
        <v>1.26</v>
      </c>
      <c r="AI23" s="60">
        <v>6.82</v>
      </c>
      <c r="AJ23" s="61">
        <v>0</v>
      </c>
      <c r="AK23" s="61">
        <v>108.66</v>
      </c>
      <c r="AL23" s="61">
        <v>103.47</v>
      </c>
      <c r="AM23" s="61">
        <v>164.61</v>
      </c>
      <c r="AN23" s="61">
        <v>184.63</v>
      </c>
      <c r="AO23" s="61">
        <v>47.93</v>
      </c>
      <c r="AP23" s="61">
        <v>103.38</v>
      </c>
      <c r="AQ23" s="61">
        <v>30.59</v>
      </c>
      <c r="AR23" s="61">
        <v>95.4</v>
      </c>
      <c r="AS23" s="61">
        <v>121.6</v>
      </c>
      <c r="AT23" s="61">
        <v>179.38</v>
      </c>
      <c r="AU23" s="61">
        <v>358.69</v>
      </c>
      <c r="AV23" s="61">
        <v>58.35</v>
      </c>
      <c r="AW23" s="61">
        <v>101.68</v>
      </c>
      <c r="AX23" s="61">
        <v>479.47</v>
      </c>
      <c r="AY23" s="61">
        <v>0</v>
      </c>
      <c r="AZ23" s="61">
        <v>95.34</v>
      </c>
      <c r="BA23" s="61">
        <v>105.72</v>
      </c>
      <c r="BB23" s="61">
        <v>86.6</v>
      </c>
      <c r="BC23" s="61">
        <v>33.36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0.3</v>
      </c>
      <c r="BL23" s="61">
        <v>0</v>
      </c>
      <c r="BM23" s="61">
        <v>0.19</v>
      </c>
      <c r="BN23" s="61">
        <v>0.01</v>
      </c>
      <c r="BO23" s="61">
        <v>0.03</v>
      </c>
      <c r="BP23" s="61">
        <v>0</v>
      </c>
      <c r="BQ23" s="61">
        <v>0</v>
      </c>
      <c r="BR23" s="61">
        <v>0</v>
      </c>
      <c r="BS23" s="61">
        <v>1.1100000000000001</v>
      </c>
      <c r="BT23" s="61">
        <v>0</v>
      </c>
      <c r="BU23" s="61">
        <v>0</v>
      </c>
      <c r="BV23" s="61">
        <v>2.99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314.85000000000002</v>
      </c>
      <c r="CC23" s="62"/>
      <c r="CD23" s="62"/>
      <c r="CE23" s="61">
        <v>166.17</v>
      </c>
      <c r="CF23" s="61"/>
      <c r="CG23" s="61">
        <v>32.340000000000003</v>
      </c>
      <c r="CH23" s="61">
        <v>22.19</v>
      </c>
      <c r="CI23" s="61">
        <v>27.26</v>
      </c>
      <c r="CJ23" s="61">
        <v>1337.6</v>
      </c>
      <c r="CK23" s="61">
        <v>510.41</v>
      </c>
      <c r="CL23" s="61">
        <v>924</v>
      </c>
      <c r="CM23" s="61">
        <v>55.82</v>
      </c>
      <c r="CN23" s="61">
        <v>29.6</v>
      </c>
      <c r="CO23" s="61">
        <v>42.71</v>
      </c>
      <c r="CP23" s="61">
        <v>1.3</v>
      </c>
      <c r="CQ23" s="61">
        <v>0.5</v>
      </c>
    </row>
    <row r="24" spans="1:95" x14ac:dyDescent="0.3">
      <c r="A24" s="121" t="s">
        <v>351</v>
      </c>
      <c r="B24" s="126" t="s">
        <v>207</v>
      </c>
      <c r="C24" s="123" t="str">
        <f>"100"</f>
        <v>100</v>
      </c>
      <c r="D24" s="123">
        <v>12.05</v>
      </c>
      <c r="E24" s="123">
        <v>11.57</v>
      </c>
      <c r="F24" s="123">
        <v>12.63</v>
      </c>
      <c r="G24" s="123">
        <v>0.96</v>
      </c>
      <c r="H24" s="123">
        <v>9.74</v>
      </c>
      <c r="I24" s="123">
        <v>201.5</v>
      </c>
      <c r="J24" s="82">
        <v>1.82</v>
      </c>
      <c r="K24" s="60">
        <v>0.65</v>
      </c>
      <c r="L24" s="60">
        <v>0</v>
      </c>
      <c r="M24" s="60">
        <v>0</v>
      </c>
      <c r="N24" s="60">
        <v>2.35</v>
      </c>
      <c r="O24" s="60">
        <v>3.23</v>
      </c>
      <c r="P24" s="60">
        <v>0.17</v>
      </c>
      <c r="Q24" s="60">
        <v>0</v>
      </c>
      <c r="R24" s="60">
        <v>0</v>
      </c>
      <c r="S24" s="60">
        <v>0.05</v>
      </c>
      <c r="T24" s="60">
        <v>1.62</v>
      </c>
      <c r="U24" s="60">
        <v>57.35</v>
      </c>
      <c r="V24" s="60">
        <v>101.48</v>
      </c>
      <c r="W24" s="60">
        <v>44.88</v>
      </c>
      <c r="X24" s="60">
        <v>8.1999999999999993</v>
      </c>
      <c r="Y24" s="60">
        <v>72.3</v>
      </c>
      <c r="Z24" s="60">
        <v>0.3</v>
      </c>
      <c r="AA24" s="60">
        <v>15.57</v>
      </c>
      <c r="AB24" s="60">
        <v>4.5</v>
      </c>
      <c r="AC24" s="60">
        <v>29.6</v>
      </c>
      <c r="AD24" s="60">
        <v>1.45</v>
      </c>
      <c r="AE24" s="60">
        <v>0.06</v>
      </c>
      <c r="AF24" s="60">
        <v>0.09</v>
      </c>
      <c r="AG24" s="60">
        <v>1.63</v>
      </c>
      <c r="AH24" s="60">
        <v>5.57</v>
      </c>
      <c r="AI24" s="60">
        <v>0.03</v>
      </c>
      <c r="AJ24" s="61">
        <v>0</v>
      </c>
      <c r="AK24" s="61">
        <v>709.86</v>
      </c>
      <c r="AL24" s="61">
        <v>560.53</v>
      </c>
      <c r="AM24" s="61">
        <v>1017.03</v>
      </c>
      <c r="AN24" s="61">
        <v>1121.3599999999999</v>
      </c>
      <c r="AO24" s="61">
        <v>313.08</v>
      </c>
      <c r="AP24" s="61">
        <v>638.53</v>
      </c>
      <c r="AQ24" s="61">
        <v>131.35</v>
      </c>
      <c r="AR24" s="61">
        <v>86.44</v>
      </c>
      <c r="AS24" s="61">
        <v>14.55</v>
      </c>
      <c r="AT24" s="61">
        <v>17.64</v>
      </c>
      <c r="AU24" s="61">
        <v>14.99</v>
      </c>
      <c r="AV24" s="61">
        <v>449.25</v>
      </c>
      <c r="AW24" s="61">
        <v>15.44</v>
      </c>
      <c r="AX24" s="61">
        <v>135.83000000000001</v>
      </c>
      <c r="AY24" s="61">
        <v>0</v>
      </c>
      <c r="AZ24" s="61">
        <v>42.78</v>
      </c>
      <c r="BA24" s="61">
        <v>22.05</v>
      </c>
      <c r="BB24" s="61">
        <v>92.47</v>
      </c>
      <c r="BC24" s="61">
        <v>20.39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0.06</v>
      </c>
      <c r="BL24" s="61">
        <v>0</v>
      </c>
      <c r="BM24" s="61">
        <v>0.04</v>
      </c>
      <c r="BN24" s="61">
        <v>0</v>
      </c>
      <c r="BO24" s="61">
        <v>0.01</v>
      </c>
      <c r="BP24" s="61">
        <v>0</v>
      </c>
      <c r="BQ24" s="61">
        <v>0</v>
      </c>
      <c r="BR24" s="61">
        <v>0</v>
      </c>
      <c r="BS24" s="61">
        <v>0.22</v>
      </c>
      <c r="BT24" s="61">
        <v>0</v>
      </c>
      <c r="BU24" s="61">
        <v>0</v>
      </c>
      <c r="BV24" s="61">
        <v>0.55000000000000004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89.42</v>
      </c>
      <c r="CC24" s="62"/>
      <c r="CD24" s="62"/>
      <c r="CE24" s="61">
        <v>16.32</v>
      </c>
      <c r="CF24" s="61"/>
      <c r="CG24" s="61">
        <v>117.62</v>
      </c>
      <c r="CH24" s="61">
        <v>23.49</v>
      </c>
      <c r="CI24" s="61">
        <v>70.55</v>
      </c>
      <c r="CJ24" s="61">
        <v>1228.17</v>
      </c>
      <c r="CK24" s="61">
        <v>421.49</v>
      </c>
      <c r="CL24" s="61">
        <v>824.83</v>
      </c>
      <c r="CM24" s="61">
        <v>20.73</v>
      </c>
      <c r="CN24" s="61">
        <v>9.82</v>
      </c>
      <c r="CO24" s="61">
        <v>15.33</v>
      </c>
      <c r="CP24" s="61">
        <v>0</v>
      </c>
      <c r="CQ24" s="61">
        <v>0.5</v>
      </c>
    </row>
    <row r="25" spans="1:95" x14ac:dyDescent="0.3">
      <c r="A25" s="121" t="s">
        <v>137</v>
      </c>
      <c r="B25" s="126" t="s">
        <v>138</v>
      </c>
      <c r="C25" s="123" t="str">
        <f>"150"</f>
        <v>150</v>
      </c>
      <c r="D25" s="123">
        <v>3.11</v>
      </c>
      <c r="E25" s="123">
        <v>0.55000000000000004</v>
      </c>
      <c r="F25" s="123">
        <v>3.67</v>
      </c>
      <c r="G25" s="123">
        <v>0.51</v>
      </c>
      <c r="H25" s="123">
        <v>22.07</v>
      </c>
      <c r="I25" s="123">
        <v>132.58571249999997</v>
      </c>
      <c r="J25" s="82">
        <v>2.2799999999999998</v>
      </c>
      <c r="K25" s="60">
        <v>0.08</v>
      </c>
      <c r="L25" s="60">
        <v>0</v>
      </c>
      <c r="M25" s="60">
        <v>0</v>
      </c>
      <c r="N25" s="60">
        <v>2.15</v>
      </c>
      <c r="O25" s="60">
        <v>18.23</v>
      </c>
      <c r="P25" s="60">
        <v>1.7</v>
      </c>
      <c r="Q25" s="60">
        <v>0</v>
      </c>
      <c r="R25" s="60">
        <v>0</v>
      </c>
      <c r="S25" s="60">
        <v>0.28999999999999998</v>
      </c>
      <c r="T25" s="60">
        <v>1.89</v>
      </c>
      <c r="U25" s="60">
        <v>77.84</v>
      </c>
      <c r="V25" s="60">
        <v>636.26</v>
      </c>
      <c r="W25" s="60">
        <v>33.96</v>
      </c>
      <c r="X25" s="60">
        <v>30.35</v>
      </c>
      <c r="Y25" s="60">
        <v>86.82</v>
      </c>
      <c r="Z25" s="60">
        <v>1.1200000000000001</v>
      </c>
      <c r="AA25" s="60">
        <v>18.75</v>
      </c>
      <c r="AB25" s="60">
        <v>34.11</v>
      </c>
      <c r="AC25" s="60">
        <v>25.05</v>
      </c>
      <c r="AD25" s="60">
        <v>0.17</v>
      </c>
      <c r="AE25" s="60">
        <v>0.12</v>
      </c>
      <c r="AF25" s="60">
        <v>0.1</v>
      </c>
      <c r="AG25" s="60">
        <v>1.33</v>
      </c>
      <c r="AH25" s="60">
        <v>2.59</v>
      </c>
      <c r="AI25" s="60">
        <v>5.45</v>
      </c>
      <c r="AJ25" s="61">
        <v>0</v>
      </c>
      <c r="AK25" s="61">
        <v>62.59</v>
      </c>
      <c r="AL25" s="61">
        <v>81.44</v>
      </c>
      <c r="AM25" s="61">
        <v>116</v>
      </c>
      <c r="AN25" s="61">
        <v>118.1</v>
      </c>
      <c r="AO25" s="61">
        <v>26.61</v>
      </c>
      <c r="AP25" s="61">
        <v>76.13</v>
      </c>
      <c r="AQ25" s="61">
        <v>34.840000000000003</v>
      </c>
      <c r="AR25" s="61">
        <v>80.09</v>
      </c>
      <c r="AS25" s="61">
        <v>75.67</v>
      </c>
      <c r="AT25" s="61">
        <v>206.13</v>
      </c>
      <c r="AU25" s="61">
        <v>91.81</v>
      </c>
      <c r="AV25" s="61">
        <v>19.2</v>
      </c>
      <c r="AW25" s="61">
        <v>53.44</v>
      </c>
      <c r="AX25" s="61">
        <v>287.20999999999998</v>
      </c>
      <c r="AY25" s="61">
        <v>0</v>
      </c>
      <c r="AZ25" s="61">
        <v>40.19</v>
      </c>
      <c r="BA25" s="61">
        <v>36.549999999999997</v>
      </c>
      <c r="BB25" s="61">
        <v>72.75</v>
      </c>
      <c r="BC25" s="61">
        <v>21.66</v>
      </c>
      <c r="BD25" s="61">
        <v>0.1</v>
      </c>
      <c r="BE25" s="61">
        <v>0.04</v>
      </c>
      <c r="BF25" s="61">
        <v>0.02</v>
      </c>
      <c r="BG25" s="61">
        <v>0.05</v>
      </c>
      <c r="BH25" s="61">
        <v>0.06</v>
      </c>
      <c r="BI25" s="61">
        <v>0.28999999999999998</v>
      </c>
      <c r="BJ25" s="61">
        <v>0</v>
      </c>
      <c r="BK25" s="61">
        <v>0.88</v>
      </c>
      <c r="BL25" s="61">
        <v>0</v>
      </c>
      <c r="BM25" s="61">
        <v>0.26</v>
      </c>
      <c r="BN25" s="61">
        <v>0</v>
      </c>
      <c r="BO25" s="61">
        <v>0</v>
      </c>
      <c r="BP25" s="61">
        <v>0</v>
      </c>
      <c r="BQ25" s="61">
        <v>0.05</v>
      </c>
      <c r="BR25" s="61">
        <v>0.09</v>
      </c>
      <c r="BS25" s="61">
        <v>0.85</v>
      </c>
      <c r="BT25" s="61">
        <v>0</v>
      </c>
      <c r="BU25" s="61">
        <v>0</v>
      </c>
      <c r="BV25" s="61">
        <v>0.14000000000000001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123.62</v>
      </c>
      <c r="CC25" s="62"/>
      <c r="CD25" s="62"/>
      <c r="CE25" s="61">
        <v>24.43</v>
      </c>
      <c r="CF25" s="61"/>
      <c r="CG25" s="61">
        <v>17.59</v>
      </c>
      <c r="CH25" s="61">
        <v>11.66</v>
      </c>
      <c r="CI25" s="61">
        <v>14.63</v>
      </c>
      <c r="CJ25" s="61">
        <v>602.05999999999995</v>
      </c>
      <c r="CK25" s="61">
        <v>529.20000000000005</v>
      </c>
      <c r="CL25" s="61">
        <v>565.63</v>
      </c>
      <c r="CM25" s="61">
        <v>24.41</v>
      </c>
      <c r="CN25" s="61">
        <v>3.59</v>
      </c>
      <c r="CO25" s="61">
        <v>14</v>
      </c>
      <c r="CP25" s="61">
        <v>0</v>
      </c>
      <c r="CQ25" s="61">
        <v>0.23</v>
      </c>
    </row>
    <row r="26" spans="1:95" x14ac:dyDescent="0.3">
      <c r="A26" s="121" t="s">
        <v>232</v>
      </c>
      <c r="B26" s="126" t="s">
        <v>231</v>
      </c>
      <c r="C26" s="123" t="str">
        <f>"200"</f>
        <v>200</v>
      </c>
      <c r="D26" s="123">
        <v>0.16</v>
      </c>
      <c r="E26" s="123">
        <v>0</v>
      </c>
      <c r="F26" s="123">
        <v>0.04</v>
      </c>
      <c r="G26" s="123">
        <v>0.04</v>
      </c>
      <c r="H26" s="123">
        <v>12.2</v>
      </c>
      <c r="I26" s="123">
        <v>47.687819999999995</v>
      </c>
      <c r="J26" s="82">
        <v>0</v>
      </c>
      <c r="K26" s="60">
        <v>0</v>
      </c>
      <c r="L26" s="60">
        <v>0</v>
      </c>
      <c r="M26" s="60">
        <v>0</v>
      </c>
      <c r="N26" s="60">
        <v>11.84</v>
      </c>
      <c r="O26" s="60">
        <v>0.02</v>
      </c>
      <c r="P26" s="60">
        <v>0.34</v>
      </c>
      <c r="Q26" s="60">
        <v>0</v>
      </c>
      <c r="R26" s="60">
        <v>0</v>
      </c>
      <c r="S26" s="60">
        <v>0.32</v>
      </c>
      <c r="T26" s="60">
        <v>0.13</v>
      </c>
      <c r="U26" s="60">
        <v>4.0599999999999996</v>
      </c>
      <c r="V26" s="60">
        <v>50.99</v>
      </c>
      <c r="W26" s="60">
        <v>7.47</v>
      </c>
      <c r="X26" s="60">
        <v>4.9400000000000004</v>
      </c>
      <c r="Y26" s="60">
        <v>5.58</v>
      </c>
      <c r="Z26" s="60">
        <v>0.13</v>
      </c>
      <c r="AA26" s="60">
        <v>0</v>
      </c>
      <c r="AB26" s="60">
        <v>18</v>
      </c>
      <c r="AC26" s="60">
        <v>3.4</v>
      </c>
      <c r="AD26" s="60">
        <v>0.06</v>
      </c>
      <c r="AE26" s="60">
        <v>0.01</v>
      </c>
      <c r="AF26" s="60">
        <v>0.01</v>
      </c>
      <c r="AG26" s="60">
        <v>7.0000000000000007E-2</v>
      </c>
      <c r="AH26" s="60">
        <v>0.1</v>
      </c>
      <c r="AI26" s="60">
        <v>1.2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226.89</v>
      </c>
      <c r="CC26" s="62"/>
      <c r="CD26" s="62"/>
      <c r="CE26" s="61">
        <v>3</v>
      </c>
      <c r="CF26" s="61"/>
      <c r="CG26" s="61">
        <v>4.79</v>
      </c>
      <c r="CH26" s="61">
        <v>4.79</v>
      </c>
      <c r="CI26" s="61">
        <v>4.79</v>
      </c>
      <c r="CJ26" s="61">
        <v>545</v>
      </c>
      <c r="CK26" s="61">
        <v>208.6</v>
      </c>
      <c r="CL26" s="61">
        <v>376.8</v>
      </c>
      <c r="CM26" s="61">
        <v>50.96</v>
      </c>
      <c r="CN26" s="61">
        <v>30.26</v>
      </c>
      <c r="CO26" s="61">
        <v>40.61</v>
      </c>
      <c r="CP26" s="61">
        <v>10</v>
      </c>
      <c r="CQ26" s="61">
        <v>0</v>
      </c>
    </row>
    <row r="27" spans="1:95" x14ac:dyDescent="0.3">
      <c r="A27" s="121" t="str">
        <f>""</f>
        <v/>
      </c>
      <c r="B27" s="126" t="s">
        <v>112</v>
      </c>
      <c r="C27" s="123" t="str">
        <f>"50"</f>
        <v>50</v>
      </c>
      <c r="D27" s="123">
        <v>4.5</v>
      </c>
      <c r="E27" s="123">
        <v>0</v>
      </c>
      <c r="F27" s="123">
        <v>1.5</v>
      </c>
      <c r="G27" s="123">
        <v>0</v>
      </c>
      <c r="H27" s="123">
        <v>26.9</v>
      </c>
      <c r="I27" s="123">
        <v>133.82499999999999</v>
      </c>
      <c r="J27" s="82">
        <v>0</v>
      </c>
      <c r="K27" s="60">
        <v>0</v>
      </c>
      <c r="L27" s="60">
        <v>0</v>
      </c>
      <c r="M27" s="60">
        <v>0</v>
      </c>
      <c r="N27" s="60">
        <v>1.8</v>
      </c>
      <c r="O27" s="60">
        <v>21.35</v>
      </c>
      <c r="P27" s="60">
        <v>3.75</v>
      </c>
      <c r="Q27" s="60">
        <v>0</v>
      </c>
      <c r="R27" s="60">
        <v>0</v>
      </c>
      <c r="S27" s="60">
        <v>0.15</v>
      </c>
      <c r="T27" s="60">
        <v>0.9</v>
      </c>
      <c r="U27" s="60">
        <v>171.5</v>
      </c>
      <c r="V27" s="60">
        <v>112.5</v>
      </c>
      <c r="W27" s="60">
        <v>17</v>
      </c>
      <c r="X27" s="60">
        <v>31.5</v>
      </c>
      <c r="Y27" s="60">
        <v>86</v>
      </c>
      <c r="Z27" s="60">
        <v>1.4</v>
      </c>
      <c r="AA27" s="60">
        <v>4.5</v>
      </c>
      <c r="AB27" s="60">
        <v>0</v>
      </c>
      <c r="AC27" s="60">
        <v>4.5</v>
      </c>
      <c r="AD27" s="60">
        <v>0.85</v>
      </c>
      <c r="AE27" s="60">
        <v>0.08</v>
      </c>
      <c r="AF27" s="60">
        <v>0.03</v>
      </c>
      <c r="AG27" s="60">
        <v>2.35</v>
      </c>
      <c r="AH27" s="60">
        <v>2.35</v>
      </c>
      <c r="AI27" s="60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16.649999999999999</v>
      </c>
      <c r="CC27" s="62"/>
      <c r="CD27" s="62"/>
      <c r="CE27" s="61">
        <v>4.5</v>
      </c>
      <c r="CF27" s="61"/>
      <c r="CG27" s="61">
        <v>0</v>
      </c>
      <c r="CH27" s="61">
        <v>0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0</v>
      </c>
      <c r="CP27" s="61">
        <v>0</v>
      </c>
      <c r="CQ27" s="61">
        <v>0</v>
      </c>
    </row>
    <row r="28" spans="1:95" x14ac:dyDescent="0.3">
      <c r="A28" s="121" t="str">
        <f>"-"</f>
        <v>-</v>
      </c>
      <c r="B28" s="126" t="s">
        <v>100</v>
      </c>
      <c r="C28" s="123" t="str">
        <f>"30"</f>
        <v>30</v>
      </c>
      <c r="D28" s="123">
        <v>1.98</v>
      </c>
      <c r="E28" s="123">
        <v>0</v>
      </c>
      <c r="F28" s="123">
        <v>0.36</v>
      </c>
      <c r="G28" s="123">
        <v>0.36</v>
      </c>
      <c r="H28" s="123">
        <v>12.51</v>
      </c>
      <c r="I28" s="123">
        <v>58.013999999999996</v>
      </c>
      <c r="J28" s="83">
        <v>0.06</v>
      </c>
      <c r="K28" s="57">
        <v>0</v>
      </c>
      <c r="L28" s="57">
        <v>0</v>
      </c>
      <c r="M28" s="57">
        <v>0</v>
      </c>
      <c r="N28" s="57">
        <v>0.36</v>
      </c>
      <c r="O28" s="57">
        <v>9.66</v>
      </c>
      <c r="P28" s="57">
        <v>2.4900000000000002</v>
      </c>
      <c r="Q28" s="57">
        <v>0</v>
      </c>
      <c r="R28" s="57">
        <v>0</v>
      </c>
      <c r="S28" s="57">
        <v>0.3</v>
      </c>
      <c r="T28" s="57">
        <v>0.75</v>
      </c>
      <c r="U28" s="57">
        <v>183</v>
      </c>
      <c r="V28" s="57">
        <v>73.5</v>
      </c>
      <c r="W28" s="57">
        <v>10.5</v>
      </c>
      <c r="X28" s="57">
        <v>14.1</v>
      </c>
      <c r="Y28" s="57">
        <v>47.4</v>
      </c>
      <c r="Z28" s="57">
        <v>1.17</v>
      </c>
      <c r="AA28" s="57">
        <v>0</v>
      </c>
      <c r="AB28" s="57">
        <v>1.5</v>
      </c>
      <c r="AC28" s="57">
        <v>0.3</v>
      </c>
      <c r="AD28" s="57">
        <v>0.42</v>
      </c>
      <c r="AE28" s="57">
        <v>0.05</v>
      </c>
      <c r="AF28" s="57">
        <v>0.02</v>
      </c>
      <c r="AG28" s="57">
        <v>0.21</v>
      </c>
      <c r="AH28" s="57">
        <v>0.6</v>
      </c>
      <c r="AI28" s="57">
        <v>0</v>
      </c>
      <c r="AJ28" s="55">
        <v>0</v>
      </c>
      <c r="AK28" s="55">
        <v>96.6</v>
      </c>
      <c r="AL28" s="55">
        <v>74.400000000000006</v>
      </c>
      <c r="AM28" s="55">
        <v>128.1</v>
      </c>
      <c r="AN28" s="55">
        <v>66.900000000000006</v>
      </c>
      <c r="AO28" s="55">
        <v>27.9</v>
      </c>
      <c r="AP28" s="55">
        <v>59.4</v>
      </c>
      <c r="AQ28" s="55">
        <v>24</v>
      </c>
      <c r="AR28" s="55">
        <v>111.3</v>
      </c>
      <c r="AS28" s="55">
        <v>89.1</v>
      </c>
      <c r="AT28" s="55">
        <v>87.3</v>
      </c>
      <c r="AU28" s="55">
        <v>139.19999999999999</v>
      </c>
      <c r="AV28" s="55">
        <v>37.200000000000003</v>
      </c>
      <c r="AW28" s="55">
        <v>93</v>
      </c>
      <c r="AX28" s="55">
        <v>467.7</v>
      </c>
      <c r="AY28" s="55">
        <v>0</v>
      </c>
      <c r="AZ28" s="55">
        <v>157.80000000000001</v>
      </c>
      <c r="BA28" s="55">
        <v>87.3</v>
      </c>
      <c r="BB28" s="55">
        <v>54</v>
      </c>
      <c r="BC28" s="55">
        <v>39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0.04</v>
      </c>
      <c r="BL28" s="55">
        <v>0</v>
      </c>
      <c r="BM28" s="55">
        <v>0</v>
      </c>
      <c r="BN28" s="55">
        <v>0.01</v>
      </c>
      <c r="BO28" s="55">
        <v>0</v>
      </c>
      <c r="BP28" s="55">
        <v>0</v>
      </c>
      <c r="BQ28" s="55">
        <v>0</v>
      </c>
      <c r="BR28" s="55">
        <v>0</v>
      </c>
      <c r="BS28" s="55">
        <v>0.03</v>
      </c>
      <c r="BT28" s="55">
        <v>0</v>
      </c>
      <c r="BU28" s="55">
        <v>0</v>
      </c>
      <c r="BV28" s="55">
        <v>0.14000000000000001</v>
      </c>
      <c r="BW28" s="55">
        <v>0.02</v>
      </c>
      <c r="BX28" s="55">
        <v>0</v>
      </c>
      <c r="BY28" s="55">
        <v>0</v>
      </c>
      <c r="BZ28" s="55">
        <v>0</v>
      </c>
      <c r="CA28" s="55">
        <v>0</v>
      </c>
      <c r="CB28" s="55">
        <v>14.1</v>
      </c>
      <c r="CC28" s="58"/>
      <c r="CD28" s="58"/>
      <c r="CE28" s="55">
        <v>0.25</v>
      </c>
      <c r="CF28" s="55"/>
      <c r="CG28" s="55">
        <v>2.5</v>
      </c>
      <c r="CH28" s="55">
        <v>2.5</v>
      </c>
      <c r="CI28" s="55">
        <v>2.5</v>
      </c>
      <c r="CJ28" s="55">
        <v>475</v>
      </c>
      <c r="CK28" s="55">
        <v>183</v>
      </c>
      <c r="CL28" s="55">
        <v>329</v>
      </c>
      <c r="CM28" s="55">
        <v>4.75</v>
      </c>
      <c r="CN28" s="55">
        <v>3.95</v>
      </c>
      <c r="CO28" s="55">
        <v>4.3499999999999996</v>
      </c>
      <c r="CP28" s="55">
        <v>0</v>
      </c>
      <c r="CQ28" s="55">
        <v>0</v>
      </c>
    </row>
    <row r="29" spans="1:95" x14ac:dyDescent="0.3">
      <c r="A29" s="127"/>
      <c r="B29" s="142" t="s">
        <v>205</v>
      </c>
      <c r="C29" s="128"/>
      <c r="D29" s="128">
        <f>SUM(D22:D28)</f>
        <v>24.21</v>
      </c>
      <c r="E29" s="128">
        <f t="shared" ref="E29:I29" si="3">SUM(E22:E28)</f>
        <v>12.120000000000001</v>
      </c>
      <c r="F29" s="128">
        <f t="shared" si="3"/>
        <v>23.92</v>
      </c>
      <c r="G29" s="128">
        <f t="shared" si="3"/>
        <v>7.42</v>
      </c>
      <c r="H29" s="128">
        <f t="shared" si="3"/>
        <v>101.66000000000001</v>
      </c>
      <c r="I29" s="128">
        <f t="shared" si="3"/>
        <v>711.46966424999994</v>
      </c>
      <c r="J29" s="63">
        <v>5.52</v>
      </c>
      <c r="K29" s="63">
        <v>3.5</v>
      </c>
      <c r="L29" s="63">
        <v>0</v>
      </c>
      <c r="M29" s="63">
        <v>0</v>
      </c>
      <c r="N29" s="63">
        <v>23.74</v>
      </c>
      <c r="O29" s="63">
        <v>56.54</v>
      </c>
      <c r="P29" s="63">
        <v>10.46</v>
      </c>
      <c r="Q29" s="63">
        <v>0</v>
      </c>
      <c r="R29" s="63">
        <v>0</v>
      </c>
      <c r="S29" s="63">
        <v>1.4</v>
      </c>
      <c r="T29" s="63">
        <v>6.85</v>
      </c>
      <c r="U29" s="63">
        <v>730.86</v>
      </c>
      <c r="V29" s="63">
        <v>1289.57</v>
      </c>
      <c r="W29" s="63">
        <v>155.51</v>
      </c>
      <c r="X29" s="63">
        <v>110.17</v>
      </c>
      <c r="Y29" s="63">
        <v>349.52</v>
      </c>
      <c r="Z29" s="63">
        <v>5.0199999999999996</v>
      </c>
      <c r="AA29" s="63">
        <v>44.22</v>
      </c>
      <c r="AB29" s="63">
        <v>862.63</v>
      </c>
      <c r="AC29" s="63">
        <v>239.4</v>
      </c>
      <c r="AD29" s="63">
        <v>5.0199999999999996</v>
      </c>
      <c r="AE29" s="63">
        <v>0.36</v>
      </c>
      <c r="AF29" s="63">
        <v>0.3</v>
      </c>
      <c r="AG29" s="63">
        <v>6.16</v>
      </c>
      <c r="AH29" s="63">
        <v>12.27</v>
      </c>
      <c r="AI29" s="63">
        <v>16.64</v>
      </c>
      <c r="AJ29" s="1">
        <v>0</v>
      </c>
      <c r="AK29" s="1">
        <v>1010.42</v>
      </c>
      <c r="AL29" s="1">
        <v>835.26</v>
      </c>
      <c r="AM29" s="1">
        <v>1472</v>
      </c>
      <c r="AN29" s="1">
        <v>1513.09</v>
      </c>
      <c r="AO29" s="1">
        <v>429.42</v>
      </c>
      <c r="AP29" s="1">
        <v>893.92</v>
      </c>
      <c r="AQ29" s="1">
        <v>223.07</v>
      </c>
      <c r="AR29" s="1">
        <v>396.99</v>
      </c>
      <c r="AS29" s="1">
        <v>335.3</v>
      </c>
      <c r="AT29" s="1">
        <v>498.11</v>
      </c>
      <c r="AU29" s="1">
        <v>577.47</v>
      </c>
      <c r="AV29" s="1">
        <v>588.25</v>
      </c>
      <c r="AW29" s="1">
        <v>292.37</v>
      </c>
      <c r="AX29" s="1">
        <v>1471.73</v>
      </c>
      <c r="AY29" s="1">
        <v>0</v>
      </c>
      <c r="AZ29" s="1">
        <v>372.71</v>
      </c>
      <c r="BA29" s="1">
        <v>277.05</v>
      </c>
      <c r="BB29" s="1">
        <v>322.29000000000002</v>
      </c>
      <c r="BC29" s="1">
        <v>124.57</v>
      </c>
      <c r="BD29" s="1">
        <v>0.1</v>
      </c>
      <c r="BE29" s="1">
        <v>0.04</v>
      </c>
      <c r="BF29" s="1">
        <v>0.02</v>
      </c>
      <c r="BG29" s="1">
        <v>0.05</v>
      </c>
      <c r="BH29" s="1">
        <v>0.06</v>
      </c>
      <c r="BI29" s="1">
        <v>0.28999999999999998</v>
      </c>
      <c r="BJ29" s="1">
        <v>0</v>
      </c>
      <c r="BK29" s="1">
        <v>1.23</v>
      </c>
      <c r="BL29" s="1">
        <v>0</v>
      </c>
      <c r="BM29" s="1">
        <v>0.46</v>
      </c>
      <c r="BN29" s="1">
        <v>0.02</v>
      </c>
      <c r="BO29" s="1">
        <v>0.03</v>
      </c>
      <c r="BP29" s="1">
        <v>0</v>
      </c>
      <c r="BQ29" s="1">
        <v>0.05</v>
      </c>
      <c r="BR29" s="1">
        <v>0.09</v>
      </c>
      <c r="BS29" s="1">
        <v>2.04</v>
      </c>
      <c r="BT29" s="1">
        <v>0</v>
      </c>
      <c r="BU29" s="1">
        <v>0</v>
      </c>
      <c r="BV29" s="1">
        <v>3.38</v>
      </c>
      <c r="BW29" s="1">
        <v>0.03</v>
      </c>
      <c r="BX29" s="1">
        <v>0</v>
      </c>
      <c r="BY29" s="1">
        <v>0</v>
      </c>
      <c r="BZ29" s="1">
        <v>0</v>
      </c>
      <c r="CA29" s="1">
        <v>0</v>
      </c>
      <c r="CB29" s="1">
        <v>742.42</v>
      </c>
      <c r="CC29" s="64"/>
      <c r="CD29" s="64"/>
      <c r="CE29" s="1">
        <v>187.99</v>
      </c>
      <c r="CF29" s="1"/>
      <c r="CG29" s="1">
        <v>175.19</v>
      </c>
      <c r="CH29" s="1">
        <v>62.1</v>
      </c>
      <c r="CI29" s="1">
        <v>118.64</v>
      </c>
      <c r="CJ29" s="1">
        <v>4143.0600000000004</v>
      </c>
      <c r="CK29" s="1">
        <v>1767.98</v>
      </c>
      <c r="CL29" s="1">
        <v>2955.52</v>
      </c>
      <c r="CM29" s="1">
        <v>146.38999999999999</v>
      </c>
      <c r="CN29" s="1">
        <v>74.88</v>
      </c>
      <c r="CO29" s="1">
        <v>110.71</v>
      </c>
      <c r="CP29" s="1">
        <v>10</v>
      </c>
      <c r="CQ29" s="1">
        <v>1.28</v>
      </c>
    </row>
    <row r="30" spans="1:95" hidden="1" x14ac:dyDescent="0.3">
      <c r="A30" s="56"/>
      <c r="B30" s="16" t="s">
        <v>102</v>
      </c>
      <c r="C30" s="74"/>
      <c r="D30" s="74">
        <v>26.95</v>
      </c>
      <c r="E30" s="74">
        <v>0</v>
      </c>
      <c r="F30" s="74">
        <v>27.65</v>
      </c>
      <c r="G30" s="74">
        <v>0</v>
      </c>
      <c r="H30" s="74">
        <v>117.24999999999999</v>
      </c>
      <c r="I30" s="74">
        <v>822.5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244.99999999999997</v>
      </c>
      <c r="AD30" s="50">
        <v>0</v>
      </c>
      <c r="AE30" s="50">
        <v>0.42</v>
      </c>
      <c r="AF30" s="50">
        <v>0.48999999999999994</v>
      </c>
      <c r="AI30" s="50">
        <v>21</v>
      </c>
      <c r="CI30" s="51">
        <v>0</v>
      </c>
      <c r="CL30" s="51">
        <v>0</v>
      </c>
      <c r="CO30" s="51">
        <v>0</v>
      </c>
    </row>
    <row r="31" spans="1:95" hidden="1" x14ac:dyDescent="0.3">
      <c r="A31" s="56"/>
      <c r="B31" s="16" t="s">
        <v>103</v>
      </c>
      <c r="C31" s="74"/>
      <c r="D31" s="74">
        <f t="shared" ref="D31:I31" si="4">D29-D30</f>
        <v>-2.7399999999999984</v>
      </c>
      <c r="E31" s="74">
        <f t="shared" si="4"/>
        <v>12.120000000000001</v>
      </c>
      <c r="F31" s="74">
        <f t="shared" si="4"/>
        <v>-3.7299999999999969</v>
      </c>
      <c r="G31" s="74">
        <f t="shared" si="4"/>
        <v>7.42</v>
      </c>
      <c r="H31" s="74">
        <f t="shared" si="4"/>
        <v>-15.589999999999975</v>
      </c>
      <c r="I31" s="74">
        <f t="shared" si="4"/>
        <v>-111.03033575000006</v>
      </c>
      <c r="V31" s="50">
        <f t="shared" ref="V31:AF31" si="5">V29-V30</f>
        <v>1289.57</v>
      </c>
      <c r="W31" s="50">
        <f t="shared" si="5"/>
        <v>155.51</v>
      </c>
      <c r="X31" s="50">
        <f t="shared" si="5"/>
        <v>110.17</v>
      </c>
      <c r="Y31" s="50">
        <f t="shared" si="5"/>
        <v>349.52</v>
      </c>
      <c r="Z31" s="50">
        <f t="shared" si="5"/>
        <v>5.0199999999999996</v>
      </c>
      <c r="AA31" s="50">
        <f t="shared" si="5"/>
        <v>44.22</v>
      </c>
      <c r="AB31" s="50">
        <f t="shared" si="5"/>
        <v>862.63</v>
      </c>
      <c r="AC31" s="50">
        <f t="shared" si="5"/>
        <v>-5.5999999999999659</v>
      </c>
      <c r="AD31" s="50">
        <f t="shared" si="5"/>
        <v>5.0199999999999996</v>
      </c>
      <c r="AE31" s="50">
        <f t="shared" si="5"/>
        <v>-0.06</v>
      </c>
      <c r="AF31" s="50">
        <f t="shared" si="5"/>
        <v>-0.18999999999999995</v>
      </c>
      <c r="AI31" s="50">
        <f>AI29-AI30</f>
        <v>-4.3599999999999994</v>
      </c>
      <c r="CI31" s="51">
        <f>CI29-CI30</f>
        <v>118.64</v>
      </c>
      <c r="CL31" s="51">
        <f>CL29-CL30</f>
        <v>2955.52</v>
      </c>
      <c r="CO31" s="51">
        <f>CO29-CO30</f>
        <v>110.71</v>
      </c>
    </row>
    <row r="32" spans="1:95" ht="12.6" hidden="1" customHeight="1" x14ac:dyDescent="0.3">
      <c r="A32" s="56"/>
      <c r="B32" s="16" t="s">
        <v>104</v>
      </c>
      <c r="C32" s="74"/>
      <c r="D32" s="74">
        <v>17</v>
      </c>
      <c r="E32" s="74"/>
      <c r="F32" s="74">
        <v>26</v>
      </c>
      <c r="G32" s="74"/>
      <c r="H32" s="74">
        <v>57</v>
      </c>
      <c r="I32" s="74"/>
    </row>
    <row r="33" spans="1:95" ht="11.4" customHeight="1" x14ac:dyDescent="0.3">
      <c r="A33" s="56"/>
      <c r="B33" s="16"/>
      <c r="C33" s="74"/>
      <c r="D33" s="74"/>
      <c r="E33" s="74"/>
      <c r="F33" s="74"/>
      <c r="G33" s="74"/>
      <c r="H33" s="74"/>
      <c r="I33" s="74"/>
    </row>
    <row r="34" spans="1:95" x14ac:dyDescent="0.3">
      <c r="A34" s="56"/>
      <c r="B34" s="23" t="s">
        <v>144</v>
      </c>
      <c r="C34" s="24" t="s">
        <v>156</v>
      </c>
      <c r="D34" s="234" t="s">
        <v>157</v>
      </c>
      <c r="E34" s="234"/>
      <c r="F34" s="267" t="s">
        <v>158</v>
      </c>
      <c r="G34" s="267"/>
      <c r="H34" s="25" t="s">
        <v>159</v>
      </c>
      <c r="I34" s="25" t="s">
        <v>160</v>
      </c>
      <c r="J34" s="83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8"/>
      <c r="CD34" s="58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</row>
    <row r="35" spans="1:95" x14ac:dyDescent="0.3">
      <c r="A35" s="121"/>
      <c r="B35" s="122" t="s">
        <v>199</v>
      </c>
      <c r="C35" s="123"/>
      <c r="D35" s="123"/>
      <c r="E35" s="123"/>
      <c r="F35" s="123"/>
      <c r="G35" s="123"/>
      <c r="H35" s="123"/>
      <c r="I35" s="123"/>
      <c r="J35" s="83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8"/>
      <c r="CD35" s="58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</row>
    <row r="36" spans="1:95" x14ac:dyDescent="0.3">
      <c r="A36" s="121" t="s">
        <v>233</v>
      </c>
      <c r="B36" s="126" t="s">
        <v>208</v>
      </c>
      <c r="C36" s="123" t="s">
        <v>209</v>
      </c>
      <c r="D36" s="123">
        <v>1.97</v>
      </c>
      <c r="E36" s="123">
        <v>0</v>
      </c>
      <c r="F36" s="123">
        <v>4.34</v>
      </c>
      <c r="G36" s="123">
        <v>4.33</v>
      </c>
      <c r="H36" s="123">
        <v>15.02</v>
      </c>
      <c r="I36" s="123">
        <v>104.93762</v>
      </c>
      <c r="J36" s="82">
        <v>0.93</v>
      </c>
      <c r="K36" s="60">
        <v>2.6</v>
      </c>
      <c r="L36" s="60">
        <v>0</v>
      </c>
      <c r="M36" s="60">
        <v>0</v>
      </c>
      <c r="N36" s="60">
        <v>2.66</v>
      </c>
      <c r="O36" s="60">
        <v>10.63</v>
      </c>
      <c r="P36" s="60">
        <v>1.73</v>
      </c>
      <c r="Q36" s="60">
        <v>0</v>
      </c>
      <c r="R36" s="60">
        <v>0</v>
      </c>
      <c r="S36" s="60">
        <v>0.3</v>
      </c>
      <c r="T36" s="60">
        <v>1.82</v>
      </c>
      <c r="U36" s="60">
        <v>296.16000000000003</v>
      </c>
      <c r="V36" s="60">
        <v>364.56</v>
      </c>
      <c r="W36" s="60">
        <v>19.559999999999999</v>
      </c>
      <c r="X36" s="60">
        <v>20.68</v>
      </c>
      <c r="Y36" s="60">
        <v>58.27</v>
      </c>
      <c r="Z36" s="60">
        <v>0.77</v>
      </c>
      <c r="AA36" s="60">
        <v>2.4</v>
      </c>
      <c r="AB36" s="60">
        <v>1165.76</v>
      </c>
      <c r="AC36" s="60">
        <v>246.68</v>
      </c>
      <c r="AD36" s="60">
        <v>1.96</v>
      </c>
      <c r="AE36" s="60">
        <v>7.0000000000000007E-2</v>
      </c>
      <c r="AF36" s="60">
        <v>0.05</v>
      </c>
      <c r="AG36" s="60">
        <v>0.82</v>
      </c>
      <c r="AH36" s="60">
        <v>1.47</v>
      </c>
      <c r="AI36" s="60">
        <v>5.77</v>
      </c>
      <c r="AJ36" s="61">
        <v>0</v>
      </c>
      <c r="AK36" s="61">
        <v>74.83</v>
      </c>
      <c r="AL36" s="61">
        <v>70.69</v>
      </c>
      <c r="AM36" s="61">
        <v>117.28</v>
      </c>
      <c r="AN36" s="61">
        <v>115.21</v>
      </c>
      <c r="AO36" s="61">
        <v>31.21</v>
      </c>
      <c r="AP36" s="61">
        <v>68.739999999999995</v>
      </c>
      <c r="AQ36" s="61">
        <v>25.08</v>
      </c>
      <c r="AR36" s="61">
        <v>76.03</v>
      </c>
      <c r="AS36" s="61">
        <v>93.51</v>
      </c>
      <c r="AT36" s="61">
        <v>146.13</v>
      </c>
      <c r="AU36" s="61">
        <v>148.49</v>
      </c>
      <c r="AV36" s="61">
        <v>42.13</v>
      </c>
      <c r="AW36" s="61">
        <v>74.38</v>
      </c>
      <c r="AX36" s="61">
        <v>395.5</v>
      </c>
      <c r="AY36" s="61">
        <v>0</v>
      </c>
      <c r="AZ36" s="61">
        <v>88.7</v>
      </c>
      <c r="BA36" s="61">
        <v>67.53</v>
      </c>
      <c r="BB36" s="61">
        <v>53.51</v>
      </c>
      <c r="BC36" s="61">
        <v>26.21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0.27</v>
      </c>
      <c r="BL36" s="61">
        <v>0</v>
      </c>
      <c r="BM36" s="61">
        <v>0.15</v>
      </c>
      <c r="BN36" s="61">
        <v>0.01</v>
      </c>
      <c r="BO36" s="61">
        <v>0.02</v>
      </c>
      <c r="BP36" s="61">
        <v>0</v>
      </c>
      <c r="BQ36" s="61">
        <v>0</v>
      </c>
      <c r="BR36" s="61">
        <v>0</v>
      </c>
      <c r="BS36" s="61">
        <v>0.93</v>
      </c>
      <c r="BT36" s="61">
        <v>0</v>
      </c>
      <c r="BU36" s="61">
        <v>0</v>
      </c>
      <c r="BV36" s="61">
        <v>2.4300000000000002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232.74</v>
      </c>
      <c r="CC36" s="62"/>
      <c r="CD36" s="62"/>
      <c r="CE36" s="61">
        <v>196.69</v>
      </c>
      <c r="CF36" s="61"/>
      <c r="CG36" s="61">
        <v>24.24</v>
      </c>
      <c r="CH36" s="61">
        <v>15.72</v>
      </c>
      <c r="CI36" s="61">
        <v>19.98</v>
      </c>
      <c r="CJ36" s="61">
        <v>983.73</v>
      </c>
      <c r="CK36" s="61">
        <v>490.89</v>
      </c>
      <c r="CL36" s="61">
        <v>737.31</v>
      </c>
      <c r="CM36" s="61">
        <v>46.55</v>
      </c>
      <c r="CN36" s="61">
        <v>22.86</v>
      </c>
      <c r="CO36" s="61">
        <v>34.700000000000003</v>
      </c>
      <c r="CP36" s="61">
        <v>0</v>
      </c>
      <c r="CQ36" s="61">
        <v>0.4</v>
      </c>
    </row>
    <row r="37" spans="1:95" x14ac:dyDescent="0.3">
      <c r="A37" s="121" t="str">
        <f>"ттк 466"</f>
        <v>ттк 466</v>
      </c>
      <c r="B37" s="126" t="s">
        <v>210</v>
      </c>
      <c r="C37" s="123" t="str">
        <f>"100"</f>
        <v>100</v>
      </c>
      <c r="D37" s="123">
        <v>10.54</v>
      </c>
      <c r="E37" s="123">
        <v>11.56</v>
      </c>
      <c r="F37" s="123">
        <v>14.63</v>
      </c>
      <c r="G37" s="123">
        <v>2.2200000000000002</v>
      </c>
      <c r="H37" s="123">
        <v>11.06</v>
      </c>
      <c r="I37" s="243">
        <v>220.62</v>
      </c>
      <c r="J37" s="82">
        <v>7.24</v>
      </c>
      <c r="K37" s="60">
        <v>1.3</v>
      </c>
      <c r="L37" s="60">
        <v>0</v>
      </c>
      <c r="M37" s="60">
        <v>0</v>
      </c>
      <c r="N37" s="60">
        <v>1.63</v>
      </c>
      <c r="O37" s="60">
        <v>8.3000000000000007</v>
      </c>
      <c r="P37" s="60">
        <v>1.1299999999999999</v>
      </c>
      <c r="Q37" s="60">
        <v>0</v>
      </c>
      <c r="R37" s="60">
        <v>0</v>
      </c>
      <c r="S37" s="60">
        <v>0.09</v>
      </c>
      <c r="T37" s="60">
        <v>2.14</v>
      </c>
      <c r="U37" s="60">
        <v>503.31</v>
      </c>
      <c r="V37" s="60">
        <v>248.7</v>
      </c>
      <c r="W37" s="60">
        <v>17.309999999999999</v>
      </c>
      <c r="X37" s="60">
        <v>24.53</v>
      </c>
      <c r="Y37" s="60">
        <v>132.47999999999999</v>
      </c>
      <c r="Z37" s="60">
        <v>1.78</v>
      </c>
      <c r="AA37" s="60">
        <v>0</v>
      </c>
      <c r="AB37" s="60">
        <v>0</v>
      </c>
      <c r="AC37" s="60">
        <v>4.75</v>
      </c>
      <c r="AD37" s="60">
        <v>1.51</v>
      </c>
      <c r="AE37" s="60">
        <v>0.32</v>
      </c>
      <c r="AF37" s="60">
        <v>0.1</v>
      </c>
      <c r="AG37" s="60">
        <v>1.81</v>
      </c>
      <c r="AH37" s="60">
        <v>5.24</v>
      </c>
      <c r="AI37" s="60">
        <v>0.98</v>
      </c>
      <c r="AJ37" s="61">
        <v>0</v>
      </c>
      <c r="AK37" s="61">
        <v>694.76</v>
      </c>
      <c r="AL37" s="61">
        <v>556.27</v>
      </c>
      <c r="AM37" s="61">
        <v>945.18</v>
      </c>
      <c r="AN37" s="61">
        <v>969.53</v>
      </c>
      <c r="AO37" s="61">
        <v>277.79000000000002</v>
      </c>
      <c r="AP37" s="61">
        <v>545.35</v>
      </c>
      <c r="AQ37" s="61">
        <v>148.94</v>
      </c>
      <c r="AR37" s="61">
        <v>515.97</v>
      </c>
      <c r="AS37" s="61">
        <v>604.69000000000005</v>
      </c>
      <c r="AT37" s="61">
        <v>659.04</v>
      </c>
      <c r="AU37" s="61">
        <v>1008.03</v>
      </c>
      <c r="AV37" s="61">
        <v>448.5</v>
      </c>
      <c r="AW37" s="61">
        <v>563.14</v>
      </c>
      <c r="AX37" s="61">
        <v>1692.63</v>
      </c>
      <c r="AY37" s="61">
        <v>127.84</v>
      </c>
      <c r="AZ37" s="61">
        <v>401.42</v>
      </c>
      <c r="BA37" s="61">
        <v>452.56</v>
      </c>
      <c r="BB37" s="61">
        <v>377.13</v>
      </c>
      <c r="BC37" s="61">
        <v>150.22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0.11</v>
      </c>
      <c r="BL37" s="61">
        <v>0</v>
      </c>
      <c r="BM37" s="61">
        <v>7.0000000000000007E-2</v>
      </c>
      <c r="BN37" s="61">
        <v>0.01</v>
      </c>
      <c r="BO37" s="61">
        <v>0.01</v>
      </c>
      <c r="BP37" s="61">
        <v>0</v>
      </c>
      <c r="BQ37" s="61">
        <v>0</v>
      </c>
      <c r="BR37" s="61">
        <v>0</v>
      </c>
      <c r="BS37" s="61">
        <v>0.42</v>
      </c>
      <c r="BT37" s="61">
        <v>0</v>
      </c>
      <c r="BU37" s="61">
        <v>0</v>
      </c>
      <c r="BV37" s="61">
        <v>1.19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75.650000000000006</v>
      </c>
      <c r="CC37" s="62"/>
      <c r="CD37" s="62"/>
      <c r="CE37" s="61">
        <v>0</v>
      </c>
      <c r="CF37" s="61"/>
      <c r="CG37" s="61">
        <v>45.41</v>
      </c>
      <c r="CH37" s="61">
        <v>22.35</v>
      </c>
      <c r="CI37" s="61">
        <v>33.880000000000003</v>
      </c>
      <c r="CJ37" s="61">
        <v>2712.03</v>
      </c>
      <c r="CK37" s="61">
        <v>1584.01</v>
      </c>
      <c r="CL37" s="61">
        <v>2148.02</v>
      </c>
      <c r="CM37" s="61">
        <v>19.190000000000001</v>
      </c>
      <c r="CN37" s="61">
        <v>13.41</v>
      </c>
      <c r="CO37" s="61">
        <v>16.3</v>
      </c>
      <c r="CP37" s="61">
        <v>0</v>
      </c>
      <c r="CQ37" s="61">
        <v>1</v>
      </c>
    </row>
    <row r="38" spans="1:95" x14ac:dyDescent="0.3">
      <c r="A38" s="121" t="s">
        <v>345</v>
      </c>
      <c r="B38" s="126" t="s">
        <v>211</v>
      </c>
      <c r="C38" s="123" t="str">
        <f>"150"</f>
        <v>150</v>
      </c>
      <c r="D38" s="123">
        <v>6.67</v>
      </c>
      <c r="E38" s="123">
        <v>2</v>
      </c>
      <c r="F38" s="123">
        <v>4.68</v>
      </c>
      <c r="G38" s="123">
        <v>0.6</v>
      </c>
      <c r="H38" s="123">
        <v>29.26</v>
      </c>
      <c r="I38" s="123">
        <v>185.879137125</v>
      </c>
      <c r="J38" s="82">
        <v>3.01</v>
      </c>
      <c r="K38" s="60">
        <v>0.08</v>
      </c>
      <c r="L38" s="60">
        <v>0</v>
      </c>
      <c r="M38" s="60">
        <v>0</v>
      </c>
      <c r="N38" s="60">
        <v>0.75</v>
      </c>
      <c r="O38" s="60">
        <v>27.03</v>
      </c>
      <c r="P38" s="60">
        <v>1.48</v>
      </c>
      <c r="Q38" s="60">
        <v>0</v>
      </c>
      <c r="R38" s="60">
        <v>0</v>
      </c>
      <c r="S38" s="60">
        <v>0.15</v>
      </c>
      <c r="T38" s="60">
        <v>0.99</v>
      </c>
      <c r="U38" s="60">
        <v>229.32</v>
      </c>
      <c r="V38" s="60">
        <v>49.83</v>
      </c>
      <c r="W38" s="60">
        <v>75.34</v>
      </c>
      <c r="X38" s="60">
        <v>9.77</v>
      </c>
      <c r="Y38" s="60">
        <v>73.58</v>
      </c>
      <c r="Z38" s="60">
        <v>0.67</v>
      </c>
      <c r="AA38" s="60">
        <v>18.45</v>
      </c>
      <c r="AB38" s="60">
        <v>19.2</v>
      </c>
      <c r="AC38" s="60">
        <v>34.729999999999997</v>
      </c>
      <c r="AD38" s="60">
        <v>0.8</v>
      </c>
      <c r="AE38" s="60">
        <v>0.04</v>
      </c>
      <c r="AF38" s="60">
        <v>0.04</v>
      </c>
      <c r="AG38" s="60">
        <v>0.37</v>
      </c>
      <c r="AH38" s="60">
        <v>1.93</v>
      </c>
      <c r="AI38" s="60">
        <v>0.02</v>
      </c>
      <c r="AJ38" s="61">
        <v>0</v>
      </c>
      <c r="AK38" s="61">
        <v>319.39</v>
      </c>
      <c r="AL38" s="61">
        <v>273.3</v>
      </c>
      <c r="AM38" s="61">
        <v>519.63</v>
      </c>
      <c r="AN38" s="61">
        <v>223.12</v>
      </c>
      <c r="AO38" s="61">
        <v>107.56</v>
      </c>
      <c r="AP38" s="61">
        <v>205.33</v>
      </c>
      <c r="AQ38" s="61">
        <v>94.83</v>
      </c>
      <c r="AR38" s="61">
        <v>316.23</v>
      </c>
      <c r="AS38" s="61">
        <v>200.25</v>
      </c>
      <c r="AT38" s="61">
        <v>238.13</v>
      </c>
      <c r="AU38" s="61">
        <v>261.75</v>
      </c>
      <c r="AV38" s="61">
        <v>138.52000000000001</v>
      </c>
      <c r="AW38" s="61">
        <v>190.91</v>
      </c>
      <c r="AX38" s="61">
        <v>1725.13</v>
      </c>
      <c r="AY38" s="61">
        <v>0</v>
      </c>
      <c r="AZ38" s="61">
        <v>621.22</v>
      </c>
      <c r="BA38" s="61">
        <v>313.13</v>
      </c>
      <c r="BB38" s="61">
        <v>209.62</v>
      </c>
      <c r="BC38" s="61">
        <v>103.45</v>
      </c>
      <c r="BD38" s="61">
        <v>0.09</v>
      </c>
      <c r="BE38" s="61">
        <v>0.05</v>
      </c>
      <c r="BF38" s="61">
        <v>0.05</v>
      </c>
      <c r="BG38" s="61">
        <v>0.12</v>
      </c>
      <c r="BH38" s="61">
        <v>0.14000000000000001</v>
      </c>
      <c r="BI38" s="61">
        <v>0.48</v>
      </c>
      <c r="BJ38" s="61">
        <v>0.03</v>
      </c>
      <c r="BK38" s="61">
        <v>1.26</v>
      </c>
      <c r="BL38" s="61">
        <v>0.01</v>
      </c>
      <c r="BM38" s="61">
        <v>0.33</v>
      </c>
      <c r="BN38" s="61">
        <v>0.01</v>
      </c>
      <c r="BO38" s="61">
        <v>0</v>
      </c>
      <c r="BP38" s="61">
        <v>0</v>
      </c>
      <c r="BQ38" s="61">
        <v>0.08</v>
      </c>
      <c r="BR38" s="61">
        <v>0.13</v>
      </c>
      <c r="BS38" s="61">
        <v>0.94</v>
      </c>
      <c r="BT38" s="61">
        <v>0</v>
      </c>
      <c r="BU38" s="61">
        <v>0</v>
      </c>
      <c r="BV38" s="61">
        <v>0.28000000000000003</v>
      </c>
      <c r="BW38" s="61">
        <v>0.01</v>
      </c>
      <c r="BX38" s="61">
        <v>0</v>
      </c>
      <c r="BY38" s="61">
        <v>0</v>
      </c>
      <c r="BZ38" s="61">
        <v>0</v>
      </c>
      <c r="CA38" s="61">
        <v>0</v>
      </c>
      <c r="CB38" s="61">
        <v>132.59</v>
      </c>
      <c r="CC38" s="62"/>
      <c r="CD38" s="62"/>
      <c r="CE38" s="61">
        <v>21.65</v>
      </c>
      <c r="CF38" s="61"/>
      <c r="CG38" s="61">
        <v>18.7</v>
      </c>
      <c r="CH38" s="61">
        <v>11.09</v>
      </c>
      <c r="CI38" s="61">
        <v>14.9</v>
      </c>
      <c r="CJ38" s="61">
        <v>973.4</v>
      </c>
      <c r="CK38" s="61">
        <v>727.22</v>
      </c>
      <c r="CL38" s="61">
        <v>850.31</v>
      </c>
      <c r="CM38" s="61">
        <v>36.78</v>
      </c>
      <c r="CN38" s="61">
        <v>20.94</v>
      </c>
      <c r="CO38" s="61">
        <v>28.86</v>
      </c>
      <c r="CP38" s="61">
        <v>0</v>
      </c>
      <c r="CQ38" s="61">
        <v>0.38</v>
      </c>
    </row>
    <row r="39" spans="1:95" x14ac:dyDescent="0.3">
      <c r="A39" s="121" t="s">
        <v>235</v>
      </c>
      <c r="B39" s="126" t="s">
        <v>234</v>
      </c>
      <c r="C39" s="123" t="str">
        <f>"200"</f>
        <v>200</v>
      </c>
      <c r="D39" s="123">
        <v>0.41</v>
      </c>
      <c r="E39" s="123">
        <v>0</v>
      </c>
      <c r="F39" s="123">
        <v>0.17</v>
      </c>
      <c r="G39" s="123">
        <v>0.17</v>
      </c>
      <c r="H39" s="123">
        <v>17.649999999999999</v>
      </c>
      <c r="I39" s="123">
        <v>68.793070000000014</v>
      </c>
      <c r="J39" s="82">
        <v>0.05</v>
      </c>
      <c r="K39" s="60">
        <v>0</v>
      </c>
      <c r="L39" s="60">
        <v>0</v>
      </c>
      <c r="M39" s="60">
        <v>0</v>
      </c>
      <c r="N39" s="60">
        <v>15.66</v>
      </c>
      <c r="O39" s="60">
        <v>0.45</v>
      </c>
      <c r="P39" s="60">
        <v>1.54</v>
      </c>
      <c r="Q39" s="60">
        <v>0</v>
      </c>
      <c r="R39" s="60">
        <v>0</v>
      </c>
      <c r="S39" s="60">
        <v>0.4</v>
      </c>
      <c r="T39" s="60">
        <v>0.41</v>
      </c>
      <c r="U39" s="60">
        <v>11.24</v>
      </c>
      <c r="V39" s="60">
        <v>195.38</v>
      </c>
      <c r="W39" s="60">
        <v>14.26</v>
      </c>
      <c r="X39" s="60">
        <v>8.41</v>
      </c>
      <c r="Y39" s="60">
        <v>10.88</v>
      </c>
      <c r="Z39" s="60">
        <v>1.04</v>
      </c>
      <c r="AA39" s="60">
        <v>0</v>
      </c>
      <c r="AB39" s="60">
        <v>168.3</v>
      </c>
      <c r="AC39" s="60">
        <v>31.15</v>
      </c>
      <c r="AD39" s="60">
        <v>0.36</v>
      </c>
      <c r="AE39" s="60">
        <v>0.01</v>
      </c>
      <c r="AF39" s="60">
        <v>0.02</v>
      </c>
      <c r="AG39" s="60">
        <v>0.23</v>
      </c>
      <c r="AH39" s="60">
        <v>0.36</v>
      </c>
      <c r="AI39" s="60">
        <v>1.68</v>
      </c>
      <c r="AJ39" s="61">
        <v>0</v>
      </c>
      <c r="AK39" s="61">
        <v>4.71</v>
      </c>
      <c r="AL39" s="61">
        <v>5.0999999999999996</v>
      </c>
      <c r="AM39" s="61">
        <v>7.45</v>
      </c>
      <c r="AN39" s="61">
        <v>7.06</v>
      </c>
      <c r="AO39" s="61">
        <v>1.18</v>
      </c>
      <c r="AP39" s="61">
        <v>4.3099999999999996</v>
      </c>
      <c r="AQ39" s="61">
        <v>1.18</v>
      </c>
      <c r="AR39" s="61">
        <v>3.53</v>
      </c>
      <c r="AS39" s="61">
        <v>6.67</v>
      </c>
      <c r="AT39" s="61">
        <v>3.92</v>
      </c>
      <c r="AU39" s="61">
        <v>30.59</v>
      </c>
      <c r="AV39" s="61">
        <v>2.75</v>
      </c>
      <c r="AW39" s="61">
        <v>5.49</v>
      </c>
      <c r="AX39" s="61">
        <v>16.47</v>
      </c>
      <c r="AY39" s="61">
        <v>0</v>
      </c>
      <c r="AZ39" s="61">
        <v>5.0999999999999996</v>
      </c>
      <c r="BA39" s="61">
        <v>6.28</v>
      </c>
      <c r="BB39" s="61">
        <v>2.35</v>
      </c>
      <c r="BC39" s="61">
        <v>1.96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245.53</v>
      </c>
      <c r="CC39" s="62"/>
      <c r="CD39" s="62"/>
      <c r="CE39" s="61">
        <v>28.05</v>
      </c>
      <c r="CF39" s="61"/>
      <c r="CG39" s="61">
        <v>5.59</v>
      </c>
      <c r="CH39" s="61">
        <v>5.29</v>
      </c>
      <c r="CI39" s="61">
        <v>5.44</v>
      </c>
      <c r="CJ39" s="61">
        <v>575</v>
      </c>
      <c r="CK39" s="61">
        <v>256.75</v>
      </c>
      <c r="CL39" s="61">
        <v>415.88</v>
      </c>
      <c r="CM39" s="61">
        <v>66.819999999999993</v>
      </c>
      <c r="CN39" s="61">
        <v>47.42</v>
      </c>
      <c r="CO39" s="61">
        <v>57.12</v>
      </c>
      <c r="CP39" s="61">
        <v>10</v>
      </c>
      <c r="CQ39" s="61">
        <v>0</v>
      </c>
    </row>
    <row r="40" spans="1:95" x14ac:dyDescent="0.3">
      <c r="A40" s="121" t="str">
        <f>"-"</f>
        <v>-</v>
      </c>
      <c r="B40" s="126" t="s">
        <v>254</v>
      </c>
      <c r="C40" s="123" t="str">
        <f>"30"</f>
        <v>30</v>
      </c>
      <c r="D40" s="243">
        <v>1.98</v>
      </c>
      <c r="E40" s="243">
        <v>0</v>
      </c>
      <c r="F40" s="243">
        <v>0.2</v>
      </c>
      <c r="G40" s="243">
        <v>0.2</v>
      </c>
      <c r="H40" s="243">
        <v>14.07</v>
      </c>
      <c r="I40" s="243">
        <v>67.170299999999997</v>
      </c>
      <c r="J40" s="82">
        <v>0</v>
      </c>
      <c r="K40" s="60">
        <v>0</v>
      </c>
      <c r="L40" s="60">
        <v>0</v>
      </c>
      <c r="M40" s="60">
        <v>0</v>
      </c>
      <c r="N40" s="60">
        <v>0.33</v>
      </c>
      <c r="O40" s="60">
        <v>13.68</v>
      </c>
      <c r="P40" s="60">
        <v>0.06</v>
      </c>
      <c r="Q40" s="60">
        <v>0</v>
      </c>
      <c r="R40" s="60">
        <v>0</v>
      </c>
      <c r="S40" s="60">
        <v>0</v>
      </c>
      <c r="T40" s="60">
        <v>0.54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  <c r="AG40" s="60">
        <v>0</v>
      </c>
      <c r="AH40" s="60">
        <v>0</v>
      </c>
      <c r="AI40" s="60">
        <v>0</v>
      </c>
      <c r="AJ40" s="61">
        <v>0</v>
      </c>
      <c r="AK40" s="61">
        <v>95.79</v>
      </c>
      <c r="AL40" s="61">
        <v>99.7</v>
      </c>
      <c r="AM40" s="61">
        <v>152.69</v>
      </c>
      <c r="AN40" s="61">
        <v>50.63</v>
      </c>
      <c r="AO40" s="61">
        <v>30.02</v>
      </c>
      <c r="AP40" s="61">
        <v>60.03</v>
      </c>
      <c r="AQ40" s="61">
        <v>22.71</v>
      </c>
      <c r="AR40" s="61">
        <v>108.58</v>
      </c>
      <c r="AS40" s="61">
        <v>67.34</v>
      </c>
      <c r="AT40" s="61">
        <v>93.96</v>
      </c>
      <c r="AU40" s="61">
        <v>77.52</v>
      </c>
      <c r="AV40" s="61">
        <v>40.72</v>
      </c>
      <c r="AW40" s="61">
        <v>72.040000000000006</v>
      </c>
      <c r="AX40" s="61">
        <v>602.39</v>
      </c>
      <c r="AY40" s="61">
        <v>0</v>
      </c>
      <c r="AZ40" s="61">
        <v>196.27</v>
      </c>
      <c r="BA40" s="61">
        <v>85.35</v>
      </c>
      <c r="BB40" s="61">
        <v>56.64</v>
      </c>
      <c r="BC40" s="61">
        <v>44.89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0.02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0.02</v>
      </c>
      <c r="BT40" s="61">
        <v>0</v>
      </c>
      <c r="BU40" s="61">
        <v>0</v>
      </c>
      <c r="BV40" s="61">
        <v>0.08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11.73</v>
      </c>
      <c r="CC40" s="62"/>
      <c r="CD40" s="62"/>
      <c r="CE40" s="61">
        <v>0</v>
      </c>
      <c r="CF40" s="61"/>
      <c r="CG40" s="61">
        <v>0</v>
      </c>
      <c r="CH40" s="61">
        <v>0</v>
      </c>
      <c r="CI40" s="61">
        <v>0</v>
      </c>
      <c r="CJ40" s="61">
        <v>950</v>
      </c>
      <c r="CK40" s="61">
        <v>366</v>
      </c>
      <c r="CL40" s="61">
        <v>658</v>
      </c>
      <c r="CM40" s="61">
        <v>7.6</v>
      </c>
      <c r="CN40" s="61">
        <v>7.6</v>
      </c>
      <c r="CO40" s="61">
        <v>7.6</v>
      </c>
      <c r="CP40" s="61">
        <v>0</v>
      </c>
      <c r="CQ40" s="61">
        <v>0</v>
      </c>
    </row>
    <row r="41" spans="1:95" x14ac:dyDescent="0.3">
      <c r="A41" s="121" t="str">
        <f>"-"</f>
        <v>-</v>
      </c>
      <c r="B41" s="126" t="s">
        <v>100</v>
      </c>
      <c r="C41" s="123" t="str">
        <f>"25"</f>
        <v>25</v>
      </c>
      <c r="D41" s="243">
        <v>1.65</v>
      </c>
      <c r="E41" s="243">
        <v>0</v>
      </c>
      <c r="F41" s="243">
        <v>0.3</v>
      </c>
      <c r="G41" s="243">
        <v>0.3</v>
      </c>
      <c r="H41" s="243">
        <v>10.43</v>
      </c>
      <c r="I41" s="243">
        <v>48.344999999999999</v>
      </c>
      <c r="J41" s="82">
        <v>0.05</v>
      </c>
      <c r="K41" s="60">
        <v>0</v>
      </c>
      <c r="L41" s="60">
        <v>0</v>
      </c>
      <c r="M41" s="60">
        <v>0</v>
      </c>
      <c r="N41" s="60">
        <v>0.3</v>
      </c>
      <c r="O41" s="60">
        <v>8.0500000000000007</v>
      </c>
      <c r="P41" s="60">
        <v>2.08</v>
      </c>
      <c r="Q41" s="60">
        <v>0</v>
      </c>
      <c r="R41" s="60">
        <v>0</v>
      </c>
      <c r="S41" s="60">
        <v>0.25</v>
      </c>
      <c r="T41" s="60">
        <v>0.63</v>
      </c>
      <c r="U41" s="60">
        <v>152.5</v>
      </c>
      <c r="V41" s="60">
        <v>61.25</v>
      </c>
      <c r="W41" s="60">
        <v>8.75</v>
      </c>
      <c r="X41" s="60">
        <v>11.75</v>
      </c>
      <c r="Y41" s="60">
        <v>39.5</v>
      </c>
      <c r="Z41" s="60">
        <v>0.98</v>
      </c>
      <c r="AA41" s="60">
        <v>0</v>
      </c>
      <c r="AB41" s="60">
        <v>1.25</v>
      </c>
      <c r="AC41" s="60">
        <v>0.25</v>
      </c>
      <c r="AD41" s="60">
        <v>0.35</v>
      </c>
      <c r="AE41" s="60">
        <v>0.05</v>
      </c>
      <c r="AF41" s="60">
        <v>0.02</v>
      </c>
      <c r="AG41" s="60">
        <v>0.18</v>
      </c>
      <c r="AH41" s="60">
        <v>0.5</v>
      </c>
      <c r="AI41" s="60">
        <v>0</v>
      </c>
      <c r="AJ41" s="61">
        <v>0</v>
      </c>
      <c r="AK41" s="61">
        <v>80.5</v>
      </c>
      <c r="AL41" s="61">
        <v>62</v>
      </c>
      <c r="AM41" s="61">
        <v>106.75</v>
      </c>
      <c r="AN41" s="61">
        <v>55.75</v>
      </c>
      <c r="AO41" s="61">
        <v>23.25</v>
      </c>
      <c r="AP41" s="61">
        <v>49.5</v>
      </c>
      <c r="AQ41" s="61">
        <v>20</v>
      </c>
      <c r="AR41" s="61">
        <v>92.75</v>
      </c>
      <c r="AS41" s="61">
        <v>74.25</v>
      </c>
      <c r="AT41" s="61">
        <v>72.75</v>
      </c>
      <c r="AU41" s="61">
        <v>116</v>
      </c>
      <c r="AV41" s="61">
        <v>31</v>
      </c>
      <c r="AW41" s="61">
        <v>77.5</v>
      </c>
      <c r="AX41" s="61">
        <v>389.75</v>
      </c>
      <c r="AY41" s="61">
        <v>0</v>
      </c>
      <c r="AZ41" s="61">
        <v>131.5</v>
      </c>
      <c r="BA41" s="61">
        <v>72.75</v>
      </c>
      <c r="BB41" s="61">
        <v>45</v>
      </c>
      <c r="BC41" s="61">
        <v>32.5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0.04</v>
      </c>
      <c r="BL41" s="61">
        <v>0</v>
      </c>
      <c r="BM41" s="61">
        <v>0</v>
      </c>
      <c r="BN41" s="61">
        <v>0.01</v>
      </c>
      <c r="BO41" s="61">
        <v>0</v>
      </c>
      <c r="BP41" s="61">
        <v>0</v>
      </c>
      <c r="BQ41" s="61">
        <v>0</v>
      </c>
      <c r="BR41" s="61">
        <v>0</v>
      </c>
      <c r="BS41" s="61">
        <v>0.03</v>
      </c>
      <c r="BT41" s="61">
        <v>0</v>
      </c>
      <c r="BU41" s="61">
        <v>0</v>
      </c>
      <c r="BV41" s="61">
        <v>0.12</v>
      </c>
      <c r="BW41" s="61">
        <v>0.02</v>
      </c>
      <c r="BX41" s="61">
        <v>0</v>
      </c>
      <c r="BY41" s="61">
        <v>0</v>
      </c>
      <c r="BZ41" s="61">
        <v>0</v>
      </c>
      <c r="CA41" s="61">
        <v>0</v>
      </c>
      <c r="CB41" s="61">
        <v>11.75</v>
      </c>
      <c r="CC41" s="62"/>
      <c r="CD41" s="62"/>
      <c r="CE41" s="61">
        <v>0.21</v>
      </c>
      <c r="CF41" s="61"/>
      <c r="CG41" s="61">
        <v>2.5</v>
      </c>
      <c r="CH41" s="61">
        <v>2.5</v>
      </c>
      <c r="CI41" s="61">
        <v>2.5</v>
      </c>
      <c r="CJ41" s="61">
        <v>475</v>
      </c>
      <c r="CK41" s="61">
        <v>183</v>
      </c>
      <c r="CL41" s="61">
        <v>329</v>
      </c>
      <c r="CM41" s="61">
        <v>4.75</v>
      </c>
      <c r="CN41" s="61">
        <v>3.95</v>
      </c>
      <c r="CO41" s="61">
        <v>4.3499999999999996</v>
      </c>
      <c r="CP41" s="61">
        <v>0</v>
      </c>
      <c r="CQ41" s="61">
        <v>0</v>
      </c>
    </row>
    <row r="42" spans="1:95" x14ac:dyDescent="0.3">
      <c r="A42" s="121"/>
      <c r="B42" s="126" t="s">
        <v>155</v>
      </c>
      <c r="C42" s="123" t="str">
        <f>"100"</f>
        <v>100</v>
      </c>
      <c r="D42" s="243">
        <v>0.4</v>
      </c>
      <c r="E42" s="243">
        <v>0</v>
      </c>
      <c r="F42" s="243">
        <v>0.4</v>
      </c>
      <c r="G42" s="243">
        <v>0.4</v>
      </c>
      <c r="H42" s="243">
        <v>11.6</v>
      </c>
      <c r="I42" s="243">
        <v>48.68</v>
      </c>
      <c r="J42" s="82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2"/>
      <c r="CD42" s="62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</row>
    <row r="43" spans="1:95" s="252" customFormat="1" ht="14.4" x14ac:dyDescent="0.3">
      <c r="A43" s="247"/>
      <c r="B43" s="248" t="s">
        <v>205</v>
      </c>
      <c r="C43" s="249"/>
      <c r="D43" s="244">
        <f t="shared" ref="D43:I43" si="6">SUM(D36:D42)</f>
        <v>23.619999999999997</v>
      </c>
      <c r="E43" s="244">
        <f t="shared" si="6"/>
        <v>13.56</v>
      </c>
      <c r="F43" s="244">
        <f t="shared" si="6"/>
        <v>24.72</v>
      </c>
      <c r="G43" s="249">
        <f t="shared" si="6"/>
        <v>8.2200000000000006</v>
      </c>
      <c r="H43" s="249">
        <f t="shared" si="6"/>
        <v>109.09</v>
      </c>
      <c r="I43" s="244">
        <f t="shared" si="6"/>
        <v>744.42512712500002</v>
      </c>
      <c r="J43" s="250">
        <f t="shared" ref="J43:AI43" si="7">SUM(J36:J41)</f>
        <v>11.280000000000001</v>
      </c>
      <c r="K43" s="251">
        <f t="shared" si="7"/>
        <v>3.9800000000000004</v>
      </c>
      <c r="L43" s="251">
        <f t="shared" si="7"/>
        <v>0</v>
      </c>
      <c r="M43" s="251">
        <f t="shared" si="7"/>
        <v>0</v>
      </c>
      <c r="N43" s="251">
        <f t="shared" si="7"/>
        <v>21.33</v>
      </c>
      <c r="O43" s="251">
        <f t="shared" si="7"/>
        <v>68.14</v>
      </c>
      <c r="P43" s="251">
        <f t="shared" si="7"/>
        <v>8.02</v>
      </c>
      <c r="Q43" s="251">
        <f t="shared" si="7"/>
        <v>0</v>
      </c>
      <c r="R43" s="251">
        <f t="shared" si="7"/>
        <v>0</v>
      </c>
      <c r="S43" s="251">
        <f t="shared" si="7"/>
        <v>1.19</v>
      </c>
      <c r="T43" s="251">
        <f t="shared" si="7"/>
        <v>6.53</v>
      </c>
      <c r="U43" s="251">
        <f t="shared" si="7"/>
        <v>1192.53</v>
      </c>
      <c r="V43" s="251">
        <f t="shared" si="7"/>
        <v>919.72</v>
      </c>
      <c r="W43" s="251">
        <f t="shared" si="7"/>
        <v>135.22000000000003</v>
      </c>
      <c r="X43" s="251">
        <f t="shared" si="7"/>
        <v>75.14</v>
      </c>
      <c r="Y43" s="251">
        <f t="shared" si="7"/>
        <v>314.70999999999998</v>
      </c>
      <c r="Z43" s="251">
        <f t="shared" si="7"/>
        <v>5.24</v>
      </c>
      <c r="AA43" s="251">
        <f t="shared" si="7"/>
        <v>20.849999999999998</v>
      </c>
      <c r="AB43" s="251">
        <f t="shared" si="7"/>
        <v>1354.51</v>
      </c>
      <c r="AC43" s="251">
        <f t="shared" si="7"/>
        <v>317.56</v>
      </c>
      <c r="AD43" s="251">
        <f t="shared" si="7"/>
        <v>4.9799999999999995</v>
      </c>
      <c r="AE43" s="251">
        <f t="shared" si="7"/>
        <v>0.49</v>
      </c>
      <c r="AF43" s="251">
        <f t="shared" si="7"/>
        <v>0.23</v>
      </c>
      <c r="AG43" s="251">
        <f t="shared" si="7"/>
        <v>3.41</v>
      </c>
      <c r="AH43" s="251">
        <f t="shared" si="7"/>
        <v>9.5</v>
      </c>
      <c r="AI43" s="251">
        <f t="shared" si="7"/>
        <v>8.4499999999999993</v>
      </c>
      <c r="AJ43" s="251">
        <f t="shared" ref="AJ43:BO43" si="8">SUM(AJ36:AJ41)</f>
        <v>0</v>
      </c>
      <c r="AK43" s="251">
        <f t="shared" si="8"/>
        <v>1269.98</v>
      </c>
      <c r="AL43" s="251">
        <f t="shared" si="8"/>
        <v>1067.06</v>
      </c>
      <c r="AM43" s="251">
        <f t="shared" si="8"/>
        <v>1848.9800000000002</v>
      </c>
      <c r="AN43" s="251">
        <f t="shared" si="8"/>
        <v>1421.3000000000002</v>
      </c>
      <c r="AO43" s="251">
        <f t="shared" si="8"/>
        <v>471.01</v>
      </c>
      <c r="AP43" s="251">
        <f t="shared" si="8"/>
        <v>933.26</v>
      </c>
      <c r="AQ43" s="251">
        <f t="shared" si="8"/>
        <v>312.73999999999995</v>
      </c>
      <c r="AR43" s="251">
        <f t="shared" si="8"/>
        <v>1113.0900000000001</v>
      </c>
      <c r="AS43" s="251">
        <f t="shared" si="8"/>
        <v>1046.71</v>
      </c>
      <c r="AT43" s="251">
        <f t="shared" si="8"/>
        <v>1213.93</v>
      </c>
      <c r="AU43" s="251">
        <f t="shared" si="8"/>
        <v>1642.3799999999999</v>
      </c>
      <c r="AV43" s="251">
        <f t="shared" si="8"/>
        <v>703.62</v>
      </c>
      <c r="AW43" s="251">
        <f t="shared" si="8"/>
        <v>983.45999999999992</v>
      </c>
      <c r="AX43" s="251">
        <f t="shared" si="8"/>
        <v>4821.87</v>
      </c>
      <c r="AY43" s="251">
        <f t="shared" si="8"/>
        <v>127.84</v>
      </c>
      <c r="AZ43" s="251">
        <f t="shared" si="8"/>
        <v>1444.21</v>
      </c>
      <c r="BA43" s="251">
        <f t="shared" si="8"/>
        <v>997.6</v>
      </c>
      <c r="BB43" s="251">
        <f t="shared" si="8"/>
        <v>744.25</v>
      </c>
      <c r="BC43" s="251">
        <f t="shared" si="8"/>
        <v>359.22999999999996</v>
      </c>
      <c r="BD43" s="251">
        <f t="shared" si="8"/>
        <v>0.09</v>
      </c>
      <c r="BE43" s="251">
        <f t="shared" si="8"/>
        <v>0.05</v>
      </c>
      <c r="BF43" s="251">
        <f t="shared" si="8"/>
        <v>0.05</v>
      </c>
      <c r="BG43" s="251">
        <f t="shared" si="8"/>
        <v>0.12</v>
      </c>
      <c r="BH43" s="251">
        <f t="shared" si="8"/>
        <v>0.14000000000000001</v>
      </c>
      <c r="BI43" s="251">
        <f t="shared" si="8"/>
        <v>0.48</v>
      </c>
      <c r="BJ43" s="251">
        <f t="shared" si="8"/>
        <v>0.03</v>
      </c>
      <c r="BK43" s="251">
        <f t="shared" si="8"/>
        <v>1.7000000000000002</v>
      </c>
      <c r="BL43" s="251">
        <f t="shared" si="8"/>
        <v>0.01</v>
      </c>
      <c r="BM43" s="251">
        <f t="shared" si="8"/>
        <v>0.55000000000000004</v>
      </c>
      <c r="BN43" s="251">
        <f t="shared" si="8"/>
        <v>0.04</v>
      </c>
      <c r="BO43" s="251">
        <f t="shared" si="8"/>
        <v>0.03</v>
      </c>
      <c r="BP43" s="251">
        <f t="shared" ref="BP43:CQ43" si="9">SUM(BP36:BP41)</f>
        <v>0</v>
      </c>
      <c r="BQ43" s="251">
        <f t="shared" si="9"/>
        <v>0.08</v>
      </c>
      <c r="BR43" s="251">
        <f t="shared" si="9"/>
        <v>0.13</v>
      </c>
      <c r="BS43" s="251">
        <f t="shared" si="9"/>
        <v>2.34</v>
      </c>
      <c r="BT43" s="251">
        <f t="shared" si="9"/>
        <v>0</v>
      </c>
      <c r="BU43" s="251">
        <f t="shared" si="9"/>
        <v>0</v>
      </c>
      <c r="BV43" s="251">
        <f t="shared" si="9"/>
        <v>4.1000000000000005</v>
      </c>
      <c r="BW43" s="251">
        <f t="shared" si="9"/>
        <v>0.03</v>
      </c>
      <c r="BX43" s="251">
        <f t="shared" si="9"/>
        <v>0</v>
      </c>
      <c r="BY43" s="251">
        <f t="shared" si="9"/>
        <v>0</v>
      </c>
      <c r="BZ43" s="251">
        <f t="shared" si="9"/>
        <v>0</v>
      </c>
      <c r="CA43" s="251">
        <f t="shared" si="9"/>
        <v>0</v>
      </c>
      <c r="CB43" s="251">
        <f t="shared" si="9"/>
        <v>709.99</v>
      </c>
      <c r="CC43" s="251">
        <f t="shared" si="9"/>
        <v>0</v>
      </c>
      <c r="CD43" s="251">
        <f t="shared" si="9"/>
        <v>0</v>
      </c>
      <c r="CE43" s="251">
        <f t="shared" si="9"/>
        <v>246.60000000000002</v>
      </c>
      <c r="CF43" s="251">
        <f t="shared" si="9"/>
        <v>0</v>
      </c>
      <c r="CG43" s="251">
        <f t="shared" si="9"/>
        <v>96.44</v>
      </c>
      <c r="CH43" s="251">
        <f t="shared" si="9"/>
        <v>56.949999999999996</v>
      </c>
      <c r="CI43" s="251">
        <f t="shared" si="9"/>
        <v>76.7</v>
      </c>
      <c r="CJ43" s="251">
        <f t="shared" si="9"/>
        <v>6669.16</v>
      </c>
      <c r="CK43" s="251">
        <f t="shared" si="9"/>
        <v>3607.87</v>
      </c>
      <c r="CL43" s="251">
        <f t="shared" si="9"/>
        <v>5138.5199999999995</v>
      </c>
      <c r="CM43" s="251">
        <f t="shared" si="9"/>
        <v>181.68999999999997</v>
      </c>
      <c r="CN43" s="251">
        <f t="shared" si="9"/>
        <v>116.17999999999999</v>
      </c>
      <c r="CO43" s="251">
        <f t="shared" si="9"/>
        <v>148.92999999999998</v>
      </c>
      <c r="CP43" s="251">
        <f t="shared" si="9"/>
        <v>10</v>
      </c>
      <c r="CQ43" s="251">
        <f t="shared" si="9"/>
        <v>1.7799999999999998</v>
      </c>
    </row>
    <row r="44" spans="1:95" hidden="1" x14ac:dyDescent="0.3">
      <c r="A44" s="56"/>
      <c r="B44" s="16" t="s">
        <v>102</v>
      </c>
      <c r="C44" s="74"/>
      <c r="D44" s="74">
        <v>26.95</v>
      </c>
      <c r="E44" s="74">
        <v>0</v>
      </c>
      <c r="F44" s="74">
        <v>27.65</v>
      </c>
      <c r="G44" s="74">
        <v>0</v>
      </c>
      <c r="H44" s="74">
        <v>117.24999999999999</v>
      </c>
      <c r="I44" s="74">
        <v>822.5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244.99999999999997</v>
      </c>
      <c r="AD44" s="50">
        <v>0</v>
      </c>
      <c r="AE44" s="50">
        <v>0.42</v>
      </c>
      <c r="AF44" s="50">
        <v>0.48999999999999994</v>
      </c>
      <c r="AI44" s="50">
        <v>21</v>
      </c>
      <c r="CI44" s="51">
        <v>0</v>
      </c>
      <c r="CL44" s="51">
        <v>0</v>
      </c>
      <c r="CO44" s="51">
        <v>0</v>
      </c>
    </row>
    <row r="45" spans="1:95" ht="12.6" hidden="1" customHeight="1" x14ac:dyDescent="0.3">
      <c r="A45" s="56"/>
      <c r="B45" s="16" t="s">
        <v>103</v>
      </c>
      <c r="C45" s="74"/>
      <c r="D45" s="74">
        <f t="shared" ref="D45:I45" si="10">D43-D44</f>
        <v>-3.3300000000000018</v>
      </c>
      <c r="E45" s="74">
        <f t="shared" si="10"/>
        <v>13.56</v>
      </c>
      <c r="F45" s="74">
        <f t="shared" si="10"/>
        <v>-2.9299999999999997</v>
      </c>
      <c r="G45" s="74">
        <f t="shared" si="10"/>
        <v>8.2200000000000006</v>
      </c>
      <c r="H45" s="74">
        <f t="shared" si="10"/>
        <v>-8.1599999999999824</v>
      </c>
      <c r="I45" s="74">
        <f t="shared" si="10"/>
        <v>-78.074872874999983</v>
      </c>
      <c r="V45" s="50">
        <f t="shared" ref="V45:AF45" si="11">V43-V44</f>
        <v>919.72</v>
      </c>
      <c r="W45" s="50">
        <f t="shared" si="11"/>
        <v>135.22000000000003</v>
      </c>
      <c r="X45" s="50">
        <f t="shared" si="11"/>
        <v>75.14</v>
      </c>
      <c r="Y45" s="50">
        <f t="shared" si="11"/>
        <v>314.70999999999998</v>
      </c>
      <c r="Z45" s="50">
        <f t="shared" si="11"/>
        <v>5.24</v>
      </c>
      <c r="AA45" s="50">
        <f t="shared" si="11"/>
        <v>20.849999999999998</v>
      </c>
      <c r="AB45" s="50">
        <f t="shared" si="11"/>
        <v>1354.51</v>
      </c>
      <c r="AC45" s="50">
        <f t="shared" si="11"/>
        <v>72.560000000000031</v>
      </c>
      <c r="AD45" s="50">
        <f t="shared" si="11"/>
        <v>4.9799999999999995</v>
      </c>
      <c r="AE45" s="50">
        <f t="shared" si="11"/>
        <v>7.0000000000000007E-2</v>
      </c>
      <c r="AF45" s="50">
        <f t="shared" si="11"/>
        <v>-0.2599999999999999</v>
      </c>
      <c r="AI45" s="50">
        <f>AI43-AI44</f>
        <v>-12.55</v>
      </c>
      <c r="CI45" s="51">
        <f>CI43-CI44</f>
        <v>76.7</v>
      </c>
      <c r="CL45" s="51">
        <f>CL43-CL44</f>
        <v>5138.5199999999995</v>
      </c>
      <c r="CO45" s="51">
        <f>CO43-CO44</f>
        <v>148.92999999999998</v>
      </c>
    </row>
    <row r="46" spans="1:95" hidden="1" x14ac:dyDescent="0.3">
      <c r="A46" s="56"/>
      <c r="B46" s="16" t="s">
        <v>104</v>
      </c>
      <c r="C46" s="74"/>
      <c r="D46" s="74">
        <v>14</v>
      </c>
      <c r="E46" s="74"/>
      <c r="F46" s="74">
        <v>34</v>
      </c>
      <c r="G46" s="74"/>
      <c r="H46" s="74">
        <v>52</v>
      </c>
      <c r="I46" s="74"/>
    </row>
    <row r="47" spans="1:95" ht="12" customHeight="1" x14ac:dyDescent="0.3">
      <c r="A47" s="56"/>
      <c r="B47" s="16"/>
      <c r="C47" s="74"/>
      <c r="D47" s="74"/>
      <c r="E47" s="74"/>
      <c r="F47" s="74"/>
      <c r="G47" s="74"/>
      <c r="H47" s="74"/>
      <c r="I47" s="74"/>
    </row>
    <row r="48" spans="1:95" x14ac:dyDescent="0.3">
      <c r="A48" s="56"/>
      <c r="B48" s="23" t="s">
        <v>145</v>
      </c>
      <c r="C48" s="24" t="s">
        <v>156</v>
      </c>
      <c r="D48" s="234" t="s">
        <v>157</v>
      </c>
      <c r="E48" s="234"/>
      <c r="F48" s="267" t="s">
        <v>158</v>
      </c>
      <c r="G48" s="267"/>
      <c r="H48" s="25" t="s">
        <v>159</v>
      </c>
      <c r="I48" s="25" t="s">
        <v>160</v>
      </c>
      <c r="J48" s="83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8"/>
      <c r="CD48" s="58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</row>
    <row r="49" spans="1:95" x14ac:dyDescent="0.3">
      <c r="A49" s="121"/>
      <c r="B49" s="122" t="s">
        <v>199</v>
      </c>
      <c r="C49" s="123"/>
      <c r="D49" s="123"/>
      <c r="E49" s="123"/>
      <c r="F49" s="123"/>
      <c r="G49" s="123"/>
      <c r="H49" s="123"/>
      <c r="I49" s="123"/>
      <c r="J49" s="83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8"/>
      <c r="CD49" s="58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</row>
    <row r="50" spans="1:95" x14ac:dyDescent="0.3">
      <c r="A50" s="121" t="s">
        <v>236</v>
      </c>
      <c r="B50" s="126" t="s">
        <v>212</v>
      </c>
      <c r="C50" s="123" t="s">
        <v>225</v>
      </c>
      <c r="D50" s="123">
        <v>1.85</v>
      </c>
      <c r="E50" s="123">
        <v>0</v>
      </c>
      <c r="F50" s="123">
        <v>9.67</v>
      </c>
      <c r="G50" s="123">
        <v>2.68</v>
      </c>
      <c r="H50" s="123">
        <v>9.43</v>
      </c>
      <c r="I50" s="243">
        <v>75.66</v>
      </c>
      <c r="J50" s="82">
        <v>0.63</v>
      </c>
      <c r="K50" s="60">
        <v>1.3</v>
      </c>
      <c r="L50" s="60">
        <v>0</v>
      </c>
      <c r="M50" s="60">
        <v>0</v>
      </c>
      <c r="N50" s="60">
        <v>3.19</v>
      </c>
      <c r="O50" s="60">
        <v>2.8</v>
      </c>
      <c r="P50" s="60">
        <v>1.43</v>
      </c>
      <c r="Q50" s="60">
        <v>0</v>
      </c>
      <c r="R50" s="60">
        <v>0</v>
      </c>
      <c r="S50" s="60">
        <v>0.26</v>
      </c>
      <c r="T50" s="60">
        <v>1.1100000000000001</v>
      </c>
      <c r="U50" s="60">
        <v>166.46</v>
      </c>
      <c r="V50" s="60">
        <v>257.2</v>
      </c>
      <c r="W50" s="60">
        <v>30.12</v>
      </c>
      <c r="X50" s="60">
        <v>15.32</v>
      </c>
      <c r="Y50" s="60">
        <v>31.74</v>
      </c>
      <c r="Z50" s="60">
        <v>0.51</v>
      </c>
      <c r="AA50" s="60">
        <v>2.4</v>
      </c>
      <c r="AB50" s="60">
        <v>1164.48</v>
      </c>
      <c r="AC50" s="60">
        <v>246.38</v>
      </c>
      <c r="AD50" s="60">
        <v>1.01</v>
      </c>
      <c r="AE50" s="60">
        <v>0.03</v>
      </c>
      <c r="AF50" s="60">
        <v>0.04</v>
      </c>
      <c r="AG50" s="60">
        <v>0.59</v>
      </c>
      <c r="AH50" s="60">
        <v>0.97</v>
      </c>
      <c r="AI50" s="60">
        <v>10.85</v>
      </c>
      <c r="AJ50" s="61">
        <v>0</v>
      </c>
      <c r="AK50" s="61">
        <v>75.73</v>
      </c>
      <c r="AL50" s="61">
        <v>64.37</v>
      </c>
      <c r="AM50" s="61">
        <v>106.75</v>
      </c>
      <c r="AN50" s="61">
        <v>107.1</v>
      </c>
      <c r="AO50" s="61">
        <v>32.6</v>
      </c>
      <c r="AP50" s="61">
        <v>64.58</v>
      </c>
      <c r="AQ50" s="61">
        <v>17.940000000000001</v>
      </c>
      <c r="AR50" s="61">
        <v>67.72</v>
      </c>
      <c r="AS50" s="61">
        <v>93.04</v>
      </c>
      <c r="AT50" s="61">
        <v>115.38</v>
      </c>
      <c r="AU50" s="61">
        <v>180.82</v>
      </c>
      <c r="AV50" s="61">
        <v>44.37</v>
      </c>
      <c r="AW50" s="61">
        <v>70.14</v>
      </c>
      <c r="AX50" s="61">
        <v>321.57</v>
      </c>
      <c r="AY50" s="61">
        <v>0</v>
      </c>
      <c r="AZ50" s="61">
        <v>69.05</v>
      </c>
      <c r="BA50" s="61">
        <v>69.69</v>
      </c>
      <c r="BB50" s="61">
        <v>57.45</v>
      </c>
      <c r="BC50" s="61">
        <v>24.33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0.12</v>
      </c>
      <c r="BL50" s="61">
        <v>0</v>
      </c>
      <c r="BM50" s="61">
        <v>7.0000000000000007E-2</v>
      </c>
      <c r="BN50" s="61">
        <v>0.01</v>
      </c>
      <c r="BO50" s="61">
        <v>0.01</v>
      </c>
      <c r="BP50" s="61">
        <v>0</v>
      </c>
      <c r="BQ50" s="61">
        <v>0</v>
      </c>
      <c r="BR50" s="61">
        <v>0</v>
      </c>
      <c r="BS50" s="61">
        <v>0.45</v>
      </c>
      <c r="BT50" s="61">
        <v>0</v>
      </c>
      <c r="BU50" s="61">
        <v>0</v>
      </c>
      <c r="BV50" s="61">
        <v>1.2</v>
      </c>
      <c r="BW50" s="61">
        <v>0</v>
      </c>
      <c r="BX50" s="61">
        <v>0</v>
      </c>
      <c r="BY50" s="61">
        <v>0</v>
      </c>
      <c r="BZ50" s="61">
        <v>0</v>
      </c>
      <c r="CA50" s="61">
        <v>0</v>
      </c>
      <c r="CB50" s="61">
        <v>234.58</v>
      </c>
      <c r="CC50" s="62"/>
      <c r="CD50" s="62"/>
      <c r="CE50" s="61">
        <v>196.48</v>
      </c>
      <c r="CF50" s="61"/>
      <c r="CG50" s="61">
        <v>25.16</v>
      </c>
      <c r="CH50" s="61">
        <v>14.1</v>
      </c>
      <c r="CI50" s="61">
        <v>19.63</v>
      </c>
      <c r="CJ50" s="61">
        <v>932.33</v>
      </c>
      <c r="CK50" s="61">
        <v>333.45</v>
      </c>
      <c r="CL50" s="61">
        <v>632.89</v>
      </c>
      <c r="CM50" s="61">
        <v>46.29</v>
      </c>
      <c r="CN50" s="61">
        <v>28.79</v>
      </c>
      <c r="CO50" s="61">
        <v>37.54</v>
      </c>
      <c r="CP50" s="61">
        <v>0</v>
      </c>
      <c r="CQ50" s="61">
        <v>0.4</v>
      </c>
    </row>
    <row r="51" spans="1:95" x14ac:dyDescent="0.3">
      <c r="A51" s="121" t="s">
        <v>237</v>
      </c>
      <c r="B51" s="126" t="s">
        <v>213</v>
      </c>
      <c r="C51" s="123" t="str">
        <f>"100"</f>
        <v>100</v>
      </c>
      <c r="D51" s="123">
        <v>12.9</v>
      </c>
      <c r="E51" s="123">
        <v>0</v>
      </c>
      <c r="F51" s="243">
        <v>12.7</v>
      </c>
      <c r="G51" s="123">
        <v>4.63</v>
      </c>
      <c r="H51" s="123">
        <v>2.95</v>
      </c>
      <c r="I51" s="123">
        <v>203.9</v>
      </c>
      <c r="J51" s="82">
        <v>0.93</v>
      </c>
      <c r="K51" s="60">
        <v>3.14</v>
      </c>
      <c r="L51" s="60">
        <v>0</v>
      </c>
      <c r="M51" s="60">
        <v>0</v>
      </c>
      <c r="N51" s="60">
        <v>1.66</v>
      </c>
      <c r="O51" s="60">
        <v>1.0900000000000001</v>
      </c>
      <c r="P51" s="60">
        <v>0.2</v>
      </c>
      <c r="Q51" s="60">
        <v>0</v>
      </c>
      <c r="R51" s="60">
        <v>0</v>
      </c>
      <c r="S51" s="60">
        <v>0.24</v>
      </c>
      <c r="T51" s="60">
        <v>1.56</v>
      </c>
      <c r="U51" s="60">
        <v>236.94</v>
      </c>
      <c r="V51" s="60">
        <v>241.36</v>
      </c>
      <c r="W51" s="60">
        <v>8.83</v>
      </c>
      <c r="X51" s="60">
        <v>56.54</v>
      </c>
      <c r="Y51" s="60">
        <v>111.33</v>
      </c>
      <c r="Z51" s="60">
        <v>1.05</v>
      </c>
      <c r="AA51" s="60">
        <v>3.73</v>
      </c>
      <c r="AB51" s="60">
        <v>261.12</v>
      </c>
      <c r="AC51" s="60">
        <v>85</v>
      </c>
      <c r="AD51" s="60">
        <v>2.14</v>
      </c>
      <c r="AE51" s="60">
        <v>0.04</v>
      </c>
      <c r="AF51" s="60">
        <v>0.04</v>
      </c>
      <c r="AG51" s="60">
        <v>4.3099999999999996</v>
      </c>
      <c r="AH51" s="60">
        <v>0.24</v>
      </c>
      <c r="AI51" s="60">
        <v>0.22</v>
      </c>
      <c r="AJ51" s="61">
        <v>0</v>
      </c>
      <c r="AK51" s="61">
        <v>8.9</v>
      </c>
      <c r="AL51" s="61">
        <v>8.02</v>
      </c>
      <c r="AM51" s="61">
        <v>14.49</v>
      </c>
      <c r="AN51" s="61">
        <v>5.0999999999999996</v>
      </c>
      <c r="AO51" s="61">
        <v>2.77</v>
      </c>
      <c r="AP51" s="61">
        <v>5.96</v>
      </c>
      <c r="AQ51" s="61">
        <v>1.86</v>
      </c>
      <c r="AR51" s="61">
        <v>9.08</v>
      </c>
      <c r="AS51" s="61">
        <v>6.68</v>
      </c>
      <c r="AT51" s="61">
        <v>7.67</v>
      </c>
      <c r="AU51" s="61">
        <v>9.01</v>
      </c>
      <c r="AV51" s="61">
        <v>3.67</v>
      </c>
      <c r="AW51" s="61">
        <v>6.54</v>
      </c>
      <c r="AX51" s="61">
        <v>57.02</v>
      </c>
      <c r="AY51" s="61">
        <v>0</v>
      </c>
      <c r="AZ51" s="61">
        <v>16.86</v>
      </c>
      <c r="BA51" s="61">
        <v>9.1300000000000008</v>
      </c>
      <c r="BB51" s="61">
        <v>4.5999999999999996</v>
      </c>
      <c r="BC51" s="61">
        <v>3.62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0.22</v>
      </c>
      <c r="BL51" s="61">
        <v>0</v>
      </c>
      <c r="BM51" s="61">
        <v>0.14000000000000001</v>
      </c>
      <c r="BN51" s="61">
        <v>0.01</v>
      </c>
      <c r="BO51" s="61">
        <v>0.02</v>
      </c>
      <c r="BP51" s="61">
        <v>0</v>
      </c>
      <c r="BQ51" s="61">
        <v>0</v>
      </c>
      <c r="BR51" s="61">
        <v>0</v>
      </c>
      <c r="BS51" s="61">
        <v>0.84</v>
      </c>
      <c r="BT51" s="61">
        <v>0</v>
      </c>
      <c r="BU51" s="61">
        <v>0</v>
      </c>
      <c r="BV51" s="61">
        <v>2.72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124.16</v>
      </c>
      <c r="CC51" s="62"/>
      <c r="CD51" s="62"/>
      <c r="CE51" s="61">
        <v>47.25</v>
      </c>
      <c r="CF51" s="61"/>
      <c r="CG51" s="61">
        <v>20.21</v>
      </c>
      <c r="CH51" s="61">
        <v>14.35</v>
      </c>
      <c r="CI51" s="61">
        <v>15.21</v>
      </c>
      <c r="CJ51" s="61">
        <v>75.67</v>
      </c>
      <c r="CK51" s="61">
        <v>24.56</v>
      </c>
      <c r="CL51" s="61">
        <v>49.67</v>
      </c>
      <c r="CM51" s="61">
        <v>0.49</v>
      </c>
      <c r="CN51" s="61">
        <v>16</v>
      </c>
      <c r="CO51" s="61">
        <v>0.4</v>
      </c>
      <c r="CP51" s="61">
        <v>0.5</v>
      </c>
      <c r="CQ51" s="61">
        <v>0.5</v>
      </c>
    </row>
    <row r="52" spans="1:95" x14ac:dyDescent="0.3">
      <c r="A52" s="121" t="s">
        <v>238</v>
      </c>
      <c r="B52" s="126" t="s">
        <v>214</v>
      </c>
      <c r="C52" s="123" t="str">
        <f>"150"</f>
        <v>150</v>
      </c>
      <c r="D52" s="123">
        <v>3.49</v>
      </c>
      <c r="E52" s="123">
        <v>0.03</v>
      </c>
      <c r="F52" s="123">
        <v>4.25</v>
      </c>
      <c r="G52" s="123">
        <v>0.53</v>
      </c>
      <c r="H52" s="123">
        <v>36.799999999999997</v>
      </c>
      <c r="I52" s="123">
        <v>199.92533025999998</v>
      </c>
      <c r="J52" s="82">
        <v>2.95</v>
      </c>
      <c r="K52" s="60">
        <v>0.13</v>
      </c>
      <c r="L52" s="60">
        <v>0</v>
      </c>
      <c r="M52" s="60">
        <v>0</v>
      </c>
      <c r="N52" s="60">
        <v>0.38</v>
      </c>
      <c r="O52" s="60">
        <v>34.950000000000003</v>
      </c>
      <c r="P52" s="60">
        <v>1.47</v>
      </c>
      <c r="Q52" s="60">
        <v>0</v>
      </c>
      <c r="R52" s="60">
        <v>0</v>
      </c>
      <c r="S52" s="60">
        <v>0</v>
      </c>
      <c r="T52" s="60">
        <v>1.1299999999999999</v>
      </c>
      <c r="U52" s="60">
        <v>297.07</v>
      </c>
      <c r="V52" s="60">
        <v>51.39</v>
      </c>
      <c r="W52" s="60">
        <v>7</v>
      </c>
      <c r="X52" s="60">
        <v>23.32</v>
      </c>
      <c r="Y52" s="60">
        <v>70.33</v>
      </c>
      <c r="Z52" s="60">
        <v>0.56000000000000005</v>
      </c>
      <c r="AA52" s="60">
        <v>18.41</v>
      </c>
      <c r="AB52" s="60">
        <v>15.81</v>
      </c>
      <c r="AC52" s="60">
        <v>35.86</v>
      </c>
      <c r="AD52" s="60">
        <v>0.27</v>
      </c>
      <c r="AE52" s="60">
        <v>0.03</v>
      </c>
      <c r="AF52" s="60">
        <v>0.02</v>
      </c>
      <c r="AG52" s="60">
        <v>0.68</v>
      </c>
      <c r="AH52" s="60">
        <v>1.75</v>
      </c>
      <c r="AI52" s="60">
        <v>0.12</v>
      </c>
      <c r="AJ52" s="61">
        <v>0</v>
      </c>
      <c r="AK52" s="61">
        <v>208.54</v>
      </c>
      <c r="AL52" s="61">
        <v>164.08</v>
      </c>
      <c r="AM52" s="61">
        <v>308.27</v>
      </c>
      <c r="AN52" s="61">
        <v>129.68</v>
      </c>
      <c r="AO52" s="61">
        <v>79.5</v>
      </c>
      <c r="AP52" s="61">
        <v>119.91</v>
      </c>
      <c r="AQ52" s="61">
        <v>50.67</v>
      </c>
      <c r="AR52" s="61">
        <v>183.87</v>
      </c>
      <c r="AS52" s="61">
        <v>193.54</v>
      </c>
      <c r="AT52" s="61">
        <v>252.47</v>
      </c>
      <c r="AU52" s="61">
        <v>268.25</v>
      </c>
      <c r="AV52" s="61">
        <v>84.97</v>
      </c>
      <c r="AW52" s="61">
        <v>158.65</v>
      </c>
      <c r="AX52" s="61">
        <v>596.54999999999995</v>
      </c>
      <c r="AY52" s="61">
        <v>0</v>
      </c>
      <c r="AZ52" s="61">
        <v>164.32</v>
      </c>
      <c r="BA52" s="61">
        <v>164.52</v>
      </c>
      <c r="BB52" s="61">
        <v>144.38999999999999</v>
      </c>
      <c r="BC52" s="61">
        <v>67.900000000000006</v>
      </c>
      <c r="BD52" s="61">
        <v>0.17</v>
      </c>
      <c r="BE52" s="61">
        <v>0.04</v>
      </c>
      <c r="BF52" s="61">
        <v>0.03</v>
      </c>
      <c r="BG52" s="61">
        <v>0.09</v>
      </c>
      <c r="BH52" s="61">
        <v>0.11</v>
      </c>
      <c r="BI52" s="61">
        <v>0.36</v>
      </c>
      <c r="BJ52" s="61">
        <v>0</v>
      </c>
      <c r="BK52" s="61">
        <v>1.21</v>
      </c>
      <c r="BL52" s="61">
        <v>0</v>
      </c>
      <c r="BM52" s="61">
        <v>0.36</v>
      </c>
      <c r="BN52" s="61">
        <v>0</v>
      </c>
      <c r="BO52" s="61">
        <v>0</v>
      </c>
      <c r="BP52" s="61">
        <v>0</v>
      </c>
      <c r="BQ52" s="61">
        <v>0.04</v>
      </c>
      <c r="BR52" s="61">
        <v>0.13</v>
      </c>
      <c r="BS52" s="61">
        <v>1.19</v>
      </c>
      <c r="BT52" s="61">
        <v>0</v>
      </c>
      <c r="BU52" s="61">
        <v>0</v>
      </c>
      <c r="BV52" s="61">
        <v>0.14000000000000001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118.19</v>
      </c>
      <c r="CC52" s="62"/>
      <c r="CD52" s="62"/>
      <c r="CE52" s="61">
        <v>21.04</v>
      </c>
      <c r="CF52" s="61"/>
      <c r="CG52" s="61">
        <v>31.21</v>
      </c>
      <c r="CH52" s="61">
        <v>16.21</v>
      </c>
      <c r="CI52" s="61">
        <v>23.71</v>
      </c>
      <c r="CJ52" s="61">
        <v>1897.75</v>
      </c>
      <c r="CK52" s="61">
        <v>947.5</v>
      </c>
      <c r="CL52" s="61">
        <v>1422.62</v>
      </c>
      <c r="CM52" s="61">
        <v>4.5199999999999996</v>
      </c>
      <c r="CN52" s="61">
        <v>1.05</v>
      </c>
      <c r="CO52" s="61">
        <v>2.78</v>
      </c>
      <c r="CP52" s="61">
        <v>0</v>
      </c>
      <c r="CQ52" s="61">
        <v>0.75</v>
      </c>
    </row>
    <row r="53" spans="1:95" x14ac:dyDescent="0.3">
      <c r="A53" s="121" t="s">
        <v>240</v>
      </c>
      <c r="B53" s="126" t="s">
        <v>239</v>
      </c>
      <c r="C53" s="123" t="str">
        <f>"200"</f>
        <v>200</v>
      </c>
      <c r="D53" s="123">
        <v>0.72</v>
      </c>
      <c r="E53" s="123">
        <v>0</v>
      </c>
      <c r="F53" s="123">
        <v>0.03</v>
      </c>
      <c r="G53" s="123">
        <v>0.03</v>
      </c>
      <c r="H53" s="123">
        <v>23.24</v>
      </c>
      <c r="I53" s="123">
        <v>88.18959000000001</v>
      </c>
      <c r="J53" s="82">
        <v>0.01</v>
      </c>
      <c r="K53" s="60">
        <v>0</v>
      </c>
      <c r="L53" s="60">
        <v>0</v>
      </c>
      <c r="M53" s="60">
        <v>0</v>
      </c>
      <c r="N53" s="60">
        <v>20.78</v>
      </c>
      <c r="O53" s="60">
        <v>0.31</v>
      </c>
      <c r="P53" s="60">
        <v>2.15</v>
      </c>
      <c r="Q53" s="60">
        <v>0</v>
      </c>
      <c r="R53" s="60">
        <v>0</v>
      </c>
      <c r="S53" s="60">
        <v>0.17</v>
      </c>
      <c r="T53" s="60">
        <v>0.72</v>
      </c>
      <c r="U53" s="60">
        <v>1.95</v>
      </c>
      <c r="V53" s="60">
        <v>187.28</v>
      </c>
      <c r="W53" s="60">
        <v>17.36</v>
      </c>
      <c r="X53" s="60">
        <v>10.97</v>
      </c>
      <c r="Y53" s="60">
        <v>14.94</v>
      </c>
      <c r="Z53" s="60">
        <v>0.37</v>
      </c>
      <c r="AA53" s="60">
        <v>0</v>
      </c>
      <c r="AB53" s="60">
        <v>346.5</v>
      </c>
      <c r="AC53" s="60">
        <v>64.13</v>
      </c>
      <c r="AD53" s="60">
        <v>0.61</v>
      </c>
      <c r="AE53" s="60">
        <v>0.01</v>
      </c>
      <c r="AF53" s="60">
        <v>0.02</v>
      </c>
      <c r="AG53" s="60">
        <v>0.28000000000000003</v>
      </c>
      <c r="AH53" s="60">
        <v>0.43</v>
      </c>
      <c r="AI53" s="60">
        <v>0.18</v>
      </c>
      <c r="AJ53" s="61">
        <v>0</v>
      </c>
      <c r="AK53" s="61">
        <v>0.01</v>
      </c>
      <c r="AL53" s="61">
        <v>0</v>
      </c>
      <c r="AM53" s="61">
        <v>0.01</v>
      </c>
      <c r="AN53" s="61">
        <v>0.01</v>
      </c>
      <c r="AO53" s="61">
        <v>0</v>
      </c>
      <c r="AP53" s="61">
        <v>0.01</v>
      </c>
      <c r="AQ53" s="61">
        <v>0</v>
      </c>
      <c r="AR53" s="61">
        <v>0.01</v>
      </c>
      <c r="AS53" s="61">
        <v>0.01</v>
      </c>
      <c r="AT53" s="61">
        <v>0.01</v>
      </c>
      <c r="AU53" s="61">
        <v>0.03</v>
      </c>
      <c r="AV53" s="61">
        <v>0</v>
      </c>
      <c r="AW53" s="61">
        <v>0</v>
      </c>
      <c r="AX53" s="61">
        <v>0.01</v>
      </c>
      <c r="AY53" s="61">
        <v>0</v>
      </c>
      <c r="AZ53" s="61">
        <v>0.01</v>
      </c>
      <c r="BA53" s="61">
        <v>0.01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0.01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213.92</v>
      </c>
      <c r="CC53" s="62"/>
      <c r="CD53" s="62"/>
      <c r="CE53" s="61">
        <v>57.75</v>
      </c>
      <c r="CF53" s="61"/>
      <c r="CG53" s="61">
        <v>5.99</v>
      </c>
      <c r="CH53" s="61">
        <v>4.79</v>
      </c>
      <c r="CI53" s="61">
        <v>5.39</v>
      </c>
      <c r="CJ53" s="61">
        <v>545</v>
      </c>
      <c r="CK53" s="61">
        <v>210.4</v>
      </c>
      <c r="CL53" s="61">
        <v>377.7</v>
      </c>
      <c r="CM53" s="61">
        <v>50.08</v>
      </c>
      <c r="CN53" s="61">
        <v>30.08</v>
      </c>
      <c r="CO53" s="61">
        <v>40.08</v>
      </c>
      <c r="CP53" s="61">
        <v>10</v>
      </c>
      <c r="CQ53" s="61">
        <v>0</v>
      </c>
    </row>
    <row r="54" spans="1:95" x14ac:dyDescent="0.3">
      <c r="A54" s="121" t="str">
        <f>""</f>
        <v/>
      </c>
      <c r="B54" s="126" t="s">
        <v>112</v>
      </c>
      <c r="C54" s="123" t="str">
        <f>"30"</f>
        <v>30</v>
      </c>
      <c r="D54" s="123">
        <v>2.7</v>
      </c>
      <c r="E54" s="123">
        <v>0</v>
      </c>
      <c r="F54" s="123">
        <v>0.9</v>
      </c>
      <c r="G54" s="123">
        <v>0</v>
      </c>
      <c r="H54" s="123">
        <v>16.14</v>
      </c>
      <c r="I54" s="123">
        <v>80.295000000000002</v>
      </c>
      <c r="J54" s="82">
        <v>0</v>
      </c>
      <c r="K54" s="60">
        <v>0</v>
      </c>
      <c r="L54" s="60">
        <v>0</v>
      </c>
      <c r="M54" s="60">
        <v>0</v>
      </c>
      <c r="N54" s="60">
        <v>1.08</v>
      </c>
      <c r="O54" s="60">
        <v>12.81</v>
      </c>
      <c r="P54" s="60">
        <v>2.25</v>
      </c>
      <c r="Q54" s="60">
        <v>0</v>
      </c>
      <c r="R54" s="60">
        <v>0</v>
      </c>
      <c r="S54" s="60">
        <v>0.09</v>
      </c>
      <c r="T54" s="60">
        <v>0.54</v>
      </c>
      <c r="U54" s="60">
        <v>102.9</v>
      </c>
      <c r="V54" s="60">
        <v>67.5</v>
      </c>
      <c r="W54" s="60">
        <v>10.199999999999999</v>
      </c>
      <c r="X54" s="60">
        <v>18.899999999999999</v>
      </c>
      <c r="Y54" s="60">
        <v>51.6</v>
      </c>
      <c r="Z54" s="60">
        <v>0.84</v>
      </c>
      <c r="AA54" s="60">
        <v>2.7</v>
      </c>
      <c r="AB54" s="60">
        <v>0</v>
      </c>
      <c r="AC54" s="60">
        <v>2.7</v>
      </c>
      <c r="AD54" s="60">
        <v>0.51</v>
      </c>
      <c r="AE54" s="60">
        <v>0.05</v>
      </c>
      <c r="AF54" s="60">
        <v>0.02</v>
      </c>
      <c r="AG54" s="60">
        <v>1.41</v>
      </c>
      <c r="AH54" s="60">
        <v>1.41</v>
      </c>
      <c r="AI54" s="60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9.99</v>
      </c>
      <c r="CC54" s="62"/>
      <c r="CD54" s="62"/>
      <c r="CE54" s="61">
        <v>2.7</v>
      </c>
      <c r="CF54" s="61"/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0</v>
      </c>
      <c r="CQ54" s="61">
        <v>0</v>
      </c>
    </row>
    <row r="55" spans="1:95" x14ac:dyDescent="0.3">
      <c r="A55" s="121" t="str">
        <f>"-"</f>
        <v>-</v>
      </c>
      <c r="B55" s="126" t="s">
        <v>100</v>
      </c>
      <c r="C55" s="123" t="str">
        <f>"30"</f>
        <v>30</v>
      </c>
      <c r="D55" s="123">
        <v>1.98</v>
      </c>
      <c r="E55" s="123">
        <v>0</v>
      </c>
      <c r="F55" s="123">
        <v>0.36</v>
      </c>
      <c r="G55" s="123">
        <v>0.36</v>
      </c>
      <c r="H55" s="123">
        <v>12.51</v>
      </c>
      <c r="I55" s="123">
        <v>58.013999999999996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9"/>
      <c r="CD55" s="109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</row>
    <row r="56" spans="1:95" x14ac:dyDescent="0.3">
      <c r="A56" s="127"/>
      <c r="B56" s="142" t="s">
        <v>205</v>
      </c>
      <c r="C56" s="128"/>
      <c r="D56" s="128">
        <f t="shared" ref="D56:I56" si="12">SUM(D50:D55)</f>
        <v>23.64</v>
      </c>
      <c r="E56" s="128">
        <f t="shared" si="12"/>
        <v>0.03</v>
      </c>
      <c r="F56" s="128">
        <f t="shared" si="12"/>
        <v>27.909999999999997</v>
      </c>
      <c r="G56" s="128">
        <f t="shared" si="12"/>
        <v>8.23</v>
      </c>
      <c r="H56" s="128">
        <f t="shared" si="12"/>
        <v>101.07</v>
      </c>
      <c r="I56" s="244">
        <f t="shared" si="12"/>
        <v>705.98392025999988</v>
      </c>
      <c r="J56" s="63">
        <v>7.23</v>
      </c>
      <c r="K56" s="63">
        <v>7.07</v>
      </c>
      <c r="L56" s="63">
        <v>0</v>
      </c>
      <c r="M56" s="63">
        <v>0</v>
      </c>
      <c r="N56" s="63">
        <v>31.35</v>
      </c>
      <c r="O56" s="63">
        <v>71.44</v>
      </c>
      <c r="P56" s="63">
        <v>8.5</v>
      </c>
      <c r="Q56" s="63">
        <v>0</v>
      </c>
      <c r="R56" s="63">
        <v>0</v>
      </c>
      <c r="S56" s="63">
        <v>0.92</v>
      </c>
      <c r="T56" s="63">
        <v>5.52</v>
      </c>
      <c r="U56" s="63">
        <v>854.65</v>
      </c>
      <c r="V56" s="63">
        <v>880.37</v>
      </c>
      <c r="W56" s="63">
        <v>108.44</v>
      </c>
      <c r="X56" s="63">
        <v>132.97</v>
      </c>
      <c r="Y56" s="63">
        <v>329.98</v>
      </c>
      <c r="Z56" s="63">
        <v>3.78</v>
      </c>
      <c r="AA56" s="63">
        <v>45.6</v>
      </c>
      <c r="AB56" s="63">
        <v>1796.83</v>
      </c>
      <c r="AC56" s="63">
        <v>466.65</v>
      </c>
      <c r="AD56" s="63">
        <v>6.79</v>
      </c>
      <c r="AE56" s="63">
        <v>0.21</v>
      </c>
      <c r="AF56" s="63">
        <v>0.19</v>
      </c>
      <c r="AG56" s="63">
        <v>7.62</v>
      </c>
      <c r="AH56" s="63">
        <v>6.12</v>
      </c>
      <c r="AI56" s="63">
        <v>11.46</v>
      </c>
      <c r="AJ56" s="1">
        <v>0</v>
      </c>
      <c r="AK56" s="1">
        <v>680.09</v>
      </c>
      <c r="AL56" s="1">
        <v>555.22</v>
      </c>
      <c r="AM56" s="1">
        <v>1059.1400000000001</v>
      </c>
      <c r="AN56" s="1">
        <v>698.67</v>
      </c>
      <c r="AO56" s="1">
        <v>282.92</v>
      </c>
      <c r="AP56" s="1">
        <v>485.2</v>
      </c>
      <c r="AQ56" s="1">
        <v>156.02000000000001</v>
      </c>
      <c r="AR56" s="1">
        <v>603.27</v>
      </c>
      <c r="AS56" s="1">
        <v>640.9</v>
      </c>
      <c r="AT56" s="1">
        <v>732.21</v>
      </c>
      <c r="AU56" s="1">
        <v>973.06</v>
      </c>
      <c r="AV56" s="1">
        <v>344.91</v>
      </c>
      <c r="AW56" s="1">
        <v>547.19000000000005</v>
      </c>
      <c r="AX56" s="1">
        <v>2597.7199999999998</v>
      </c>
      <c r="AY56" s="1">
        <v>2.94</v>
      </c>
      <c r="AZ56" s="1">
        <v>720.07</v>
      </c>
      <c r="BA56" s="1">
        <v>593.79999999999995</v>
      </c>
      <c r="BB56" s="1">
        <v>453.28</v>
      </c>
      <c r="BC56" s="1">
        <v>225.3</v>
      </c>
      <c r="BD56" s="1">
        <v>0.17</v>
      </c>
      <c r="BE56" s="1">
        <v>0.04</v>
      </c>
      <c r="BF56" s="1">
        <v>0.03</v>
      </c>
      <c r="BG56" s="1">
        <v>0.09</v>
      </c>
      <c r="BH56" s="1">
        <v>0.11</v>
      </c>
      <c r="BI56" s="1">
        <v>0.36</v>
      </c>
      <c r="BJ56" s="1">
        <v>0</v>
      </c>
      <c r="BK56" s="1">
        <v>1.81</v>
      </c>
      <c r="BL56" s="1">
        <v>0</v>
      </c>
      <c r="BM56" s="1">
        <v>0.73</v>
      </c>
      <c r="BN56" s="1">
        <v>0.03</v>
      </c>
      <c r="BO56" s="1">
        <v>0.06</v>
      </c>
      <c r="BP56" s="1">
        <v>0</v>
      </c>
      <c r="BQ56" s="1">
        <v>0.04</v>
      </c>
      <c r="BR56" s="1">
        <v>0.13</v>
      </c>
      <c r="BS56" s="1">
        <v>3.31</v>
      </c>
      <c r="BT56" s="1">
        <v>0</v>
      </c>
      <c r="BU56" s="1">
        <v>0</v>
      </c>
      <c r="BV56" s="1">
        <v>6.49</v>
      </c>
      <c r="BW56" s="1">
        <v>0.02</v>
      </c>
      <c r="BX56" s="1">
        <v>0</v>
      </c>
      <c r="BY56" s="1">
        <v>0</v>
      </c>
      <c r="BZ56" s="1">
        <v>0</v>
      </c>
      <c r="CA56" s="1">
        <v>0</v>
      </c>
      <c r="CB56" s="1">
        <v>734.09</v>
      </c>
      <c r="CC56" s="64"/>
      <c r="CD56" s="64"/>
      <c r="CE56" s="1">
        <v>345.08</v>
      </c>
      <c r="CF56" s="1"/>
      <c r="CG56" s="1">
        <v>91.5</v>
      </c>
      <c r="CH56" s="1">
        <v>55.04</v>
      </c>
      <c r="CI56" s="1">
        <v>71.2</v>
      </c>
      <c r="CJ56" s="1">
        <v>4593.2299999999996</v>
      </c>
      <c r="CK56" s="1">
        <v>1962.44</v>
      </c>
      <c r="CL56" s="1">
        <v>3277.39</v>
      </c>
      <c r="CM56" s="1">
        <v>109.43</v>
      </c>
      <c r="CN56" s="1">
        <v>79.97</v>
      </c>
      <c r="CO56" s="1">
        <v>87.26</v>
      </c>
      <c r="CP56" s="1">
        <v>13.58</v>
      </c>
      <c r="CQ56" s="1">
        <v>1.73</v>
      </c>
    </row>
    <row r="57" spans="1:95" hidden="1" x14ac:dyDescent="0.3">
      <c r="A57" s="56"/>
      <c r="B57" s="16" t="s">
        <v>102</v>
      </c>
      <c r="C57" s="74"/>
      <c r="D57" s="74">
        <v>26.95</v>
      </c>
      <c r="E57" s="74">
        <v>0</v>
      </c>
      <c r="F57" s="74">
        <v>27.65</v>
      </c>
      <c r="G57" s="74">
        <v>0</v>
      </c>
      <c r="H57" s="74">
        <v>117.24999999999999</v>
      </c>
      <c r="I57" s="74">
        <v>822.5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244.99999999999997</v>
      </c>
      <c r="AD57" s="50">
        <v>0</v>
      </c>
      <c r="AE57" s="50">
        <v>0.42</v>
      </c>
      <c r="AF57" s="50">
        <v>0.48999999999999994</v>
      </c>
      <c r="AI57" s="50">
        <v>21</v>
      </c>
      <c r="CI57" s="51">
        <v>0</v>
      </c>
      <c r="CL57" s="51">
        <v>0</v>
      </c>
      <c r="CO57" s="51">
        <v>0</v>
      </c>
    </row>
    <row r="58" spans="1:95" hidden="1" x14ac:dyDescent="0.3">
      <c r="A58" s="56"/>
      <c r="B58" s="16" t="s">
        <v>103</v>
      </c>
      <c r="C58" s="74"/>
      <c r="D58" s="74">
        <f t="shared" ref="D58:I58" si="13">D56-D57</f>
        <v>-3.3099999999999987</v>
      </c>
      <c r="E58" s="74">
        <f t="shared" si="13"/>
        <v>0.03</v>
      </c>
      <c r="F58" s="74">
        <f t="shared" si="13"/>
        <v>0.25999999999999801</v>
      </c>
      <c r="G58" s="74">
        <f t="shared" si="13"/>
        <v>8.23</v>
      </c>
      <c r="H58" s="74">
        <f t="shared" si="13"/>
        <v>-16.179999999999993</v>
      </c>
      <c r="I58" s="74">
        <f t="shared" si="13"/>
        <v>-116.51607974000012</v>
      </c>
      <c r="V58" s="50">
        <f t="shared" ref="V58:AF58" si="14">V56-V57</f>
        <v>880.37</v>
      </c>
      <c r="W58" s="50">
        <f t="shared" si="14"/>
        <v>108.44</v>
      </c>
      <c r="X58" s="50">
        <f t="shared" si="14"/>
        <v>132.97</v>
      </c>
      <c r="Y58" s="50">
        <f t="shared" si="14"/>
        <v>329.98</v>
      </c>
      <c r="Z58" s="50">
        <f t="shared" si="14"/>
        <v>3.78</v>
      </c>
      <c r="AA58" s="50">
        <f t="shared" si="14"/>
        <v>45.6</v>
      </c>
      <c r="AB58" s="50">
        <f t="shared" si="14"/>
        <v>1796.83</v>
      </c>
      <c r="AC58" s="50">
        <f t="shared" si="14"/>
        <v>221.65</v>
      </c>
      <c r="AD58" s="50">
        <f t="shared" si="14"/>
        <v>6.79</v>
      </c>
      <c r="AE58" s="50">
        <f t="shared" si="14"/>
        <v>-0.21</v>
      </c>
      <c r="AF58" s="50">
        <f t="shared" si="14"/>
        <v>-0.29999999999999993</v>
      </c>
      <c r="AI58" s="50">
        <f>AI56-AI57</f>
        <v>-9.5399999999999991</v>
      </c>
      <c r="CI58" s="51">
        <f>CI56-CI57</f>
        <v>71.2</v>
      </c>
      <c r="CL58" s="51">
        <f>CL56-CL57</f>
        <v>3277.39</v>
      </c>
      <c r="CO58" s="51">
        <f>CO56-CO57</f>
        <v>87.26</v>
      </c>
    </row>
    <row r="59" spans="1:95" hidden="1" x14ac:dyDescent="0.3">
      <c r="A59" s="56"/>
      <c r="B59" s="16" t="s">
        <v>104</v>
      </c>
      <c r="C59" s="74"/>
      <c r="D59" s="74">
        <v>16</v>
      </c>
      <c r="E59" s="74"/>
      <c r="F59" s="74">
        <v>25</v>
      </c>
      <c r="G59" s="74"/>
      <c r="H59" s="74">
        <v>59</v>
      </c>
      <c r="I59" s="74"/>
    </row>
    <row r="60" spans="1:95" x14ac:dyDescent="0.3">
      <c r="A60" s="56"/>
      <c r="B60" s="16"/>
      <c r="C60" s="74"/>
      <c r="D60" s="74"/>
      <c r="E60" s="74"/>
      <c r="F60" s="74"/>
      <c r="G60" s="74"/>
      <c r="H60" s="74"/>
      <c r="I60" s="74"/>
    </row>
    <row r="61" spans="1:95" x14ac:dyDescent="0.3">
      <c r="A61" s="56"/>
      <c r="B61" s="16"/>
      <c r="C61" s="74"/>
      <c r="D61" s="74"/>
      <c r="E61" s="74"/>
      <c r="F61" s="74"/>
      <c r="G61" s="74"/>
      <c r="H61" s="74"/>
      <c r="I61" s="74"/>
    </row>
    <row r="62" spans="1:95" x14ac:dyDescent="0.3">
      <c r="A62" s="56"/>
      <c r="B62" s="23" t="s">
        <v>147</v>
      </c>
      <c r="C62" s="24" t="s">
        <v>156</v>
      </c>
      <c r="D62" s="234" t="s">
        <v>157</v>
      </c>
      <c r="E62" s="234"/>
      <c r="F62" s="267" t="s">
        <v>158</v>
      </c>
      <c r="G62" s="267"/>
      <c r="H62" s="25" t="s">
        <v>159</v>
      </c>
      <c r="I62" s="25" t="s">
        <v>160</v>
      </c>
      <c r="J62" s="83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8"/>
      <c r="CD62" s="58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</row>
    <row r="63" spans="1:95" x14ac:dyDescent="0.3">
      <c r="A63" s="121"/>
      <c r="B63" s="122" t="s">
        <v>199</v>
      </c>
      <c r="C63" s="123"/>
      <c r="D63" s="123"/>
      <c r="E63" s="123"/>
      <c r="F63" s="123"/>
      <c r="G63" s="123"/>
      <c r="H63" s="123"/>
      <c r="I63" s="123"/>
      <c r="J63" s="83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8"/>
      <c r="CD63" s="58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</row>
    <row r="64" spans="1:95" x14ac:dyDescent="0.3">
      <c r="A64" s="121" t="str">
        <f>" 245/1"</f>
        <v xml:space="preserve"> 245/1</v>
      </c>
      <c r="B64" s="126" t="s">
        <v>344</v>
      </c>
      <c r="C64" s="123" t="str">
        <f>"40"</f>
        <v>40</v>
      </c>
      <c r="D64" s="123">
        <v>0.42</v>
      </c>
      <c r="E64" s="123">
        <v>0</v>
      </c>
      <c r="F64" s="123">
        <v>0.36</v>
      </c>
      <c r="G64" s="123">
        <v>0.41</v>
      </c>
      <c r="H64" s="123">
        <v>1.92</v>
      </c>
      <c r="I64" s="123">
        <v>12.328709</v>
      </c>
      <c r="J64" s="82">
        <v>0.04</v>
      </c>
      <c r="K64" s="60">
        <v>0.22</v>
      </c>
      <c r="L64" s="60">
        <v>0</v>
      </c>
      <c r="M64" s="60">
        <v>0</v>
      </c>
      <c r="N64" s="60">
        <v>1.29</v>
      </c>
      <c r="O64" s="60">
        <v>0.11</v>
      </c>
      <c r="P64" s="60">
        <v>0.52</v>
      </c>
      <c r="Q64" s="60">
        <v>0</v>
      </c>
      <c r="R64" s="60">
        <v>0</v>
      </c>
      <c r="S64" s="60">
        <v>0.32</v>
      </c>
      <c r="T64" s="60">
        <v>0.49</v>
      </c>
      <c r="U64" s="60">
        <v>78.760000000000005</v>
      </c>
      <c r="V64" s="60">
        <v>103.08</v>
      </c>
      <c r="W64" s="60">
        <v>6.23</v>
      </c>
      <c r="X64" s="60">
        <v>7.2</v>
      </c>
      <c r="Y64" s="60">
        <v>9.4499999999999993</v>
      </c>
      <c r="Z64" s="60">
        <v>0.32</v>
      </c>
      <c r="AA64" s="60">
        <v>0</v>
      </c>
      <c r="AB64" s="60">
        <v>268</v>
      </c>
      <c r="AC64" s="60">
        <v>55.7</v>
      </c>
      <c r="AD64" s="60">
        <v>0.43</v>
      </c>
      <c r="AE64" s="60">
        <v>0.02</v>
      </c>
      <c r="AF64" s="60">
        <v>0.01</v>
      </c>
      <c r="AG64" s="60">
        <v>0.16</v>
      </c>
      <c r="AH64" s="60">
        <v>0.28000000000000003</v>
      </c>
      <c r="AI64" s="60">
        <v>4.13</v>
      </c>
      <c r="AJ64" s="61">
        <v>0</v>
      </c>
      <c r="AK64" s="61">
        <v>9.0299999999999994</v>
      </c>
      <c r="AL64" s="61">
        <v>9.7799999999999994</v>
      </c>
      <c r="AM64" s="61">
        <v>13.54</v>
      </c>
      <c r="AN64" s="61">
        <v>15.04</v>
      </c>
      <c r="AO64" s="61">
        <v>2.63</v>
      </c>
      <c r="AP64" s="61">
        <v>10.91</v>
      </c>
      <c r="AQ64" s="61">
        <v>3.01</v>
      </c>
      <c r="AR64" s="61">
        <v>9.4</v>
      </c>
      <c r="AS64" s="61">
        <v>10.15</v>
      </c>
      <c r="AT64" s="61">
        <v>8.65</v>
      </c>
      <c r="AU64" s="61">
        <v>51.89</v>
      </c>
      <c r="AV64" s="61">
        <v>6.02</v>
      </c>
      <c r="AW64" s="61">
        <v>7.52</v>
      </c>
      <c r="AX64" s="61">
        <v>193.27</v>
      </c>
      <c r="AY64" s="61">
        <v>0</v>
      </c>
      <c r="AZ64" s="61">
        <v>7.15</v>
      </c>
      <c r="BA64" s="61">
        <v>9.7799999999999994</v>
      </c>
      <c r="BB64" s="61">
        <v>9.4</v>
      </c>
      <c r="BC64" s="61">
        <v>1.88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0.02</v>
      </c>
      <c r="BL64" s="61">
        <v>0</v>
      </c>
      <c r="BM64" s="61">
        <v>0.01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0.1</v>
      </c>
      <c r="BT64" s="61">
        <v>0</v>
      </c>
      <c r="BU64" s="61">
        <v>0</v>
      </c>
      <c r="BV64" s="61">
        <v>0.2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37.090000000000003</v>
      </c>
      <c r="CC64" s="62"/>
      <c r="CD64" s="62"/>
      <c r="CE64" s="61">
        <v>44.67</v>
      </c>
      <c r="CF64" s="61"/>
      <c r="CG64" s="61">
        <v>8.82</v>
      </c>
      <c r="CH64" s="61">
        <v>4.82</v>
      </c>
      <c r="CI64" s="61">
        <v>6.82</v>
      </c>
      <c r="CJ64" s="61">
        <v>340.67</v>
      </c>
      <c r="CK64" s="61">
        <v>80.67</v>
      </c>
      <c r="CL64" s="61">
        <v>210.67</v>
      </c>
      <c r="CM64" s="61">
        <v>0.28000000000000003</v>
      </c>
      <c r="CN64" s="61">
        <v>0.1</v>
      </c>
      <c r="CO64" s="61">
        <v>0.19</v>
      </c>
      <c r="CP64" s="61">
        <v>0</v>
      </c>
      <c r="CQ64" s="61">
        <v>0.2</v>
      </c>
    </row>
    <row r="65" spans="1:95" x14ac:dyDescent="0.3">
      <c r="A65" s="121" t="s">
        <v>241</v>
      </c>
      <c r="B65" s="126" t="s">
        <v>216</v>
      </c>
      <c r="C65" s="123" t="str">
        <f>"250"</f>
        <v>250</v>
      </c>
      <c r="D65" s="263">
        <v>3.21</v>
      </c>
      <c r="E65" s="263">
        <v>0</v>
      </c>
      <c r="F65" s="263">
        <v>2.85</v>
      </c>
      <c r="G65" s="263">
        <v>2.4500000000000002</v>
      </c>
      <c r="H65" s="132">
        <v>23.6</v>
      </c>
      <c r="I65" s="132">
        <v>127.39266074999999</v>
      </c>
      <c r="J65" s="82">
        <v>0.28000000000000003</v>
      </c>
      <c r="K65" s="60">
        <v>1.04</v>
      </c>
      <c r="L65" s="60">
        <v>0</v>
      </c>
      <c r="M65" s="60">
        <v>0</v>
      </c>
      <c r="N65" s="60">
        <v>2.02</v>
      </c>
      <c r="O65" s="60">
        <v>15.34</v>
      </c>
      <c r="P65" s="60">
        <v>1.52</v>
      </c>
      <c r="Q65" s="60">
        <v>0</v>
      </c>
      <c r="R65" s="60">
        <v>0</v>
      </c>
      <c r="S65" s="60">
        <v>0.15</v>
      </c>
      <c r="T65" s="60">
        <v>1.23</v>
      </c>
      <c r="U65" s="60">
        <v>158.63</v>
      </c>
      <c r="V65" s="60">
        <v>358.11</v>
      </c>
      <c r="W65" s="60">
        <v>13.2</v>
      </c>
      <c r="X65" s="60">
        <v>18.260000000000002</v>
      </c>
      <c r="Y65" s="60">
        <v>47.48</v>
      </c>
      <c r="Z65" s="60">
        <v>0.79</v>
      </c>
      <c r="AA65" s="60">
        <v>0</v>
      </c>
      <c r="AB65" s="60">
        <v>1046.8800000000001</v>
      </c>
      <c r="AC65" s="60">
        <v>193.68</v>
      </c>
      <c r="AD65" s="60">
        <v>0.99</v>
      </c>
      <c r="AE65" s="60">
        <v>0.08</v>
      </c>
      <c r="AF65" s="60">
        <v>0.05</v>
      </c>
      <c r="AG65" s="60">
        <v>0.81</v>
      </c>
      <c r="AH65" s="60">
        <v>1.49</v>
      </c>
      <c r="AI65" s="60">
        <v>4.9000000000000004</v>
      </c>
      <c r="AJ65" s="61">
        <v>0</v>
      </c>
      <c r="AK65" s="61">
        <v>72.62</v>
      </c>
      <c r="AL65" s="61">
        <v>75.38</v>
      </c>
      <c r="AM65" s="61">
        <v>125.51</v>
      </c>
      <c r="AN65" s="61">
        <v>65.66</v>
      </c>
      <c r="AO65" s="61">
        <v>24.2</v>
      </c>
      <c r="AP65" s="61">
        <v>61.15</v>
      </c>
      <c r="AQ65" s="61">
        <v>23.37</v>
      </c>
      <c r="AR65" s="61">
        <v>83.73</v>
      </c>
      <c r="AS65" s="61">
        <v>74.84</v>
      </c>
      <c r="AT65" s="61">
        <v>138.22999999999999</v>
      </c>
      <c r="AU65" s="61">
        <v>90.77</v>
      </c>
      <c r="AV65" s="61">
        <v>32.29</v>
      </c>
      <c r="AW65" s="61">
        <v>66.03</v>
      </c>
      <c r="AX65" s="61">
        <v>501.74</v>
      </c>
      <c r="AY65" s="61">
        <v>0</v>
      </c>
      <c r="AZ65" s="61">
        <v>132.35</v>
      </c>
      <c r="BA65" s="61">
        <v>76.239999999999995</v>
      </c>
      <c r="BB65" s="61">
        <v>47.32</v>
      </c>
      <c r="BC65" s="61">
        <v>31.54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0.16</v>
      </c>
      <c r="BL65" s="61">
        <v>0</v>
      </c>
      <c r="BM65" s="61">
        <v>7.0000000000000007E-2</v>
      </c>
      <c r="BN65" s="61">
        <v>0</v>
      </c>
      <c r="BO65" s="61">
        <v>0.01</v>
      </c>
      <c r="BP65" s="61">
        <v>0</v>
      </c>
      <c r="BQ65" s="61">
        <v>0</v>
      </c>
      <c r="BR65" s="61">
        <v>0</v>
      </c>
      <c r="BS65" s="61">
        <v>0.46</v>
      </c>
      <c r="BT65" s="61">
        <v>0</v>
      </c>
      <c r="BU65" s="61">
        <v>0</v>
      </c>
      <c r="BV65" s="61">
        <v>1.02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208.84</v>
      </c>
      <c r="CC65" s="62"/>
      <c r="CD65" s="62"/>
      <c r="CE65" s="61">
        <v>174.48</v>
      </c>
      <c r="CF65" s="61"/>
      <c r="CG65" s="61">
        <v>22.69</v>
      </c>
      <c r="CH65" s="61">
        <v>14.64</v>
      </c>
      <c r="CI65" s="61">
        <v>18.670000000000002</v>
      </c>
      <c r="CJ65" s="61">
        <v>720.29</v>
      </c>
      <c r="CK65" s="61">
        <v>442.6</v>
      </c>
      <c r="CL65" s="61">
        <v>581.45000000000005</v>
      </c>
      <c r="CM65" s="61">
        <v>45.15</v>
      </c>
      <c r="CN65" s="61">
        <v>22.17</v>
      </c>
      <c r="CO65" s="61">
        <v>33.659999999999997</v>
      </c>
      <c r="CP65" s="61">
        <v>0</v>
      </c>
      <c r="CQ65" s="61">
        <v>0.4</v>
      </c>
    </row>
    <row r="66" spans="1:95" ht="15" customHeight="1" x14ac:dyDescent="0.3">
      <c r="A66" s="152" t="s">
        <v>363</v>
      </c>
      <c r="B66" s="153" t="s">
        <v>364</v>
      </c>
      <c r="C66" s="131" t="s">
        <v>316</v>
      </c>
      <c r="D66" s="262">
        <v>14.19</v>
      </c>
      <c r="E66" s="262"/>
      <c r="F66" s="160">
        <v>19.559999999999999</v>
      </c>
      <c r="G66" s="262"/>
      <c r="H66" s="262">
        <v>33.32</v>
      </c>
      <c r="I66" s="262">
        <v>330.23</v>
      </c>
      <c r="J66" s="82">
        <v>9.91</v>
      </c>
      <c r="K66" s="60">
        <v>1.3</v>
      </c>
      <c r="L66" s="60">
        <v>0</v>
      </c>
      <c r="M66" s="60">
        <v>0</v>
      </c>
      <c r="N66" s="60">
        <v>1.02</v>
      </c>
      <c r="O66" s="60">
        <v>9.5500000000000007</v>
      </c>
      <c r="P66" s="60">
        <v>0.83</v>
      </c>
      <c r="Q66" s="60">
        <v>0</v>
      </c>
      <c r="R66" s="60">
        <v>0</v>
      </c>
      <c r="S66" s="60">
        <v>0.04</v>
      </c>
      <c r="T66" s="60">
        <v>2.0499999999999998</v>
      </c>
      <c r="U66" s="60">
        <v>472.48</v>
      </c>
      <c r="V66" s="60">
        <v>243.61</v>
      </c>
      <c r="W66" s="60">
        <v>17</v>
      </c>
      <c r="X66" s="60">
        <v>22.43</v>
      </c>
      <c r="Y66" s="60">
        <v>143.44</v>
      </c>
      <c r="Z66" s="60">
        <v>1.65</v>
      </c>
      <c r="AA66" s="60">
        <v>9</v>
      </c>
      <c r="AB66" s="60">
        <v>2.88</v>
      </c>
      <c r="AC66" s="60">
        <v>15.6</v>
      </c>
      <c r="AD66" s="60">
        <v>1.51</v>
      </c>
      <c r="AE66" s="60">
        <v>0.33</v>
      </c>
      <c r="AF66" s="60">
        <v>0.12</v>
      </c>
      <c r="AG66" s="60">
        <v>1.89</v>
      </c>
      <c r="AH66" s="60">
        <v>5.45</v>
      </c>
      <c r="AI66" s="60">
        <v>0.4</v>
      </c>
      <c r="AJ66" s="61">
        <v>0</v>
      </c>
      <c r="AK66" s="61">
        <v>734.24</v>
      </c>
      <c r="AL66" s="61">
        <v>625.69000000000005</v>
      </c>
      <c r="AM66" s="61">
        <v>985.74</v>
      </c>
      <c r="AN66" s="61">
        <v>1013.91</v>
      </c>
      <c r="AO66" s="61">
        <v>302.10000000000002</v>
      </c>
      <c r="AP66" s="61">
        <v>568.67999999999995</v>
      </c>
      <c r="AQ66" s="61">
        <v>164.54</v>
      </c>
      <c r="AR66" s="61">
        <v>544.75</v>
      </c>
      <c r="AS66" s="61">
        <v>652.36</v>
      </c>
      <c r="AT66" s="61">
        <v>743.01</v>
      </c>
      <c r="AU66" s="61">
        <v>1095.43</v>
      </c>
      <c r="AV66" s="61">
        <v>478.37</v>
      </c>
      <c r="AW66" s="61">
        <v>579.01</v>
      </c>
      <c r="AX66" s="61">
        <v>2061.98</v>
      </c>
      <c r="AY66" s="61">
        <v>128.63</v>
      </c>
      <c r="AZ66" s="61">
        <v>602.32000000000005</v>
      </c>
      <c r="BA66" s="61">
        <v>558.80999999999995</v>
      </c>
      <c r="BB66" s="61">
        <v>441.39</v>
      </c>
      <c r="BC66" s="61">
        <v>172.94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0.12</v>
      </c>
      <c r="BL66" s="61">
        <v>0</v>
      </c>
      <c r="BM66" s="61">
        <v>7.0000000000000007E-2</v>
      </c>
      <c r="BN66" s="61">
        <v>0.01</v>
      </c>
      <c r="BO66" s="61">
        <v>0.01</v>
      </c>
      <c r="BP66" s="61">
        <v>0</v>
      </c>
      <c r="BQ66" s="61">
        <v>0</v>
      </c>
      <c r="BR66" s="61">
        <v>0</v>
      </c>
      <c r="BS66" s="61">
        <v>0.43</v>
      </c>
      <c r="BT66" s="61">
        <v>0</v>
      </c>
      <c r="BU66" s="61">
        <v>0</v>
      </c>
      <c r="BV66" s="61">
        <v>1.23</v>
      </c>
      <c r="BW66" s="61">
        <v>0</v>
      </c>
      <c r="BX66" s="61">
        <v>0</v>
      </c>
      <c r="BY66" s="61">
        <v>0</v>
      </c>
      <c r="BZ66" s="61">
        <v>0</v>
      </c>
      <c r="CA66" s="61">
        <v>0</v>
      </c>
      <c r="CB66" s="61">
        <v>58.67</v>
      </c>
      <c r="CC66" s="62"/>
      <c r="CD66" s="62"/>
      <c r="CE66" s="61">
        <v>9.48</v>
      </c>
      <c r="CF66" s="61"/>
      <c r="CG66" s="61">
        <v>47.09</v>
      </c>
      <c r="CH66" s="61">
        <v>26.87</v>
      </c>
      <c r="CI66" s="61">
        <v>36.979999999999997</v>
      </c>
      <c r="CJ66" s="61">
        <v>3032.33</v>
      </c>
      <c r="CK66" s="61">
        <v>1807.89</v>
      </c>
      <c r="CL66" s="61">
        <v>2420.11</v>
      </c>
      <c r="CM66" s="61">
        <v>20.37</v>
      </c>
      <c r="CN66" s="61">
        <v>13.75</v>
      </c>
      <c r="CO66" s="61">
        <v>17.16</v>
      </c>
      <c r="CP66" s="61">
        <v>0</v>
      </c>
      <c r="CQ66" s="61">
        <v>1</v>
      </c>
    </row>
    <row r="67" spans="1:95" x14ac:dyDescent="0.3">
      <c r="A67" s="121" t="s">
        <v>242</v>
      </c>
      <c r="B67" s="126" t="s">
        <v>218</v>
      </c>
      <c r="C67" s="123" t="str">
        <f>"200"</f>
        <v>200</v>
      </c>
      <c r="D67" s="123">
        <v>0</v>
      </c>
      <c r="E67" s="123">
        <v>0</v>
      </c>
      <c r="F67" s="123">
        <v>0</v>
      </c>
      <c r="G67" s="123">
        <v>0</v>
      </c>
      <c r="H67" s="123">
        <v>18.95</v>
      </c>
      <c r="I67" s="123">
        <v>70.710400000000007</v>
      </c>
      <c r="J67" s="82">
        <v>0</v>
      </c>
      <c r="K67" s="60">
        <v>0</v>
      </c>
      <c r="L67" s="60">
        <v>0</v>
      </c>
      <c r="M67" s="60">
        <v>0</v>
      </c>
      <c r="N67" s="60">
        <v>18.23</v>
      </c>
      <c r="O67" s="60">
        <v>0</v>
      </c>
      <c r="P67" s="60">
        <v>0.72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60">
        <v>0</v>
      </c>
      <c r="Z67" s="60">
        <v>0</v>
      </c>
      <c r="AA67" s="60">
        <v>120</v>
      </c>
      <c r="AB67" s="60">
        <v>0</v>
      </c>
      <c r="AC67" s="60">
        <v>0</v>
      </c>
      <c r="AD67" s="60">
        <v>2.34</v>
      </c>
      <c r="AE67" s="60">
        <v>0.26</v>
      </c>
      <c r="AF67" s="60">
        <v>0.31</v>
      </c>
      <c r="AG67" s="60">
        <v>2.5499999999999998</v>
      </c>
      <c r="AH67" s="60">
        <v>0</v>
      </c>
      <c r="AI67" s="60">
        <v>8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200.64</v>
      </c>
      <c r="CC67" s="62"/>
      <c r="CD67" s="62"/>
      <c r="CE67" s="61">
        <v>120</v>
      </c>
      <c r="CF67" s="61"/>
      <c r="CG67" s="61">
        <v>0</v>
      </c>
      <c r="CH67" s="61">
        <v>0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0</v>
      </c>
      <c r="CO67" s="61">
        <v>0</v>
      </c>
      <c r="CP67" s="61">
        <v>0</v>
      </c>
      <c r="CQ67" s="61">
        <v>0</v>
      </c>
    </row>
    <row r="68" spans="1:95" x14ac:dyDescent="0.3">
      <c r="A68" s="121" t="str">
        <f>""</f>
        <v/>
      </c>
      <c r="B68" s="126" t="s">
        <v>254</v>
      </c>
      <c r="C68" s="123">
        <v>50</v>
      </c>
      <c r="D68" s="243">
        <v>3.3</v>
      </c>
      <c r="E68" s="243">
        <v>0</v>
      </c>
      <c r="F68" s="243">
        <v>0.33</v>
      </c>
      <c r="G68" s="243">
        <v>0.2</v>
      </c>
      <c r="H68" s="243">
        <v>23.45</v>
      </c>
      <c r="I68" s="243">
        <v>111.95</v>
      </c>
      <c r="J68" s="82">
        <v>0</v>
      </c>
      <c r="K68" s="60">
        <v>0</v>
      </c>
      <c r="L68" s="60">
        <v>0</v>
      </c>
      <c r="M68" s="60">
        <v>0</v>
      </c>
      <c r="N68" s="60">
        <v>1.08</v>
      </c>
      <c r="O68" s="60">
        <v>12.81</v>
      </c>
      <c r="P68" s="60">
        <v>2.25</v>
      </c>
      <c r="Q68" s="60">
        <v>0</v>
      </c>
      <c r="R68" s="60">
        <v>0</v>
      </c>
      <c r="S68" s="60">
        <v>0.09</v>
      </c>
      <c r="T68" s="60">
        <v>0.54</v>
      </c>
      <c r="U68" s="60">
        <v>102.9</v>
      </c>
      <c r="V68" s="60">
        <v>67.5</v>
      </c>
      <c r="W68" s="60">
        <v>10.199999999999999</v>
      </c>
      <c r="X68" s="60">
        <v>18.899999999999999</v>
      </c>
      <c r="Y68" s="60">
        <v>51.6</v>
      </c>
      <c r="Z68" s="60">
        <v>0.84</v>
      </c>
      <c r="AA68" s="60">
        <v>2.7</v>
      </c>
      <c r="AB68" s="60">
        <v>0</v>
      </c>
      <c r="AC68" s="60">
        <v>2.7</v>
      </c>
      <c r="AD68" s="60">
        <v>0.51</v>
      </c>
      <c r="AE68" s="60">
        <v>0.05</v>
      </c>
      <c r="AF68" s="60">
        <v>0.02</v>
      </c>
      <c r="AG68" s="60">
        <v>1.41</v>
      </c>
      <c r="AH68" s="60">
        <v>1.41</v>
      </c>
      <c r="AI68" s="60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9.99</v>
      </c>
      <c r="CC68" s="62"/>
      <c r="CD68" s="62"/>
      <c r="CE68" s="61">
        <v>2.7</v>
      </c>
      <c r="CF68" s="61"/>
      <c r="CG68" s="61">
        <v>0</v>
      </c>
      <c r="CH68" s="61">
        <v>0</v>
      </c>
      <c r="CI68" s="61">
        <v>0</v>
      </c>
      <c r="CJ68" s="61">
        <v>0</v>
      </c>
      <c r="CK68" s="61">
        <v>0</v>
      </c>
      <c r="CL68" s="61">
        <v>0</v>
      </c>
      <c r="CM68" s="61">
        <v>0</v>
      </c>
      <c r="CN68" s="61">
        <v>0</v>
      </c>
      <c r="CO68" s="61">
        <v>0</v>
      </c>
      <c r="CP68" s="61">
        <v>0</v>
      </c>
      <c r="CQ68" s="61">
        <v>0</v>
      </c>
    </row>
    <row r="69" spans="1:95" x14ac:dyDescent="0.3">
      <c r="A69" s="121" t="str">
        <f>"-"</f>
        <v>-</v>
      </c>
      <c r="B69" s="126" t="s">
        <v>100</v>
      </c>
      <c r="C69" s="123" t="str">
        <f>"30"</f>
        <v>30</v>
      </c>
      <c r="D69" s="123">
        <v>1.98</v>
      </c>
      <c r="E69" s="123">
        <v>0</v>
      </c>
      <c r="F69" s="123">
        <v>0.36</v>
      </c>
      <c r="G69" s="123">
        <v>0.36</v>
      </c>
      <c r="H69" s="123">
        <v>12.51</v>
      </c>
      <c r="I69" s="123">
        <v>58.013999999999996</v>
      </c>
      <c r="J69" s="83">
        <v>0.06</v>
      </c>
      <c r="K69" s="57">
        <v>0</v>
      </c>
      <c r="L69" s="57">
        <v>0</v>
      </c>
      <c r="M69" s="57">
        <v>0</v>
      </c>
      <c r="N69" s="57">
        <v>0.36</v>
      </c>
      <c r="O69" s="57">
        <v>9.66</v>
      </c>
      <c r="P69" s="57">
        <v>2.4900000000000002</v>
      </c>
      <c r="Q69" s="57">
        <v>0</v>
      </c>
      <c r="R69" s="57">
        <v>0</v>
      </c>
      <c r="S69" s="57">
        <v>0.3</v>
      </c>
      <c r="T69" s="57">
        <v>0.75</v>
      </c>
      <c r="U69" s="57">
        <v>183</v>
      </c>
      <c r="V69" s="57">
        <v>73.5</v>
      </c>
      <c r="W69" s="57">
        <v>10.5</v>
      </c>
      <c r="X69" s="57">
        <v>14.1</v>
      </c>
      <c r="Y69" s="57">
        <v>47.4</v>
      </c>
      <c r="Z69" s="57">
        <v>1.17</v>
      </c>
      <c r="AA69" s="57">
        <v>0</v>
      </c>
      <c r="AB69" s="57">
        <v>1.5</v>
      </c>
      <c r="AC69" s="57">
        <v>0.3</v>
      </c>
      <c r="AD69" s="57">
        <v>0.42</v>
      </c>
      <c r="AE69" s="57">
        <v>0.05</v>
      </c>
      <c r="AF69" s="57">
        <v>0.02</v>
      </c>
      <c r="AG69" s="57">
        <v>0.21</v>
      </c>
      <c r="AH69" s="57">
        <v>0.6</v>
      </c>
      <c r="AI69" s="57">
        <v>0</v>
      </c>
      <c r="AJ69" s="55">
        <v>0</v>
      </c>
      <c r="AK69" s="55">
        <v>96.6</v>
      </c>
      <c r="AL69" s="55">
        <v>74.400000000000006</v>
      </c>
      <c r="AM69" s="55">
        <v>128.1</v>
      </c>
      <c r="AN69" s="55">
        <v>66.900000000000006</v>
      </c>
      <c r="AO69" s="55">
        <v>27.9</v>
      </c>
      <c r="AP69" s="55">
        <v>59.4</v>
      </c>
      <c r="AQ69" s="55">
        <v>24</v>
      </c>
      <c r="AR69" s="55">
        <v>111.3</v>
      </c>
      <c r="AS69" s="55">
        <v>89.1</v>
      </c>
      <c r="AT69" s="55">
        <v>87.3</v>
      </c>
      <c r="AU69" s="55">
        <v>139.19999999999999</v>
      </c>
      <c r="AV69" s="55">
        <v>37.200000000000003</v>
      </c>
      <c r="AW69" s="55">
        <v>93</v>
      </c>
      <c r="AX69" s="55">
        <v>467.7</v>
      </c>
      <c r="AY69" s="55">
        <v>0</v>
      </c>
      <c r="AZ69" s="55">
        <v>157.80000000000001</v>
      </c>
      <c r="BA69" s="55">
        <v>87.3</v>
      </c>
      <c r="BB69" s="55">
        <v>54</v>
      </c>
      <c r="BC69" s="55">
        <v>39</v>
      </c>
      <c r="BD69" s="55">
        <v>0</v>
      </c>
      <c r="BE69" s="55">
        <v>0</v>
      </c>
      <c r="BF69" s="55">
        <v>0</v>
      </c>
      <c r="BG69" s="55">
        <v>0</v>
      </c>
      <c r="BH69" s="55">
        <v>0</v>
      </c>
      <c r="BI69" s="55">
        <v>0</v>
      </c>
      <c r="BJ69" s="55">
        <v>0</v>
      </c>
      <c r="BK69" s="55">
        <v>0.04</v>
      </c>
      <c r="BL69" s="55">
        <v>0</v>
      </c>
      <c r="BM69" s="55">
        <v>0</v>
      </c>
      <c r="BN69" s="55">
        <v>0.01</v>
      </c>
      <c r="BO69" s="55">
        <v>0</v>
      </c>
      <c r="BP69" s="55">
        <v>0</v>
      </c>
      <c r="BQ69" s="55">
        <v>0</v>
      </c>
      <c r="BR69" s="55">
        <v>0</v>
      </c>
      <c r="BS69" s="55">
        <v>0.03</v>
      </c>
      <c r="BT69" s="55">
        <v>0</v>
      </c>
      <c r="BU69" s="55">
        <v>0</v>
      </c>
      <c r="BV69" s="55">
        <v>0.14000000000000001</v>
      </c>
      <c r="BW69" s="55">
        <v>0.02</v>
      </c>
      <c r="BX69" s="55">
        <v>0</v>
      </c>
      <c r="BY69" s="55">
        <v>0</v>
      </c>
      <c r="BZ69" s="55">
        <v>0</v>
      </c>
      <c r="CA69" s="55">
        <v>0</v>
      </c>
      <c r="CB69" s="55">
        <v>14.1</v>
      </c>
      <c r="CC69" s="58"/>
      <c r="CD69" s="58"/>
      <c r="CE69" s="55">
        <v>0.25</v>
      </c>
      <c r="CF69" s="55"/>
      <c r="CG69" s="55">
        <v>3</v>
      </c>
      <c r="CH69" s="55">
        <v>3</v>
      </c>
      <c r="CI69" s="55">
        <v>3</v>
      </c>
      <c r="CJ69" s="55">
        <v>570</v>
      </c>
      <c r="CK69" s="55">
        <v>219.6</v>
      </c>
      <c r="CL69" s="55">
        <v>394.8</v>
      </c>
      <c r="CM69" s="55">
        <v>5.7</v>
      </c>
      <c r="CN69" s="55">
        <v>4.74</v>
      </c>
      <c r="CO69" s="55">
        <v>5.22</v>
      </c>
      <c r="CP69" s="55">
        <v>0</v>
      </c>
      <c r="CQ69" s="55">
        <v>0</v>
      </c>
    </row>
    <row r="70" spans="1:95" ht="14.4" x14ac:dyDescent="0.3">
      <c r="A70" s="127"/>
      <c r="B70" s="142" t="s">
        <v>205</v>
      </c>
      <c r="C70" s="128"/>
      <c r="D70" s="244">
        <f>SUM(D64:D69)</f>
        <v>23.1</v>
      </c>
      <c r="E70" s="244">
        <f t="shared" ref="E70:BP70" si="15">SUM(E64:E69)</f>
        <v>0</v>
      </c>
      <c r="F70" s="244">
        <f t="shared" si="15"/>
        <v>23.459999999999997</v>
      </c>
      <c r="G70" s="244">
        <f t="shared" si="15"/>
        <v>3.4200000000000004</v>
      </c>
      <c r="H70" s="244">
        <f t="shared" si="15"/>
        <v>113.75000000000001</v>
      </c>
      <c r="I70" s="244">
        <f t="shared" si="15"/>
        <v>710.62576975000013</v>
      </c>
      <c r="J70" s="140">
        <f t="shared" si="15"/>
        <v>10.290000000000001</v>
      </c>
      <c r="K70" s="68">
        <f t="shared" si="15"/>
        <v>2.56</v>
      </c>
      <c r="L70" s="68">
        <f t="shared" si="15"/>
        <v>0</v>
      </c>
      <c r="M70" s="68">
        <f t="shared" si="15"/>
        <v>0</v>
      </c>
      <c r="N70" s="68">
        <f t="shared" si="15"/>
        <v>24</v>
      </c>
      <c r="O70" s="68">
        <f t="shared" si="15"/>
        <v>47.47</v>
      </c>
      <c r="P70" s="68">
        <f t="shared" si="15"/>
        <v>8.33</v>
      </c>
      <c r="Q70" s="68">
        <f t="shared" si="15"/>
        <v>0</v>
      </c>
      <c r="R70" s="68">
        <f t="shared" si="15"/>
        <v>0</v>
      </c>
      <c r="S70" s="68">
        <f t="shared" si="15"/>
        <v>0.89999999999999991</v>
      </c>
      <c r="T70" s="68">
        <f t="shared" si="15"/>
        <v>5.0599999999999996</v>
      </c>
      <c r="U70" s="68">
        <f t="shared" si="15"/>
        <v>995.77</v>
      </c>
      <c r="V70" s="68">
        <f t="shared" si="15"/>
        <v>845.8</v>
      </c>
      <c r="W70" s="68">
        <f t="shared" si="15"/>
        <v>57.129999999999995</v>
      </c>
      <c r="X70" s="68">
        <f t="shared" si="15"/>
        <v>80.889999999999986</v>
      </c>
      <c r="Y70" s="68">
        <f t="shared" si="15"/>
        <v>299.37</v>
      </c>
      <c r="Z70" s="68">
        <f t="shared" si="15"/>
        <v>4.7699999999999996</v>
      </c>
      <c r="AA70" s="68">
        <f t="shared" si="15"/>
        <v>131.69999999999999</v>
      </c>
      <c r="AB70" s="68">
        <f t="shared" si="15"/>
        <v>1319.2600000000002</v>
      </c>
      <c r="AC70" s="68">
        <f t="shared" si="15"/>
        <v>267.98</v>
      </c>
      <c r="AD70" s="68">
        <f t="shared" si="15"/>
        <v>6.1999999999999993</v>
      </c>
      <c r="AE70" s="68">
        <f t="shared" si="15"/>
        <v>0.79000000000000015</v>
      </c>
      <c r="AF70" s="68">
        <f t="shared" si="15"/>
        <v>0.53</v>
      </c>
      <c r="AG70" s="68">
        <f t="shared" si="15"/>
        <v>7.03</v>
      </c>
      <c r="AH70" s="68">
        <f t="shared" si="15"/>
        <v>9.23</v>
      </c>
      <c r="AI70" s="68">
        <f t="shared" si="15"/>
        <v>17.43</v>
      </c>
      <c r="AJ70" s="68">
        <f t="shared" si="15"/>
        <v>0</v>
      </c>
      <c r="AK70" s="68">
        <f t="shared" si="15"/>
        <v>912.49</v>
      </c>
      <c r="AL70" s="68">
        <f t="shared" si="15"/>
        <v>785.25</v>
      </c>
      <c r="AM70" s="68">
        <f t="shared" si="15"/>
        <v>1252.8899999999999</v>
      </c>
      <c r="AN70" s="68">
        <f t="shared" si="15"/>
        <v>1161.51</v>
      </c>
      <c r="AO70" s="68">
        <f t="shared" si="15"/>
        <v>356.83</v>
      </c>
      <c r="AP70" s="68">
        <f t="shared" si="15"/>
        <v>700.14</v>
      </c>
      <c r="AQ70" s="68">
        <f t="shared" si="15"/>
        <v>214.92</v>
      </c>
      <c r="AR70" s="68">
        <f t="shared" si="15"/>
        <v>749.18</v>
      </c>
      <c r="AS70" s="68">
        <f t="shared" si="15"/>
        <v>826.45</v>
      </c>
      <c r="AT70" s="68">
        <f t="shared" si="15"/>
        <v>977.18999999999994</v>
      </c>
      <c r="AU70" s="68">
        <f t="shared" si="15"/>
        <v>1377.2900000000002</v>
      </c>
      <c r="AV70" s="68">
        <f t="shared" si="15"/>
        <v>553.88000000000011</v>
      </c>
      <c r="AW70" s="68">
        <f t="shared" si="15"/>
        <v>745.56</v>
      </c>
      <c r="AX70" s="68">
        <f t="shared" si="15"/>
        <v>3224.6899999999996</v>
      </c>
      <c r="AY70" s="68">
        <f t="shared" si="15"/>
        <v>128.63</v>
      </c>
      <c r="AZ70" s="68">
        <f t="shared" si="15"/>
        <v>899.62000000000012</v>
      </c>
      <c r="BA70" s="68">
        <f t="shared" si="15"/>
        <v>732.12999999999988</v>
      </c>
      <c r="BB70" s="68">
        <f t="shared" si="15"/>
        <v>552.11</v>
      </c>
      <c r="BC70" s="68">
        <f t="shared" si="15"/>
        <v>245.36</v>
      </c>
      <c r="BD70" s="68">
        <f t="shared" si="15"/>
        <v>0</v>
      </c>
      <c r="BE70" s="68">
        <f t="shared" si="15"/>
        <v>0</v>
      </c>
      <c r="BF70" s="68">
        <f t="shared" si="15"/>
        <v>0</v>
      </c>
      <c r="BG70" s="68">
        <f t="shared" si="15"/>
        <v>0</v>
      </c>
      <c r="BH70" s="68">
        <f t="shared" si="15"/>
        <v>0</v>
      </c>
      <c r="BI70" s="68">
        <f t="shared" si="15"/>
        <v>0</v>
      </c>
      <c r="BJ70" s="68">
        <f t="shared" si="15"/>
        <v>0</v>
      </c>
      <c r="BK70" s="68">
        <f t="shared" si="15"/>
        <v>0.33999999999999997</v>
      </c>
      <c r="BL70" s="68">
        <f t="shared" si="15"/>
        <v>0</v>
      </c>
      <c r="BM70" s="68">
        <f t="shared" si="15"/>
        <v>0.15000000000000002</v>
      </c>
      <c r="BN70" s="68">
        <f t="shared" si="15"/>
        <v>0.02</v>
      </c>
      <c r="BO70" s="68">
        <f t="shared" si="15"/>
        <v>0.02</v>
      </c>
      <c r="BP70" s="68">
        <f t="shared" si="15"/>
        <v>0</v>
      </c>
      <c r="BQ70" s="68">
        <f t="shared" ref="BQ70:CQ70" si="16">SUM(BQ64:BQ69)</f>
        <v>0</v>
      </c>
      <c r="BR70" s="68">
        <f t="shared" si="16"/>
        <v>0</v>
      </c>
      <c r="BS70" s="68">
        <f t="shared" si="16"/>
        <v>1.02</v>
      </c>
      <c r="BT70" s="68">
        <f t="shared" si="16"/>
        <v>0</v>
      </c>
      <c r="BU70" s="68">
        <f t="shared" si="16"/>
        <v>0</v>
      </c>
      <c r="BV70" s="68">
        <f t="shared" si="16"/>
        <v>2.5900000000000003</v>
      </c>
      <c r="BW70" s="68">
        <f t="shared" si="16"/>
        <v>0.02</v>
      </c>
      <c r="BX70" s="68">
        <f t="shared" si="16"/>
        <v>0</v>
      </c>
      <c r="BY70" s="68">
        <f t="shared" si="16"/>
        <v>0</v>
      </c>
      <c r="BZ70" s="68">
        <f t="shared" si="16"/>
        <v>0</v>
      </c>
      <c r="CA70" s="68">
        <f t="shared" si="16"/>
        <v>0</v>
      </c>
      <c r="CB70" s="68">
        <f t="shared" si="16"/>
        <v>529.33000000000004</v>
      </c>
      <c r="CC70" s="68">
        <f t="shared" si="16"/>
        <v>0</v>
      </c>
      <c r="CD70" s="68">
        <f t="shared" si="16"/>
        <v>0</v>
      </c>
      <c r="CE70" s="68">
        <f t="shared" si="16"/>
        <v>351.58</v>
      </c>
      <c r="CF70" s="68">
        <f t="shared" si="16"/>
        <v>0</v>
      </c>
      <c r="CG70" s="68">
        <f t="shared" si="16"/>
        <v>81.600000000000009</v>
      </c>
      <c r="CH70" s="68">
        <f t="shared" si="16"/>
        <v>49.33</v>
      </c>
      <c r="CI70" s="68">
        <f t="shared" si="16"/>
        <v>65.47</v>
      </c>
      <c r="CJ70" s="68">
        <f t="shared" si="16"/>
        <v>4663.29</v>
      </c>
      <c r="CK70" s="68">
        <f t="shared" si="16"/>
        <v>2550.7599999999998</v>
      </c>
      <c r="CL70" s="68">
        <f t="shared" si="16"/>
        <v>3607.03</v>
      </c>
      <c r="CM70" s="68">
        <f t="shared" si="16"/>
        <v>71.5</v>
      </c>
      <c r="CN70" s="68">
        <f t="shared" si="16"/>
        <v>40.760000000000005</v>
      </c>
      <c r="CO70" s="68">
        <f t="shared" si="16"/>
        <v>56.22999999999999</v>
      </c>
      <c r="CP70" s="68">
        <f t="shared" si="16"/>
        <v>0</v>
      </c>
      <c r="CQ70" s="68">
        <f t="shared" si="16"/>
        <v>1.6</v>
      </c>
    </row>
    <row r="71" spans="1:95" hidden="1" x14ac:dyDescent="0.3">
      <c r="A71" s="56"/>
      <c r="B71" s="16" t="s">
        <v>102</v>
      </c>
      <c r="C71" s="74"/>
      <c r="D71" s="74">
        <v>26.95</v>
      </c>
      <c r="E71" s="74">
        <v>0</v>
      </c>
      <c r="F71" s="74">
        <v>27.65</v>
      </c>
      <c r="G71" s="74">
        <v>0</v>
      </c>
      <c r="H71" s="74">
        <v>117.24999999999999</v>
      </c>
      <c r="I71" s="74">
        <v>822.5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244.99999999999997</v>
      </c>
      <c r="AD71" s="50">
        <v>0</v>
      </c>
      <c r="AE71" s="50">
        <v>0.42</v>
      </c>
      <c r="AF71" s="50">
        <v>0.48999999999999994</v>
      </c>
      <c r="AI71" s="50">
        <v>21</v>
      </c>
      <c r="CI71" s="51">
        <v>0</v>
      </c>
      <c r="CL71" s="51">
        <v>0</v>
      </c>
      <c r="CO71" s="51">
        <v>0</v>
      </c>
    </row>
    <row r="72" spans="1:95" hidden="1" x14ac:dyDescent="0.3">
      <c r="A72" s="56"/>
      <c r="B72" s="16" t="s">
        <v>103</v>
      </c>
      <c r="C72" s="74"/>
      <c r="D72" s="74">
        <f t="shared" ref="D72:I72" si="17">D70-D71</f>
        <v>-3.8499999999999979</v>
      </c>
      <c r="E72" s="74">
        <f t="shared" si="17"/>
        <v>0</v>
      </c>
      <c r="F72" s="74">
        <f t="shared" si="17"/>
        <v>-4.1900000000000013</v>
      </c>
      <c r="G72" s="74">
        <f t="shared" si="17"/>
        <v>3.4200000000000004</v>
      </c>
      <c r="H72" s="74">
        <f t="shared" si="17"/>
        <v>-3.4999999999999716</v>
      </c>
      <c r="I72" s="74">
        <f t="shared" si="17"/>
        <v>-111.87423024999987</v>
      </c>
      <c r="V72" s="50">
        <f t="shared" ref="V72:AF72" si="18">V70-V71</f>
        <v>845.8</v>
      </c>
      <c r="W72" s="50">
        <f t="shared" si="18"/>
        <v>57.129999999999995</v>
      </c>
      <c r="X72" s="50">
        <f t="shared" si="18"/>
        <v>80.889999999999986</v>
      </c>
      <c r="Y72" s="50">
        <f t="shared" si="18"/>
        <v>299.37</v>
      </c>
      <c r="Z72" s="50">
        <f t="shared" si="18"/>
        <v>4.7699999999999996</v>
      </c>
      <c r="AA72" s="50">
        <f t="shared" si="18"/>
        <v>131.69999999999999</v>
      </c>
      <c r="AB72" s="50">
        <f t="shared" si="18"/>
        <v>1319.2600000000002</v>
      </c>
      <c r="AC72" s="50">
        <f t="shared" si="18"/>
        <v>22.980000000000047</v>
      </c>
      <c r="AD72" s="50">
        <f t="shared" si="18"/>
        <v>6.1999999999999993</v>
      </c>
      <c r="AE72" s="50">
        <f t="shared" si="18"/>
        <v>0.37000000000000016</v>
      </c>
      <c r="AF72" s="50">
        <f t="shared" si="18"/>
        <v>4.0000000000000091E-2</v>
      </c>
      <c r="AI72" s="50">
        <f>AI70-AI71</f>
        <v>-3.5700000000000003</v>
      </c>
      <c r="CI72" s="51">
        <f>CI70-CI71</f>
        <v>65.47</v>
      </c>
      <c r="CL72" s="51">
        <f>CL70-CL71</f>
        <v>3607.03</v>
      </c>
      <c r="CO72" s="51">
        <f>CO70-CO71</f>
        <v>56.22999999999999</v>
      </c>
    </row>
    <row r="73" spans="1:95" hidden="1" x14ac:dyDescent="0.3">
      <c r="A73" s="56"/>
      <c r="B73" s="16" t="s">
        <v>104</v>
      </c>
      <c r="C73" s="74"/>
      <c r="D73" s="74">
        <v>13</v>
      </c>
      <c r="E73" s="74"/>
      <c r="F73" s="74">
        <v>40</v>
      </c>
      <c r="G73" s="74"/>
      <c r="H73" s="74">
        <v>47</v>
      </c>
      <c r="I73" s="74"/>
    </row>
    <row r="74" spans="1:95" ht="6" customHeight="1" x14ac:dyDescent="0.3">
      <c r="A74" s="56"/>
      <c r="B74" s="16"/>
      <c r="C74" s="74"/>
      <c r="D74" s="74"/>
      <c r="E74" s="74"/>
      <c r="F74" s="74"/>
      <c r="G74" s="74"/>
      <c r="H74" s="74"/>
      <c r="I74" s="74"/>
    </row>
    <row r="75" spans="1:95" x14ac:dyDescent="0.3">
      <c r="A75" s="56"/>
      <c r="B75" s="23" t="s">
        <v>146</v>
      </c>
      <c r="C75" s="24" t="s">
        <v>156</v>
      </c>
      <c r="D75" s="234" t="s">
        <v>157</v>
      </c>
      <c r="E75" s="234"/>
      <c r="F75" s="267" t="s">
        <v>158</v>
      </c>
      <c r="G75" s="267"/>
      <c r="H75" s="25" t="s">
        <v>159</v>
      </c>
      <c r="I75" s="25" t="s">
        <v>160</v>
      </c>
      <c r="J75" s="83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8"/>
      <c r="CD75" s="58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</row>
    <row r="76" spans="1:95" x14ac:dyDescent="0.3">
      <c r="A76" s="121"/>
      <c r="B76" s="122" t="s">
        <v>199</v>
      </c>
      <c r="C76" s="123"/>
      <c r="D76" s="123"/>
      <c r="E76" s="123"/>
      <c r="F76" s="123"/>
      <c r="G76" s="123"/>
      <c r="H76" s="123"/>
      <c r="I76" s="123"/>
      <c r="J76" s="83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8"/>
      <c r="CD76" s="58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</row>
    <row r="77" spans="1:95" x14ac:dyDescent="0.3">
      <c r="A77" s="121" t="s">
        <v>226</v>
      </c>
      <c r="B77" s="126" t="s">
        <v>200</v>
      </c>
      <c r="C77" s="123">
        <v>250</v>
      </c>
      <c r="D77" s="123">
        <v>5.53</v>
      </c>
      <c r="E77" s="123">
        <v>0</v>
      </c>
      <c r="F77" s="123">
        <v>5.56</v>
      </c>
      <c r="G77" s="123">
        <v>4.45</v>
      </c>
      <c r="H77" s="123">
        <v>24.31</v>
      </c>
      <c r="I77" s="123">
        <v>164</v>
      </c>
      <c r="J77" s="82">
        <v>0.57999999999999996</v>
      </c>
      <c r="K77" s="60">
        <v>2.6</v>
      </c>
      <c r="L77" s="60">
        <v>0</v>
      </c>
      <c r="M77" s="60">
        <v>0</v>
      </c>
      <c r="N77" s="60">
        <v>2.65</v>
      </c>
      <c r="O77" s="60">
        <v>13.98</v>
      </c>
      <c r="P77" s="60">
        <v>2.82</v>
      </c>
      <c r="Q77" s="60">
        <v>0</v>
      </c>
      <c r="R77" s="60">
        <v>0</v>
      </c>
      <c r="S77" s="60">
        <v>0.15</v>
      </c>
      <c r="T77" s="60">
        <v>1.58</v>
      </c>
      <c r="U77" s="60">
        <v>163.38999999999999</v>
      </c>
      <c r="V77" s="60">
        <v>453.14</v>
      </c>
      <c r="W77" s="60">
        <v>29.15</v>
      </c>
      <c r="X77" s="60">
        <v>31.95</v>
      </c>
      <c r="Y77" s="60">
        <v>85.71</v>
      </c>
      <c r="Z77" s="60">
        <v>1.63</v>
      </c>
      <c r="AA77" s="60">
        <v>0</v>
      </c>
      <c r="AB77" s="60">
        <v>1090.44</v>
      </c>
      <c r="AC77" s="60">
        <v>201.82</v>
      </c>
      <c r="AD77" s="60">
        <v>1.98</v>
      </c>
      <c r="AE77" s="60">
        <v>0.17</v>
      </c>
      <c r="AF77" s="60">
        <v>0.06</v>
      </c>
      <c r="AG77" s="60">
        <v>0.95</v>
      </c>
      <c r="AH77" s="60">
        <v>2.09</v>
      </c>
      <c r="AI77" s="60">
        <v>4.5199999999999996</v>
      </c>
      <c r="AJ77" s="61">
        <v>0</v>
      </c>
      <c r="AK77" s="61">
        <v>174.83</v>
      </c>
      <c r="AL77" s="61">
        <v>193.95</v>
      </c>
      <c r="AM77" s="61">
        <v>287.54000000000002</v>
      </c>
      <c r="AN77" s="61">
        <v>276.17</v>
      </c>
      <c r="AO77" s="61">
        <v>37.93</v>
      </c>
      <c r="AP77" s="61">
        <v>154.44999999999999</v>
      </c>
      <c r="AQ77" s="61">
        <v>51.35</v>
      </c>
      <c r="AR77" s="61">
        <v>181.5</v>
      </c>
      <c r="AS77" s="61">
        <v>175.81</v>
      </c>
      <c r="AT77" s="61">
        <v>335.82</v>
      </c>
      <c r="AU77" s="61">
        <v>396.73</v>
      </c>
      <c r="AV77" s="61">
        <v>80.37</v>
      </c>
      <c r="AW77" s="61">
        <v>171.9</v>
      </c>
      <c r="AX77" s="61">
        <v>628.37</v>
      </c>
      <c r="AY77" s="61">
        <v>0</v>
      </c>
      <c r="AZ77" s="61">
        <v>121.13</v>
      </c>
      <c r="BA77" s="61">
        <v>147.71</v>
      </c>
      <c r="BB77" s="61">
        <v>124.66</v>
      </c>
      <c r="BC77" s="61">
        <v>46.75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0</v>
      </c>
      <c r="BJ77" s="61">
        <v>0</v>
      </c>
      <c r="BK77" s="61">
        <v>0.31</v>
      </c>
      <c r="BL77" s="61">
        <v>0</v>
      </c>
      <c r="BM77" s="61">
        <v>0.17</v>
      </c>
      <c r="BN77" s="61">
        <v>0.01</v>
      </c>
      <c r="BO77" s="61">
        <v>0.03</v>
      </c>
      <c r="BP77" s="61">
        <v>0</v>
      </c>
      <c r="BQ77" s="61">
        <v>0</v>
      </c>
      <c r="BR77" s="61">
        <v>0</v>
      </c>
      <c r="BS77" s="61">
        <v>1.07</v>
      </c>
      <c r="BT77" s="61">
        <v>0</v>
      </c>
      <c r="BU77" s="61">
        <v>0</v>
      </c>
      <c r="BV77" s="61">
        <v>2.5</v>
      </c>
      <c r="BW77" s="61">
        <v>0.02</v>
      </c>
      <c r="BX77" s="61">
        <v>0</v>
      </c>
      <c r="BY77" s="61">
        <v>0</v>
      </c>
      <c r="BZ77" s="61">
        <v>0</v>
      </c>
      <c r="CA77" s="61">
        <v>0</v>
      </c>
      <c r="CB77" s="61">
        <v>193.22</v>
      </c>
      <c r="CC77" s="62"/>
      <c r="CD77" s="62"/>
      <c r="CE77" s="61">
        <v>181.74</v>
      </c>
      <c r="CF77" s="61"/>
      <c r="CG77" s="61">
        <v>22.94</v>
      </c>
      <c r="CH77" s="61">
        <v>14.82</v>
      </c>
      <c r="CI77" s="61">
        <v>18.88</v>
      </c>
      <c r="CJ77" s="61">
        <v>1191.93</v>
      </c>
      <c r="CK77" s="61">
        <v>620.13</v>
      </c>
      <c r="CL77" s="61">
        <v>906.03</v>
      </c>
      <c r="CM77" s="61">
        <v>42.51</v>
      </c>
      <c r="CN77" s="61">
        <v>21.74</v>
      </c>
      <c r="CO77" s="61">
        <v>32.119999999999997</v>
      </c>
      <c r="CP77" s="61">
        <v>0</v>
      </c>
      <c r="CQ77" s="61">
        <v>0.4</v>
      </c>
    </row>
    <row r="78" spans="1:95" ht="13.8" customHeight="1" x14ac:dyDescent="0.3">
      <c r="A78" s="121" t="s">
        <v>355</v>
      </c>
      <c r="B78" s="126" t="s">
        <v>245</v>
      </c>
      <c r="C78" s="123" t="str">
        <f>"200"</f>
        <v>200</v>
      </c>
      <c r="D78" s="123">
        <v>14.8</v>
      </c>
      <c r="E78" s="123">
        <v>11.9</v>
      </c>
      <c r="F78" s="123">
        <v>16.510000000000002</v>
      </c>
      <c r="G78" s="123">
        <v>8.52</v>
      </c>
      <c r="H78" s="123">
        <v>36.71</v>
      </c>
      <c r="I78" s="123">
        <v>353.25150000000002</v>
      </c>
      <c r="J78" s="82">
        <v>10.130000000000001</v>
      </c>
      <c r="K78" s="60">
        <v>3.32</v>
      </c>
      <c r="L78" s="60">
        <v>0</v>
      </c>
      <c r="M78" s="60">
        <v>0</v>
      </c>
      <c r="N78" s="60">
        <v>3.84</v>
      </c>
      <c r="O78" s="60">
        <v>6.06</v>
      </c>
      <c r="P78" s="60">
        <v>2.67</v>
      </c>
      <c r="Q78" s="60">
        <v>0</v>
      </c>
      <c r="R78" s="60">
        <v>0</v>
      </c>
      <c r="S78" s="60">
        <v>0.13</v>
      </c>
      <c r="T78" s="60">
        <v>1.73</v>
      </c>
      <c r="U78" s="60">
        <v>173.54</v>
      </c>
      <c r="V78" s="60">
        <v>289.01</v>
      </c>
      <c r="W78" s="60">
        <v>42.92</v>
      </c>
      <c r="X78" s="60">
        <v>36.49</v>
      </c>
      <c r="Y78" s="60">
        <v>160.27000000000001</v>
      </c>
      <c r="Z78" s="60">
        <v>1.81</v>
      </c>
      <c r="AA78" s="60">
        <v>3.69</v>
      </c>
      <c r="AB78" s="60">
        <v>5.53</v>
      </c>
      <c r="AC78" s="60">
        <v>20.100000000000001</v>
      </c>
      <c r="AD78" s="60">
        <v>3.09</v>
      </c>
      <c r="AE78" s="60">
        <v>0.28000000000000003</v>
      </c>
      <c r="AF78" s="60">
        <v>0.11</v>
      </c>
      <c r="AG78" s="60">
        <v>1.82</v>
      </c>
      <c r="AH78" s="60">
        <v>4.9400000000000004</v>
      </c>
      <c r="AI78" s="60">
        <v>1.33</v>
      </c>
      <c r="AJ78" s="61">
        <v>0</v>
      </c>
      <c r="AK78" s="61">
        <v>569.74</v>
      </c>
      <c r="AL78" s="61">
        <v>492.52</v>
      </c>
      <c r="AM78" s="61">
        <v>773.95</v>
      </c>
      <c r="AN78" s="61">
        <v>802.97</v>
      </c>
      <c r="AO78" s="61">
        <v>232.35</v>
      </c>
      <c r="AP78" s="61">
        <v>443.1</v>
      </c>
      <c r="AQ78" s="61">
        <v>126.68</v>
      </c>
      <c r="AR78" s="61">
        <v>421.9</v>
      </c>
      <c r="AS78" s="61">
        <v>466.44</v>
      </c>
      <c r="AT78" s="61">
        <v>530.67999999999995</v>
      </c>
      <c r="AU78" s="61">
        <v>792.31</v>
      </c>
      <c r="AV78" s="61">
        <v>356.1</v>
      </c>
      <c r="AW78" s="61">
        <v>420.45</v>
      </c>
      <c r="AX78" s="61">
        <v>1393.38</v>
      </c>
      <c r="AY78" s="61">
        <v>100.67</v>
      </c>
      <c r="AZ78" s="61">
        <v>409.04</v>
      </c>
      <c r="BA78" s="61">
        <v>374.96</v>
      </c>
      <c r="BB78" s="61">
        <v>358.42</v>
      </c>
      <c r="BC78" s="61">
        <v>119.5</v>
      </c>
      <c r="BD78" s="61">
        <v>0.05</v>
      </c>
      <c r="BE78" s="61">
        <v>0.02</v>
      </c>
      <c r="BF78" s="61">
        <v>0.01</v>
      </c>
      <c r="BG78" s="61">
        <v>0.03</v>
      </c>
      <c r="BH78" s="61">
        <v>0.03</v>
      </c>
      <c r="BI78" s="61">
        <v>0.15</v>
      </c>
      <c r="BJ78" s="61">
        <v>0</v>
      </c>
      <c r="BK78" s="61">
        <v>0.68</v>
      </c>
      <c r="BL78" s="61">
        <v>0</v>
      </c>
      <c r="BM78" s="61">
        <v>0.28999999999999998</v>
      </c>
      <c r="BN78" s="61">
        <v>0.01</v>
      </c>
      <c r="BO78" s="61">
        <v>0.03</v>
      </c>
      <c r="BP78" s="61">
        <v>0</v>
      </c>
      <c r="BQ78" s="61">
        <v>0.03</v>
      </c>
      <c r="BR78" s="61">
        <v>0.05</v>
      </c>
      <c r="BS78" s="61">
        <v>1.28</v>
      </c>
      <c r="BT78" s="61">
        <v>0</v>
      </c>
      <c r="BU78" s="61">
        <v>0</v>
      </c>
      <c r="BV78" s="61">
        <v>3.01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112.82</v>
      </c>
      <c r="CC78" s="62"/>
      <c r="CD78" s="62"/>
      <c r="CE78" s="61">
        <v>4.62</v>
      </c>
      <c r="CF78" s="61"/>
      <c r="CG78" s="61">
        <v>17.61</v>
      </c>
      <c r="CH78" s="61">
        <v>10.62</v>
      </c>
      <c r="CI78" s="61">
        <v>14.12</v>
      </c>
      <c r="CJ78" s="61">
        <v>2751</v>
      </c>
      <c r="CK78" s="61">
        <v>1530.56</v>
      </c>
      <c r="CL78" s="61">
        <v>2140.7800000000002</v>
      </c>
      <c r="CM78" s="61">
        <v>24.7</v>
      </c>
      <c r="CN78" s="61">
        <v>14.15</v>
      </c>
      <c r="CO78" s="61">
        <v>19.63</v>
      </c>
      <c r="CP78" s="61">
        <v>0</v>
      </c>
      <c r="CQ78" s="61">
        <v>0.24</v>
      </c>
    </row>
    <row r="79" spans="1:95" ht="13.2" customHeight="1" x14ac:dyDescent="0.3">
      <c r="A79" s="141" t="s">
        <v>223</v>
      </c>
      <c r="B79" s="126" t="s">
        <v>224</v>
      </c>
      <c r="C79" s="123" t="str">
        <f>"200"</f>
        <v>200</v>
      </c>
      <c r="D79" s="123">
        <v>0.19</v>
      </c>
      <c r="E79" s="123">
        <v>0</v>
      </c>
      <c r="F79" s="123">
        <v>7.0000000000000007E-2</v>
      </c>
      <c r="G79" s="123">
        <v>0.03</v>
      </c>
      <c r="H79" s="123">
        <v>11.58</v>
      </c>
      <c r="I79" s="123">
        <v>45.638252500000007</v>
      </c>
      <c r="J79" s="82">
        <v>0</v>
      </c>
      <c r="K79" s="60">
        <v>0</v>
      </c>
      <c r="L79" s="60">
        <v>0</v>
      </c>
      <c r="M79" s="60">
        <v>0</v>
      </c>
      <c r="N79" s="60">
        <v>11.12</v>
      </c>
      <c r="O79" s="60">
        <v>0.01</v>
      </c>
      <c r="P79" s="60">
        <v>0.46</v>
      </c>
      <c r="Q79" s="60">
        <v>0</v>
      </c>
      <c r="R79" s="60">
        <v>0</v>
      </c>
      <c r="S79" s="60">
        <v>0.36</v>
      </c>
      <c r="T79" s="60">
        <v>0.14000000000000001</v>
      </c>
      <c r="U79" s="60">
        <v>4.8499999999999996</v>
      </c>
      <c r="V79" s="60">
        <v>46.13</v>
      </c>
      <c r="W79" s="60">
        <v>8.73</v>
      </c>
      <c r="X79" s="60">
        <v>4.79</v>
      </c>
      <c r="Y79" s="60">
        <v>5.76</v>
      </c>
      <c r="Z79" s="60">
        <v>0.21</v>
      </c>
      <c r="AA79" s="60">
        <v>0</v>
      </c>
      <c r="AB79" s="60">
        <v>10</v>
      </c>
      <c r="AC79" s="60">
        <v>2.75</v>
      </c>
      <c r="AD79" s="60">
        <v>0.04</v>
      </c>
      <c r="AE79" s="60">
        <v>0.01</v>
      </c>
      <c r="AF79" s="60">
        <v>0.01</v>
      </c>
      <c r="AG79" s="60">
        <v>0.08</v>
      </c>
      <c r="AH79" s="60">
        <v>0.06</v>
      </c>
      <c r="AI79" s="60">
        <v>3.75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229.49</v>
      </c>
      <c r="CC79" s="62"/>
      <c r="CD79" s="62"/>
      <c r="CE79" s="61">
        <v>1.67</v>
      </c>
      <c r="CF79" s="61"/>
      <c r="CG79" s="61">
        <v>0.25</v>
      </c>
      <c r="CH79" s="61">
        <v>0.38</v>
      </c>
      <c r="CI79" s="61">
        <v>0.25</v>
      </c>
      <c r="CJ79" s="61">
        <v>25</v>
      </c>
      <c r="CK79" s="61">
        <v>10.26</v>
      </c>
      <c r="CL79" s="61">
        <v>17.63</v>
      </c>
      <c r="CM79" s="61">
        <v>0</v>
      </c>
      <c r="CN79" s="61">
        <v>0.05</v>
      </c>
      <c r="CO79" s="61">
        <v>0</v>
      </c>
      <c r="CP79" s="61">
        <v>10</v>
      </c>
      <c r="CQ79" s="61">
        <v>0</v>
      </c>
    </row>
    <row r="80" spans="1:95" x14ac:dyDescent="0.3">
      <c r="A80" s="121" t="str">
        <f>"-"</f>
        <v>-</v>
      </c>
      <c r="B80" s="126" t="s">
        <v>254</v>
      </c>
      <c r="C80" s="123" t="str">
        <f>"30"</f>
        <v>30</v>
      </c>
      <c r="D80" s="123">
        <v>1.98</v>
      </c>
      <c r="E80" s="123">
        <v>0</v>
      </c>
      <c r="F80" s="123">
        <v>0.2</v>
      </c>
      <c r="G80" s="123">
        <v>0.2</v>
      </c>
      <c r="H80" s="123">
        <v>14.07</v>
      </c>
      <c r="I80" s="123">
        <v>67.170299999999997</v>
      </c>
      <c r="J80" s="82">
        <v>0</v>
      </c>
      <c r="K80" s="60">
        <v>0</v>
      </c>
      <c r="L80" s="60">
        <v>0</v>
      </c>
      <c r="M80" s="60">
        <v>0</v>
      </c>
      <c r="N80" s="60">
        <v>0.33</v>
      </c>
      <c r="O80" s="60">
        <v>13.68</v>
      </c>
      <c r="P80" s="60">
        <v>0.06</v>
      </c>
      <c r="Q80" s="60">
        <v>0</v>
      </c>
      <c r="R80" s="60">
        <v>0</v>
      </c>
      <c r="S80" s="60">
        <v>0</v>
      </c>
      <c r="T80" s="60">
        <v>0.54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  <c r="AG80" s="60">
        <v>0</v>
      </c>
      <c r="AH80" s="60">
        <v>0</v>
      </c>
      <c r="AI80" s="60">
        <v>0</v>
      </c>
      <c r="AJ80" s="61">
        <v>0</v>
      </c>
      <c r="AK80" s="61">
        <v>95.79</v>
      </c>
      <c r="AL80" s="61">
        <v>99.7</v>
      </c>
      <c r="AM80" s="61">
        <v>152.69</v>
      </c>
      <c r="AN80" s="61">
        <v>50.63</v>
      </c>
      <c r="AO80" s="61">
        <v>30.02</v>
      </c>
      <c r="AP80" s="61">
        <v>60.03</v>
      </c>
      <c r="AQ80" s="61">
        <v>22.71</v>
      </c>
      <c r="AR80" s="61">
        <v>108.58</v>
      </c>
      <c r="AS80" s="61">
        <v>67.34</v>
      </c>
      <c r="AT80" s="61">
        <v>93.96</v>
      </c>
      <c r="AU80" s="61">
        <v>77.52</v>
      </c>
      <c r="AV80" s="61">
        <v>40.72</v>
      </c>
      <c r="AW80" s="61">
        <v>72.040000000000006</v>
      </c>
      <c r="AX80" s="61">
        <v>602.39</v>
      </c>
      <c r="AY80" s="61">
        <v>0</v>
      </c>
      <c r="AZ80" s="61">
        <v>196.27</v>
      </c>
      <c r="BA80" s="61">
        <v>85.35</v>
      </c>
      <c r="BB80" s="61">
        <v>56.64</v>
      </c>
      <c r="BC80" s="61">
        <v>44.89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0.02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0.02</v>
      </c>
      <c r="BT80" s="61">
        <v>0</v>
      </c>
      <c r="BU80" s="61">
        <v>0</v>
      </c>
      <c r="BV80" s="61">
        <v>0.08</v>
      </c>
      <c r="BW80" s="61">
        <v>0</v>
      </c>
      <c r="BX80" s="61">
        <v>0</v>
      </c>
      <c r="BY80" s="61">
        <v>0</v>
      </c>
      <c r="BZ80" s="61">
        <v>0</v>
      </c>
      <c r="CA80" s="61">
        <v>0</v>
      </c>
      <c r="CB80" s="61">
        <v>11.73</v>
      </c>
      <c r="CC80" s="62"/>
      <c r="CD80" s="62"/>
      <c r="CE80" s="61">
        <v>0</v>
      </c>
      <c r="CF80" s="61"/>
      <c r="CG80" s="61">
        <v>0</v>
      </c>
      <c r="CH80" s="61">
        <v>0</v>
      </c>
      <c r="CI80" s="61">
        <v>0</v>
      </c>
      <c r="CJ80" s="61">
        <v>570</v>
      </c>
      <c r="CK80" s="61">
        <v>219.6</v>
      </c>
      <c r="CL80" s="61">
        <v>394.8</v>
      </c>
      <c r="CM80" s="61">
        <v>4.5599999999999996</v>
      </c>
      <c r="CN80" s="61">
        <v>4.5599999999999996</v>
      </c>
      <c r="CO80" s="61">
        <v>4.5599999999999996</v>
      </c>
      <c r="CP80" s="61">
        <v>0</v>
      </c>
      <c r="CQ80" s="61">
        <v>0</v>
      </c>
    </row>
    <row r="81" spans="1:95" x14ac:dyDescent="0.3">
      <c r="A81" s="121" t="str">
        <f>"-"</f>
        <v>-</v>
      </c>
      <c r="B81" s="126" t="s">
        <v>100</v>
      </c>
      <c r="C81" s="123" t="str">
        <f>"30"</f>
        <v>30</v>
      </c>
      <c r="D81" s="123">
        <v>1.98</v>
      </c>
      <c r="E81" s="123">
        <v>0</v>
      </c>
      <c r="F81" s="123">
        <v>0.36</v>
      </c>
      <c r="G81" s="123">
        <v>0.36</v>
      </c>
      <c r="H81" s="123">
        <v>12.51</v>
      </c>
      <c r="I81" s="123">
        <v>58.013999999999996</v>
      </c>
      <c r="J81" s="82">
        <v>0.05</v>
      </c>
      <c r="K81" s="60">
        <v>0</v>
      </c>
      <c r="L81" s="60">
        <v>0</v>
      </c>
      <c r="M81" s="60">
        <v>0</v>
      </c>
      <c r="N81" s="60">
        <v>0.3</v>
      </c>
      <c r="O81" s="60">
        <v>8.0500000000000007</v>
      </c>
      <c r="P81" s="60">
        <v>2.08</v>
      </c>
      <c r="Q81" s="60">
        <v>0</v>
      </c>
      <c r="R81" s="60">
        <v>0</v>
      </c>
      <c r="S81" s="60">
        <v>0.25</v>
      </c>
      <c r="T81" s="60">
        <v>0.63</v>
      </c>
      <c r="U81" s="60">
        <v>152.5</v>
      </c>
      <c r="V81" s="60">
        <v>61.25</v>
      </c>
      <c r="W81" s="60">
        <v>8.75</v>
      </c>
      <c r="X81" s="60">
        <v>11.75</v>
      </c>
      <c r="Y81" s="60">
        <v>39.5</v>
      </c>
      <c r="Z81" s="60">
        <v>0.98</v>
      </c>
      <c r="AA81" s="60">
        <v>0</v>
      </c>
      <c r="AB81" s="60">
        <v>1.25</v>
      </c>
      <c r="AC81" s="60">
        <v>0.25</v>
      </c>
      <c r="AD81" s="60">
        <v>0.35</v>
      </c>
      <c r="AE81" s="60">
        <v>0.05</v>
      </c>
      <c r="AF81" s="60">
        <v>0.02</v>
      </c>
      <c r="AG81" s="60">
        <v>0.18</v>
      </c>
      <c r="AH81" s="60">
        <v>0.5</v>
      </c>
      <c r="AI81" s="60">
        <v>0</v>
      </c>
      <c r="AJ81" s="61">
        <v>0</v>
      </c>
      <c r="AK81" s="61">
        <v>80.5</v>
      </c>
      <c r="AL81" s="61">
        <v>62</v>
      </c>
      <c r="AM81" s="61">
        <v>106.75</v>
      </c>
      <c r="AN81" s="61">
        <v>55.75</v>
      </c>
      <c r="AO81" s="61">
        <v>23.25</v>
      </c>
      <c r="AP81" s="61">
        <v>49.5</v>
      </c>
      <c r="AQ81" s="61">
        <v>20</v>
      </c>
      <c r="AR81" s="61">
        <v>92.75</v>
      </c>
      <c r="AS81" s="61">
        <v>74.25</v>
      </c>
      <c r="AT81" s="61">
        <v>72.75</v>
      </c>
      <c r="AU81" s="61">
        <v>116</v>
      </c>
      <c r="AV81" s="61">
        <v>31</v>
      </c>
      <c r="AW81" s="61">
        <v>77.5</v>
      </c>
      <c r="AX81" s="61">
        <v>389.75</v>
      </c>
      <c r="AY81" s="61">
        <v>0</v>
      </c>
      <c r="AZ81" s="61">
        <v>131.5</v>
      </c>
      <c r="BA81" s="61">
        <v>72.75</v>
      </c>
      <c r="BB81" s="61">
        <v>45</v>
      </c>
      <c r="BC81" s="61">
        <v>32.5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0.04</v>
      </c>
      <c r="BL81" s="61">
        <v>0</v>
      </c>
      <c r="BM81" s="61">
        <v>0</v>
      </c>
      <c r="BN81" s="61">
        <v>0.01</v>
      </c>
      <c r="BO81" s="61">
        <v>0</v>
      </c>
      <c r="BP81" s="61">
        <v>0</v>
      </c>
      <c r="BQ81" s="61">
        <v>0</v>
      </c>
      <c r="BR81" s="61">
        <v>0</v>
      </c>
      <c r="BS81" s="61">
        <v>0.03</v>
      </c>
      <c r="BT81" s="61">
        <v>0</v>
      </c>
      <c r="BU81" s="61">
        <v>0</v>
      </c>
      <c r="BV81" s="61">
        <v>0.12</v>
      </c>
      <c r="BW81" s="61">
        <v>0.02</v>
      </c>
      <c r="BX81" s="61">
        <v>0</v>
      </c>
      <c r="BY81" s="61">
        <v>0</v>
      </c>
      <c r="BZ81" s="61">
        <v>0</v>
      </c>
      <c r="CA81" s="61">
        <v>0</v>
      </c>
      <c r="CB81" s="61">
        <v>11.75</v>
      </c>
      <c r="CC81" s="62"/>
      <c r="CD81" s="62"/>
      <c r="CE81" s="61">
        <v>0.21</v>
      </c>
      <c r="CF81" s="61"/>
      <c r="CG81" s="61">
        <v>3</v>
      </c>
      <c r="CH81" s="61">
        <v>3</v>
      </c>
      <c r="CI81" s="61">
        <v>3</v>
      </c>
      <c r="CJ81" s="61">
        <v>570</v>
      </c>
      <c r="CK81" s="61">
        <v>219.6</v>
      </c>
      <c r="CL81" s="61">
        <v>394.8</v>
      </c>
      <c r="CM81" s="61">
        <v>5.7</v>
      </c>
      <c r="CN81" s="61">
        <v>4.74</v>
      </c>
      <c r="CO81" s="61">
        <v>5.22</v>
      </c>
      <c r="CP81" s="61">
        <v>0</v>
      </c>
      <c r="CQ81" s="61">
        <v>0</v>
      </c>
    </row>
    <row r="82" spans="1:95" x14ac:dyDescent="0.3">
      <c r="A82" s="121" t="str">
        <f>"-"</f>
        <v>-</v>
      </c>
      <c r="B82" s="126" t="s">
        <v>204</v>
      </c>
      <c r="C82" s="123" t="str">
        <f>"100"</f>
        <v>100</v>
      </c>
      <c r="D82" s="123">
        <v>0.4</v>
      </c>
      <c r="E82" s="123">
        <v>0</v>
      </c>
      <c r="F82" s="123">
        <v>0.4</v>
      </c>
      <c r="G82" s="123">
        <v>0.4</v>
      </c>
      <c r="H82" s="123">
        <v>11.6</v>
      </c>
      <c r="I82" s="123">
        <v>48.68</v>
      </c>
      <c r="J82" s="83">
        <v>0.1</v>
      </c>
      <c r="K82" s="57">
        <v>0</v>
      </c>
      <c r="L82" s="57">
        <v>0</v>
      </c>
      <c r="M82" s="57">
        <v>0</v>
      </c>
      <c r="N82" s="57">
        <v>9</v>
      </c>
      <c r="O82" s="57">
        <v>0.8</v>
      </c>
      <c r="P82" s="57">
        <v>1.8</v>
      </c>
      <c r="Q82" s="57">
        <v>0</v>
      </c>
      <c r="R82" s="57">
        <v>0</v>
      </c>
      <c r="S82" s="57">
        <v>0.8</v>
      </c>
      <c r="T82" s="57">
        <v>0.5</v>
      </c>
      <c r="U82" s="57">
        <v>26</v>
      </c>
      <c r="V82" s="57">
        <v>278</v>
      </c>
      <c r="W82" s="57">
        <v>16</v>
      </c>
      <c r="X82" s="57">
        <v>9</v>
      </c>
      <c r="Y82" s="57">
        <v>11</v>
      </c>
      <c r="Z82" s="57">
        <v>2.2000000000000002</v>
      </c>
      <c r="AA82" s="57">
        <v>0</v>
      </c>
      <c r="AB82" s="57">
        <v>30</v>
      </c>
      <c r="AC82" s="57">
        <v>5</v>
      </c>
      <c r="AD82" s="57">
        <v>0.2</v>
      </c>
      <c r="AE82" s="57">
        <v>0.03</v>
      </c>
      <c r="AF82" s="57">
        <v>0.02</v>
      </c>
      <c r="AG82" s="57">
        <v>0.3</v>
      </c>
      <c r="AH82" s="57">
        <v>0.4</v>
      </c>
      <c r="AI82" s="57">
        <v>10</v>
      </c>
      <c r="AJ82" s="55">
        <v>0</v>
      </c>
      <c r="AK82" s="55">
        <v>12</v>
      </c>
      <c r="AL82" s="55">
        <v>13</v>
      </c>
      <c r="AM82" s="55">
        <v>19</v>
      </c>
      <c r="AN82" s="55">
        <v>18</v>
      </c>
      <c r="AO82" s="55">
        <v>3</v>
      </c>
      <c r="AP82" s="55">
        <v>11</v>
      </c>
      <c r="AQ82" s="55">
        <v>3</v>
      </c>
      <c r="AR82" s="55">
        <v>9</v>
      </c>
      <c r="AS82" s="55">
        <v>17</v>
      </c>
      <c r="AT82" s="55">
        <v>10</v>
      </c>
      <c r="AU82" s="55">
        <v>78</v>
      </c>
      <c r="AV82" s="55">
        <v>7</v>
      </c>
      <c r="AW82" s="55">
        <v>14</v>
      </c>
      <c r="AX82" s="55">
        <v>42</v>
      </c>
      <c r="AY82" s="55">
        <v>0</v>
      </c>
      <c r="AZ82" s="55">
        <v>13</v>
      </c>
      <c r="BA82" s="55">
        <v>16</v>
      </c>
      <c r="BB82" s="55">
        <v>6</v>
      </c>
      <c r="BC82" s="55">
        <v>5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0</v>
      </c>
      <c r="BJ82" s="55">
        <v>0</v>
      </c>
      <c r="BK82" s="55">
        <v>0</v>
      </c>
      <c r="BL82" s="55">
        <v>0</v>
      </c>
      <c r="BM82" s="55">
        <v>0</v>
      </c>
      <c r="BN82" s="55">
        <v>0</v>
      </c>
      <c r="BO82" s="55">
        <v>0</v>
      </c>
      <c r="BP82" s="55">
        <v>0</v>
      </c>
      <c r="BQ82" s="55">
        <v>0</v>
      </c>
      <c r="BR82" s="55">
        <v>0</v>
      </c>
      <c r="BS82" s="55">
        <v>0</v>
      </c>
      <c r="BT82" s="55">
        <v>0</v>
      </c>
      <c r="BU82" s="55">
        <v>0</v>
      </c>
      <c r="BV82" s="55">
        <v>0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86.3</v>
      </c>
      <c r="CC82" s="58"/>
      <c r="CD82" s="58"/>
      <c r="CE82" s="55">
        <v>5</v>
      </c>
      <c r="CF82" s="55"/>
      <c r="CG82" s="55">
        <v>2</v>
      </c>
      <c r="CH82" s="55">
        <v>2</v>
      </c>
      <c r="CI82" s="55">
        <v>2</v>
      </c>
      <c r="CJ82" s="55">
        <v>150</v>
      </c>
      <c r="CK82" s="55">
        <v>150</v>
      </c>
      <c r="CL82" s="55">
        <v>150</v>
      </c>
      <c r="CM82" s="55">
        <v>46.8</v>
      </c>
      <c r="CN82" s="55">
        <v>46.8</v>
      </c>
      <c r="CO82" s="55">
        <v>46.8</v>
      </c>
      <c r="CP82" s="55">
        <v>0</v>
      </c>
      <c r="CQ82" s="55">
        <v>0</v>
      </c>
    </row>
    <row r="83" spans="1:95" x14ac:dyDescent="0.3">
      <c r="A83" s="127"/>
      <c r="B83" s="142" t="s">
        <v>205</v>
      </c>
      <c r="C83" s="128"/>
      <c r="D83" s="128">
        <f>SUM(D77:D82)</f>
        <v>24.880000000000003</v>
      </c>
      <c r="E83" s="128">
        <f t="shared" ref="E83:I83" si="19">SUM(E77:E82)</f>
        <v>11.9</v>
      </c>
      <c r="F83" s="128">
        <f t="shared" si="19"/>
        <v>23.099999999999998</v>
      </c>
      <c r="G83" s="128">
        <f t="shared" si="19"/>
        <v>13.959999999999997</v>
      </c>
      <c r="H83" s="128">
        <f t="shared" si="19"/>
        <v>110.77999999999999</v>
      </c>
      <c r="I83" s="128">
        <f t="shared" si="19"/>
        <v>736.75405250000006</v>
      </c>
      <c r="J83" s="63">
        <v>13.53</v>
      </c>
      <c r="K83" s="63">
        <v>6.55</v>
      </c>
      <c r="L83" s="63">
        <v>0</v>
      </c>
      <c r="M83" s="63">
        <v>0</v>
      </c>
      <c r="N83" s="63">
        <v>28.52</v>
      </c>
      <c r="O83" s="63">
        <v>77.459999999999994</v>
      </c>
      <c r="P83" s="63">
        <v>11.38</v>
      </c>
      <c r="Q83" s="63">
        <v>0</v>
      </c>
      <c r="R83" s="63">
        <v>0</v>
      </c>
      <c r="S83" s="63">
        <v>1.85</v>
      </c>
      <c r="T83" s="63">
        <v>5.66</v>
      </c>
      <c r="U83" s="63">
        <v>527.79</v>
      </c>
      <c r="V83" s="63">
        <v>1227.3900000000001</v>
      </c>
      <c r="W83" s="63">
        <v>111.31</v>
      </c>
      <c r="X83" s="63">
        <v>120.41</v>
      </c>
      <c r="Y83" s="63">
        <v>377</v>
      </c>
      <c r="Z83" s="63">
        <v>7.45</v>
      </c>
      <c r="AA83" s="63">
        <v>19.62</v>
      </c>
      <c r="AB83" s="63">
        <v>1237.3</v>
      </c>
      <c r="AC83" s="63">
        <v>277.31</v>
      </c>
      <c r="AD83" s="63">
        <v>6.31</v>
      </c>
      <c r="AE83" s="63">
        <v>0.56999999999999995</v>
      </c>
      <c r="AF83" s="63">
        <v>0.24</v>
      </c>
      <c r="AG83" s="63">
        <v>4.04</v>
      </c>
      <c r="AH83" s="63">
        <v>9.83</v>
      </c>
      <c r="AI83" s="63">
        <v>20.54</v>
      </c>
      <c r="AJ83" s="1">
        <v>0</v>
      </c>
      <c r="AK83" s="1">
        <v>1141.23</v>
      </c>
      <c r="AL83" s="1">
        <v>1025.08</v>
      </c>
      <c r="AM83" s="1">
        <v>1647.88</v>
      </c>
      <c r="AN83" s="1">
        <v>1333.02</v>
      </c>
      <c r="AO83" s="1">
        <v>405.97</v>
      </c>
      <c r="AP83" s="1">
        <v>837.79</v>
      </c>
      <c r="AQ83" s="1">
        <v>274.23</v>
      </c>
      <c r="AR83" s="1">
        <v>997.42</v>
      </c>
      <c r="AS83" s="1">
        <v>994.24</v>
      </c>
      <c r="AT83" s="1">
        <v>1295.57</v>
      </c>
      <c r="AU83" s="1">
        <v>1728.56</v>
      </c>
      <c r="AV83" s="1">
        <v>600.02</v>
      </c>
      <c r="AW83" s="1">
        <v>914.43</v>
      </c>
      <c r="AX83" s="1">
        <v>3651.85</v>
      </c>
      <c r="AY83" s="1">
        <v>100.67</v>
      </c>
      <c r="AZ83" s="1">
        <v>1035.07</v>
      </c>
      <c r="BA83" s="1">
        <v>861.06</v>
      </c>
      <c r="BB83" s="1">
        <v>734.93</v>
      </c>
      <c r="BC83" s="1">
        <v>316.51</v>
      </c>
      <c r="BD83" s="1">
        <v>0.2</v>
      </c>
      <c r="BE83" s="1">
        <v>0.06</v>
      </c>
      <c r="BF83" s="1">
        <v>0.04</v>
      </c>
      <c r="BG83" s="1">
        <v>0.1</v>
      </c>
      <c r="BH83" s="1">
        <v>0.13</v>
      </c>
      <c r="BI83" s="1">
        <v>0.47</v>
      </c>
      <c r="BJ83" s="1">
        <v>0</v>
      </c>
      <c r="BK83" s="1">
        <v>2.15</v>
      </c>
      <c r="BL83" s="1">
        <v>0</v>
      </c>
      <c r="BM83" s="1">
        <v>0.82</v>
      </c>
      <c r="BN83" s="1">
        <v>0.03</v>
      </c>
      <c r="BO83" s="1">
        <v>0.06</v>
      </c>
      <c r="BP83" s="1">
        <v>0</v>
      </c>
      <c r="BQ83" s="1">
        <v>0.06</v>
      </c>
      <c r="BR83" s="1">
        <v>0.17</v>
      </c>
      <c r="BS83" s="1">
        <v>3.6</v>
      </c>
      <c r="BT83" s="1">
        <v>0</v>
      </c>
      <c r="BU83" s="1">
        <v>0</v>
      </c>
      <c r="BV83" s="1">
        <v>6.32</v>
      </c>
      <c r="BW83" s="1">
        <v>0.05</v>
      </c>
      <c r="BX83" s="1">
        <v>0</v>
      </c>
      <c r="BY83" s="1">
        <v>0</v>
      </c>
      <c r="BZ83" s="1">
        <v>0</v>
      </c>
      <c r="CA83" s="1">
        <v>0</v>
      </c>
      <c r="CB83" s="1">
        <v>761.58</v>
      </c>
      <c r="CC83" s="64"/>
      <c r="CD83" s="64"/>
      <c r="CE83" s="1">
        <v>225.84</v>
      </c>
      <c r="CF83" s="1"/>
      <c r="CG83" s="1">
        <v>47.01</v>
      </c>
      <c r="CH83" s="1">
        <v>32.020000000000003</v>
      </c>
      <c r="CI83" s="1">
        <v>39.450000000000003</v>
      </c>
      <c r="CJ83" s="1">
        <v>7153.18</v>
      </c>
      <c r="CK83" s="1">
        <v>3695.15</v>
      </c>
      <c r="CL83" s="1">
        <v>5424.16</v>
      </c>
      <c r="CM83" s="1">
        <v>128.78</v>
      </c>
      <c r="CN83" s="1">
        <v>93.08</v>
      </c>
      <c r="CO83" s="1">
        <v>111.11</v>
      </c>
      <c r="CP83" s="1">
        <v>10</v>
      </c>
      <c r="CQ83" s="1">
        <v>0.64</v>
      </c>
    </row>
    <row r="84" spans="1:95" hidden="1" x14ac:dyDescent="0.3">
      <c r="A84" s="56"/>
      <c r="B84" s="16" t="s">
        <v>102</v>
      </c>
      <c r="C84" s="74"/>
      <c r="D84" s="74">
        <v>26.95</v>
      </c>
      <c r="E84" s="74">
        <v>0</v>
      </c>
      <c r="F84" s="74">
        <v>27.65</v>
      </c>
      <c r="G84" s="74">
        <v>0</v>
      </c>
      <c r="H84" s="74">
        <v>117.24999999999999</v>
      </c>
      <c r="I84" s="74">
        <v>822.5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244.99999999999997</v>
      </c>
      <c r="AD84" s="50">
        <v>0</v>
      </c>
      <c r="AE84" s="50">
        <v>0.42</v>
      </c>
      <c r="AF84" s="50">
        <v>0.48999999999999994</v>
      </c>
      <c r="AI84" s="50">
        <v>21</v>
      </c>
      <c r="CI84" s="51">
        <v>0</v>
      </c>
      <c r="CL84" s="51">
        <v>0</v>
      </c>
      <c r="CO84" s="51">
        <v>0</v>
      </c>
    </row>
    <row r="85" spans="1:95" hidden="1" x14ac:dyDescent="0.3">
      <c r="A85" s="56"/>
      <c r="B85" s="16" t="s">
        <v>103</v>
      </c>
      <c r="C85" s="74"/>
      <c r="D85" s="74">
        <f t="shared" ref="D85:I85" si="20">D83-D84</f>
        <v>-2.0699999999999967</v>
      </c>
      <c r="E85" s="74">
        <f t="shared" si="20"/>
        <v>11.9</v>
      </c>
      <c r="F85" s="74">
        <f t="shared" si="20"/>
        <v>-4.5500000000000007</v>
      </c>
      <c r="G85" s="74">
        <f t="shared" si="20"/>
        <v>13.959999999999997</v>
      </c>
      <c r="H85" s="74">
        <f t="shared" si="20"/>
        <v>-6.4699999999999989</v>
      </c>
      <c r="I85" s="74">
        <f t="shared" si="20"/>
        <v>-85.745947499999943</v>
      </c>
      <c r="V85" s="50">
        <f t="shared" ref="V85:AF85" si="21">V83-V84</f>
        <v>1227.3900000000001</v>
      </c>
      <c r="W85" s="50">
        <f t="shared" si="21"/>
        <v>111.31</v>
      </c>
      <c r="X85" s="50">
        <f t="shared" si="21"/>
        <v>120.41</v>
      </c>
      <c r="Y85" s="50">
        <f t="shared" si="21"/>
        <v>377</v>
      </c>
      <c r="Z85" s="50">
        <f t="shared" si="21"/>
        <v>7.45</v>
      </c>
      <c r="AA85" s="50">
        <f t="shared" si="21"/>
        <v>19.62</v>
      </c>
      <c r="AB85" s="50">
        <f t="shared" si="21"/>
        <v>1237.3</v>
      </c>
      <c r="AC85" s="50">
        <f t="shared" si="21"/>
        <v>32.310000000000031</v>
      </c>
      <c r="AD85" s="50">
        <f t="shared" si="21"/>
        <v>6.31</v>
      </c>
      <c r="AE85" s="50">
        <f t="shared" si="21"/>
        <v>0.14999999999999997</v>
      </c>
      <c r="AF85" s="50">
        <f t="shared" si="21"/>
        <v>-0.24999999999999994</v>
      </c>
      <c r="AI85" s="50">
        <f>AI83-AI84</f>
        <v>-0.46000000000000085</v>
      </c>
      <c r="CI85" s="51">
        <f>CI83-CI84</f>
        <v>39.450000000000003</v>
      </c>
      <c r="CL85" s="51">
        <f>CL83-CL84</f>
        <v>5424.16</v>
      </c>
      <c r="CO85" s="51">
        <f>CO83-CO84</f>
        <v>111.11</v>
      </c>
    </row>
    <row r="86" spans="1:95" hidden="1" x14ac:dyDescent="0.3">
      <c r="A86" s="56"/>
      <c r="B86" s="16" t="s">
        <v>104</v>
      </c>
      <c r="C86" s="74"/>
      <c r="D86" s="74">
        <v>11</v>
      </c>
      <c r="E86" s="74"/>
      <c r="F86" s="74">
        <v>37</v>
      </c>
      <c r="G86" s="74"/>
      <c r="H86" s="74">
        <v>51</v>
      </c>
      <c r="I86" s="74"/>
    </row>
    <row r="87" spans="1:95" ht="4.8" customHeight="1" x14ac:dyDescent="0.3">
      <c r="A87" s="56"/>
      <c r="B87" s="16"/>
      <c r="C87" s="74"/>
      <c r="D87" s="74"/>
      <c r="E87" s="74"/>
      <c r="F87" s="74"/>
      <c r="G87" s="74"/>
      <c r="H87" s="74"/>
      <c r="I87" s="74"/>
    </row>
    <row r="88" spans="1:95" x14ac:dyDescent="0.3">
      <c r="A88" s="56"/>
      <c r="B88" s="23" t="s">
        <v>148</v>
      </c>
      <c r="C88" s="24" t="s">
        <v>156</v>
      </c>
      <c r="D88" s="234" t="s">
        <v>157</v>
      </c>
      <c r="E88" s="234"/>
      <c r="F88" s="267" t="s">
        <v>158</v>
      </c>
      <c r="G88" s="267"/>
      <c r="H88" s="25" t="s">
        <v>159</v>
      </c>
      <c r="I88" s="25" t="s">
        <v>160</v>
      </c>
      <c r="J88" s="83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8"/>
      <c r="CD88" s="58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</row>
    <row r="89" spans="1:95" x14ac:dyDescent="0.3">
      <c r="A89" s="121"/>
      <c r="B89" s="122" t="s">
        <v>199</v>
      </c>
      <c r="C89" s="123"/>
      <c r="D89" s="123"/>
      <c r="E89" s="123"/>
      <c r="F89" s="123"/>
      <c r="G89" s="123"/>
      <c r="H89" s="123"/>
      <c r="I89" s="123"/>
      <c r="J89" s="83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8"/>
      <c r="CD89" s="58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</row>
    <row r="90" spans="1:95" x14ac:dyDescent="0.3">
      <c r="A90" s="121" t="str">
        <f>" 245/1"</f>
        <v xml:space="preserve"> 245/1</v>
      </c>
      <c r="B90" s="126" t="s">
        <v>344</v>
      </c>
      <c r="C90" s="123" t="str">
        <f>"40"</f>
        <v>40</v>
      </c>
      <c r="D90" s="123">
        <v>0.31</v>
      </c>
      <c r="E90" s="123">
        <v>0</v>
      </c>
      <c r="F90" s="123">
        <v>0.33</v>
      </c>
      <c r="G90" s="123">
        <v>0.37</v>
      </c>
      <c r="H90" s="123">
        <v>1.3</v>
      </c>
      <c r="I90" s="123">
        <v>8.6095089999999992</v>
      </c>
      <c r="J90" s="82">
        <v>0.04</v>
      </c>
      <c r="K90" s="60">
        <v>0.22</v>
      </c>
      <c r="L90" s="60">
        <v>0</v>
      </c>
      <c r="M90" s="60">
        <v>0</v>
      </c>
      <c r="N90" s="60">
        <v>0.89</v>
      </c>
      <c r="O90" s="60">
        <v>0.04</v>
      </c>
      <c r="P90" s="60">
        <v>0.37</v>
      </c>
      <c r="Q90" s="60">
        <v>0</v>
      </c>
      <c r="R90" s="60">
        <v>0</v>
      </c>
      <c r="S90" s="60">
        <v>0.04</v>
      </c>
      <c r="T90" s="60">
        <v>0.41</v>
      </c>
      <c r="U90" s="60">
        <v>80.760000000000005</v>
      </c>
      <c r="V90" s="60">
        <v>50.63</v>
      </c>
      <c r="W90" s="60">
        <v>9.4</v>
      </c>
      <c r="X90" s="60">
        <v>5.1100000000000003</v>
      </c>
      <c r="Y90" s="60">
        <v>15.02</v>
      </c>
      <c r="Z90" s="60">
        <v>0.22</v>
      </c>
      <c r="AA90" s="60">
        <v>0</v>
      </c>
      <c r="AB90" s="60">
        <v>31.2</v>
      </c>
      <c r="AC90" s="60">
        <v>6.5</v>
      </c>
      <c r="AD90" s="60">
        <v>0.19</v>
      </c>
      <c r="AE90" s="60">
        <v>0.01</v>
      </c>
      <c r="AF90" s="60">
        <v>0.01</v>
      </c>
      <c r="AG90" s="60">
        <v>7.0000000000000007E-2</v>
      </c>
      <c r="AH90" s="60">
        <v>0.12</v>
      </c>
      <c r="AI90" s="60">
        <v>1.73</v>
      </c>
      <c r="AJ90" s="61">
        <v>0</v>
      </c>
      <c r="AK90" s="61">
        <v>10.15</v>
      </c>
      <c r="AL90" s="61">
        <v>7.9</v>
      </c>
      <c r="AM90" s="61">
        <v>11.28</v>
      </c>
      <c r="AN90" s="61">
        <v>9.7799999999999994</v>
      </c>
      <c r="AO90" s="61">
        <v>2.2599999999999998</v>
      </c>
      <c r="AP90" s="61">
        <v>7.9</v>
      </c>
      <c r="AQ90" s="61">
        <v>1.88</v>
      </c>
      <c r="AR90" s="61">
        <v>6.39</v>
      </c>
      <c r="AS90" s="61">
        <v>9.7799999999999994</v>
      </c>
      <c r="AT90" s="61">
        <v>16.920000000000002</v>
      </c>
      <c r="AU90" s="61">
        <v>19.93</v>
      </c>
      <c r="AV90" s="61">
        <v>3.76</v>
      </c>
      <c r="AW90" s="61">
        <v>10.53</v>
      </c>
      <c r="AX90" s="61">
        <v>52.65</v>
      </c>
      <c r="AY90" s="61">
        <v>0</v>
      </c>
      <c r="AZ90" s="61">
        <v>6.39</v>
      </c>
      <c r="BA90" s="61">
        <v>10.15</v>
      </c>
      <c r="BB90" s="61">
        <v>7.9</v>
      </c>
      <c r="BC90" s="61">
        <v>2.63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0.02</v>
      </c>
      <c r="BL90" s="61">
        <v>0</v>
      </c>
      <c r="BM90" s="61">
        <v>0.01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0.1</v>
      </c>
      <c r="BT90" s="61">
        <v>0</v>
      </c>
      <c r="BU90" s="61">
        <v>0</v>
      </c>
      <c r="BV90" s="61">
        <v>0.2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38.29</v>
      </c>
      <c r="CC90" s="62"/>
      <c r="CD90" s="62"/>
      <c r="CE90" s="61">
        <v>5.2</v>
      </c>
      <c r="CF90" s="61"/>
      <c r="CG90" s="61">
        <v>9.2200000000000006</v>
      </c>
      <c r="CH90" s="61">
        <v>5.22</v>
      </c>
      <c r="CI90" s="61">
        <v>7.22</v>
      </c>
      <c r="CJ90" s="61">
        <v>340.67</v>
      </c>
      <c r="CK90" s="61">
        <v>80.67</v>
      </c>
      <c r="CL90" s="61">
        <v>210.67</v>
      </c>
      <c r="CM90" s="61">
        <v>0.12</v>
      </c>
      <c r="CN90" s="61">
        <v>0.1</v>
      </c>
      <c r="CO90" s="61">
        <v>0.11</v>
      </c>
      <c r="CP90" s="61">
        <v>0</v>
      </c>
      <c r="CQ90" s="61">
        <v>0.2</v>
      </c>
    </row>
    <row r="91" spans="1:95" x14ac:dyDescent="0.3">
      <c r="A91" s="121" t="s">
        <v>230</v>
      </c>
      <c r="B91" s="126" t="s">
        <v>206</v>
      </c>
      <c r="C91" s="123" t="s">
        <v>225</v>
      </c>
      <c r="D91" s="123">
        <v>2.1800000000000002</v>
      </c>
      <c r="E91" s="123">
        <v>0</v>
      </c>
      <c r="F91" s="123">
        <v>5.47</v>
      </c>
      <c r="G91" s="123">
        <v>5.27</v>
      </c>
      <c r="H91" s="123">
        <v>17.260000000000002</v>
      </c>
      <c r="I91" s="123">
        <v>131.4</v>
      </c>
      <c r="J91" s="82">
        <v>1.24</v>
      </c>
      <c r="K91" s="60">
        <v>3.25</v>
      </c>
      <c r="L91" s="60">
        <v>0</v>
      </c>
      <c r="M91" s="60">
        <v>0</v>
      </c>
      <c r="N91" s="60">
        <v>8.6</v>
      </c>
      <c r="O91" s="60">
        <v>6.07</v>
      </c>
      <c r="P91" s="60">
        <v>2.59</v>
      </c>
      <c r="Q91" s="60">
        <v>0</v>
      </c>
      <c r="R91" s="60">
        <v>0</v>
      </c>
      <c r="S91" s="60">
        <v>0.26</v>
      </c>
      <c r="T91" s="60">
        <v>1.89</v>
      </c>
      <c r="U91" s="60">
        <v>231.32</v>
      </c>
      <c r="V91" s="60">
        <v>428.47</v>
      </c>
      <c r="W91" s="60">
        <v>37.43</v>
      </c>
      <c r="X91" s="60">
        <v>26.73</v>
      </c>
      <c r="Y91" s="60">
        <v>61.15</v>
      </c>
      <c r="Z91" s="60">
        <v>1.32</v>
      </c>
      <c r="AA91" s="60">
        <v>3.78</v>
      </c>
      <c r="AB91" s="60">
        <v>974.33</v>
      </c>
      <c r="AC91" s="60">
        <v>209.38</v>
      </c>
      <c r="AD91" s="60">
        <v>2.39</v>
      </c>
      <c r="AE91" s="60">
        <v>0.06</v>
      </c>
      <c r="AF91" s="60">
        <v>0.06</v>
      </c>
      <c r="AG91" s="60">
        <v>0.66</v>
      </c>
      <c r="AH91" s="60">
        <v>1.26</v>
      </c>
      <c r="AI91" s="60">
        <v>6.82</v>
      </c>
      <c r="AJ91" s="61">
        <v>0</v>
      </c>
      <c r="AK91" s="61">
        <v>108.66</v>
      </c>
      <c r="AL91" s="61">
        <v>103.47</v>
      </c>
      <c r="AM91" s="61">
        <v>164.61</v>
      </c>
      <c r="AN91" s="61">
        <v>184.63</v>
      </c>
      <c r="AO91" s="61">
        <v>47.93</v>
      </c>
      <c r="AP91" s="61">
        <v>103.38</v>
      </c>
      <c r="AQ91" s="61">
        <v>30.59</v>
      </c>
      <c r="AR91" s="61">
        <v>95.4</v>
      </c>
      <c r="AS91" s="61">
        <v>121.6</v>
      </c>
      <c r="AT91" s="61">
        <v>179.38</v>
      </c>
      <c r="AU91" s="61">
        <v>358.69</v>
      </c>
      <c r="AV91" s="61">
        <v>58.35</v>
      </c>
      <c r="AW91" s="61">
        <v>101.68</v>
      </c>
      <c r="AX91" s="61">
        <v>479.47</v>
      </c>
      <c r="AY91" s="61">
        <v>0</v>
      </c>
      <c r="AZ91" s="61">
        <v>95.34</v>
      </c>
      <c r="BA91" s="61">
        <v>105.72</v>
      </c>
      <c r="BB91" s="61">
        <v>86.6</v>
      </c>
      <c r="BC91" s="61">
        <v>33.36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0.3</v>
      </c>
      <c r="BL91" s="61">
        <v>0</v>
      </c>
      <c r="BM91" s="61">
        <v>0.19</v>
      </c>
      <c r="BN91" s="61">
        <v>0.01</v>
      </c>
      <c r="BO91" s="61">
        <v>0.03</v>
      </c>
      <c r="BP91" s="61">
        <v>0</v>
      </c>
      <c r="BQ91" s="61">
        <v>0</v>
      </c>
      <c r="BR91" s="61">
        <v>0</v>
      </c>
      <c r="BS91" s="61">
        <v>1.1100000000000001</v>
      </c>
      <c r="BT91" s="61">
        <v>0</v>
      </c>
      <c r="BU91" s="61">
        <v>0</v>
      </c>
      <c r="BV91" s="61">
        <v>2.99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314.85000000000002</v>
      </c>
      <c r="CC91" s="62"/>
      <c r="CD91" s="62"/>
      <c r="CE91" s="61">
        <v>166.17</v>
      </c>
      <c r="CF91" s="61"/>
      <c r="CG91" s="61">
        <v>32.340000000000003</v>
      </c>
      <c r="CH91" s="61">
        <v>22.19</v>
      </c>
      <c r="CI91" s="61">
        <v>27.26</v>
      </c>
      <c r="CJ91" s="61">
        <v>1337.6</v>
      </c>
      <c r="CK91" s="61">
        <v>510.41</v>
      </c>
      <c r="CL91" s="61">
        <v>924</v>
      </c>
      <c r="CM91" s="61">
        <v>55.82</v>
      </c>
      <c r="CN91" s="61">
        <v>29.6</v>
      </c>
      <c r="CO91" s="61">
        <v>42.71</v>
      </c>
      <c r="CP91" s="61">
        <v>1.3</v>
      </c>
      <c r="CQ91" s="61">
        <v>0.5</v>
      </c>
    </row>
    <row r="92" spans="1:95" x14ac:dyDescent="0.3">
      <c r="A92" s="121" t="s">
        <v>243</v>
      </c>
      <c r="B92" s="126" t="s">
        <v>121</v>
      </c>
      <c r="C92" s="123" t="str">
        <f>"200"</f>
        <v>200</v>
      </c>
      <c r="D92" s="123">
        <v>16.399999999999999</v>
      </c>
      <c r="E92" s="123">
        <v>10.43</v>
      </c>
      <c r="F92" s="123">
        <v>20.64</v>
      </c>
      <c r="G92" s="123">
        <v>0.46</v>
      </c>
      <c r="H92" s="123">
        <v>28.23</v>
      </c>
      <c r="I92" s="123">
        <v>354.18917299999993</v>
      </c>
      <c r="J92" s="82">
        <v>11.54</v>
      </c>
      <c r="K92" s="60">
        <v>0.1</v>
      </c>
      <c r="L92" s="60">
        <v>0</v>
      </c>
      <c r="M92" s="60">
        <v>0</v>
      </c>
      <c r="N92" s="60">
        <v>3.02</v>
      </c>
      <c r="O92" s="60">
        <v>13.06</v>
      </c>
      <c r="P92" s="60">
        <v>2.14</v>
      </c>
      <c r="Q92" s="60">
        <v>0</v>
      </c>
      <c r="R92" s="60">
        <v>0</v>
      </c>
      <c r="S92" s="60">
        <v>0.16</v>
      </c>
      <c r="T92" s="60">
        <v>2.66</v>
      </c>
      <c r="U92" s="60">
        <v>437.63</v>
      </c>
      <c r="V92" s="60">
        <v>284.33999999999997</v>
      </c>
      <c r="W92" s="60">
        <v>25.45</v>
      </c>
      <c r="X92" s="60">
        <v>30.99</v>
      </c>
      <c r="Y92" s="60">
        <v>143.83000000000001</v>
      </c>
      <c r="Z92" s="60">
        <v>1.45</v>
      </c>
      <c r="AA92" s="60">
        <v>21.36</v>
      </c>
      <c r="AB92" s="60">
        <v>2566.4</v>
      </c>
      <c r="AC92" s="60">
        <v>570.30999999999995</v>
      </c>
      <c r="AD92" s="60">
        <v>0.62</v>
      </c>
      <c r="AE92" s="60">
        <v>0.33</v>
      </c>
      <c r="AF92" s="60">
        <v>0.13</v>
      </c>
      <c r="AG92" s="60">
        <v>2.0499999999999998</v>
      </c>
      <c r="AH92" s="60">
        <v>5.23</v>
      </c>
      <c r="AI92" s="60">
        <v>2.23</v>
      </c>
      <c r="AJ92" s="61">
        <v>0</v>
      </c>
      <c r="AK92" s="61">
        <v>616.15</v>
      </c>
      <c r="AL92" s="61">
        <v>527.46</v>
      </c>
      <c r="AM92" s="61">
        <v>809.83</v>
      </c>
      <c r="AN92" s="61">
        <v>873.49</v>
      </c>
      <c r="AO92" s="61">
        <v>248.17</v>
      </c>
      <c r="AP92" s="61">
        <v>478.79</v>
      </c>
      <c r="AQ92" s="61">
        <v>141.01</v>
      </c>
      <c r="AR92" s="61">
        <v>443.4</v>
      </c>
      <c r="AS92" s="61">
        <v>556.17999999999995</v>
      </c>
      <c r="AT92" s="61">
        <v>630.65</v>
      </c>
      <c r="AU92" s="61">
        <v>947.19</v>
      </c>
      <c r="AV92" s="61">
        <v>405.21</v>
      </c>
      <c r="AW92" s="61">
        <v>500.43</v>
      </c>
      <c r="AX92" s="61">
        <v>1785.06</v>
      </c>
      <c r="AY92" s="61">
        <v>114.1</v>
      </c>
      <c r="AZ92" s="61">
        <v>517.66</v>
      </c>
      <c r="BA92" s="61">
        <v>457.02</v>
      </c>
      <c r="BB92" s="61">
        <v>373.19</v>
      </c>
      <c r="BC92" s="61">
        <v>141.02000000000001</v>
      </c>
      <c r="BD92" s="61">
        <v>0.13</v>
      </c>
      <c r="BE92" s="61">
        <v>0.03</v>
      </c>
      <c r="BF92" s="61">
        <v>0.03</v>
      </c>
      <c r="BG92" s="61">
        <v>7.0000000000000007E-2</v>
      </c>
      <c r="BH92" s="61">
        <v>0.09</v>
      </c>
      <c r="BI92" s="61">
        <v>0.28000000000000003</v>
      </c>
      <c r="BJ92" s="61">
        <v>0</v>
      </c>
      <c r="BK92" s="61">
        <v>0.88</v>
      </c>
      <c r="BL92" s="61">
        <v>0</v>
      </c>
      <c r="BM92" s="61">
        <v>0.27</v>
      </c>
      <c r="BN92" s="61">
        <v>0</v>
      </c>
      <c r="BO92" s="61">
        <v>0</v>
      </c>
      <c r="BP92" s="61">
        <v>0</v>
      </c>
      <c r="BQ92" s="61">
        <v>0.03</v>
      </c>
      <c r="BR92" s="61">
        <v>0.1</v>
      </c>
      <c r="BS92" s="61">
        <v>0.81</v>
      </c>
      <c r="BT92" s="61">
        <v>0</v>
      </c>
      <c r="BU92" s="61">
        <v>0</v>
      </c>
      <c r="BV92" s="61">
        <v>7.0000000000000007E-2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186</v>
      </c>
      <c r="CC92" s="62"/>
      <c r="CD92" s="62"/>
      <c r="CE92" s="61">
        <v>449.09</v>
      </c>
      <c r="CF92" s="61"/>
      <c r="CG92" s="61">
        <v>38.81</v>
      </c>
      <c r="CH92" s="61">
        <v>23.05</v>
      </c>
      <c r="CI92" s="61">
        <v>30.93</v>
      </c>
      <c r="CJ92" s="61">
        <v>2331.44</v>
      </c>
      <c r="CK92" s="61">
        <v>1417.28</v>
      </c>
      <c r="CL92" s="61">
        <v>1874.36</v>
      </c>
      <c r="CM92" s="61">
        <v>20.63</v>
      </c>
      <c r="CN92" s="61">
        <v>8.98</v>
      </c>
      <c r="CO92" s="61">
        <v>14.87</v>
      </c>
      <c r="CP92" s="61">
        <v>0</v>
      </c>
      <c r="CQ92" s="61">
        <v>1</v>
      </c>
    </row>
    <row r="93" spans="1:95" x14ac:dyDescent="0.3">
      <c r="A93" s="121" t="s">
        <v>235</v>
      </c>
      <c r="B93" s="126" t="s">
        <v>234</v>
      </c>
      <c r="C93" s="123" t="str">
        <f>"200"</f>
        <v>200</v>
      </c>
      <c r="D93" s="123">
        <v>0.41</v>
      </c>
      <c r="E93" s="123">
        <v>0</v>
      </c>
      <c r="F93" s="123">
        <v>0.17</v>
      </c>
      <c r="G93" s="123">
        <v>0.17</v>
      </c>
      <c r="H93" s="123">
        <v>27.43</v>
      </c>
      <c r="I93" s="123">
        <v>105.95859</v>
      </c>
      <c r="J93" s="82">
        <v>0.05</v>
      </c>
      <c r="K93" s="60">
        <v>0</v>
      </c>
      <c r="L93" s="60">
        <v>0</v>
      </c>
      <c r="M93" s="60">
        <v>0</v>
      </c>
      <c r="N93" s="60">
        <v>25.44</v>
      </c>
      <c r="O93" s="60">
        <v>0.45</v>
      </c>
      <c r="P93" s="60">
        <v>1.54</v>
      </c>
      <c r="Q93" s="60">
        <v>0</v>
      </c>
      <c r="R93" s="60">
        <v>0</v>
      </c>
      <c r="S93" s="60">
        <v>0.4</v>
      </c>
      <c r="T93" s="60">
        <v>0.42</v>
      </c>
      <c r="U93" s="60">
        <v>11.34</v>
      </c>
      <c r="V93" s="60">
        <v>195.67</v>
      </c>
      <c r="W93" s="60">
        <v>14.55</v>
      </c>
      <c r="X93" s="60">
        <v>8.41</v>
      </c>
      <c r="Y93" s="60">
        <v>10.88</v>
      </c>
      <c r="Z93" s="60">
        <v>1.07</v>
      </c>
      <c r="AA93" s="60">
        <v>0</v>
      </c>
      <c r="AB93" s="60">
        <v>168.3</v>
      </c>
      <c r="AC93" s="60">
        <v>31.15</v>
      </c>
      <c r="AD93" s="60">
        <v>0.36</v>
      </c>
      <c r="AE93" s="60">
        <v>0.01</v>
      </c>
      <c r="AF93" s="60">
        <v>0.02</v>
      </c>
      <c r="AG93" s="60">
        <v>0.23</v>
      </c>
      <c r="AH93" s="60">
        <v>0.36</v>
      </c>
      <c r="AI93" s="60">
        <v>1.68</v>
      </c>
      <c r="AJ93" s="61">
        <v>0</v>
      </c>
      <c r="AK93" s="61">
        <v>4.71</v>
      </c>
      <c r="AL93" s="61">
        <v>5.0999999999999996</v>
      </c>
      <c r="AM93" s="61">
        <v>7.45</v>
      </c>
      <c r="AN93" s="61">
        <v>7.06</v>
      </c>
      <c r="AO93" s="61">
        <v>1.18</v>
      </c>
      <c r="AP93" s="61">
        <v>4.3099999999999996</v>
      </c>
      <c r="AQ93" s="61">
        <v>1.18</v>
      </c>
      <c r="AR93" s="61">
        <v>3.53</v>
      </c>
      <c r="AS93" s="61">
        <v>6.67</v>
      </c>
      <c r="AT93" s="61">
        <v>3.92</v>
      </c>
      <c r="AU93" s="61">
        <v>30.59</v>
      </c>
      <c r="AV93" s="61">
        <v>2.75</v>
      </c>
      <c r="AW93" s="61">
        <v>5.49</v>
      </c>
      <c r="AX93" s="61">
        <v>16.47</v>
      </c>
      <c r="AY93" s="61">
        <v>0</v>
      </c>
      <c r="AZ93" s="61">
        <v>5.0999999999999996</v>
      </c>
      <c r="BA93" s="61">
        <v>6.28</v>
      </c>
      <c r="BB93" s="61">
        <v>2.35</v>
      </c>
      <c r="BC93" s="61">
        <v>1.96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245.54</v>
      </c>
      <c r="CC93" s="62"/>
      <c r="CD93" s="62"/>
      <c r="CE93" s="61">
        <v>28.05</v>
      </c>
      <c r="CF93" s="61"/>
      <c r="CG93" s="61">
        <v>5.59</v>
      </c>
      <c r="CH93" s="61">
        <v>5.29</v>
      </c>
      <c r="CI93" s="61">
        <v>5.44</v>
      </c>
      <c r="CJ93" s="61">
        <v>575</v>
      </c>
      <c r="CK93" s="61">
        <v>256.75</v>
      </c>
      <c r="CL93" s="61">
        <v>415.88</v>
      </c>
      <c r="CM93" s="61">
        <v>66.819999999999993</v>
      </c>
      <c r="CN93" s="61">
        <v>47.42</v>
      </c>
      <c r="CO93" s="61">
        <v>57.12</v>
      </c>
      <c r="CP93" s="61">
        <v>20</v>
      </c>
      <c r="CQ93" s="61">
        <v>0</v>
      </c>
    </row>
    <row r="94" spans="1:95" x14ac:dyDescent="0.3">
      <c r="A94" s="121" t="str">
        <f>"-"</f>
        <v>-</v>
      </c>
      <c r="B94" s="126" t="s">
        <v>254</v>
      </c>
      <c r="C94" s="123" t="str">
        <f>"35"</f>
        <v>35</v>
      </c>
      <c r="D94" s="123">
        <v>2.31</v>
      </c>
      <c r="E94" s="123">
        <v>0</v>
      </c>
      <c r="F94" s="123">
        <v>0.23</v>
      </c>
      <c r="G94" s="123">
        <v>0.23</v>
      </c>
      <c r="H94" s="123">
        <v>16.420000000000002</v>
      </c>
      <c r="I94" s="123">
        <v>78.365349999999992</v>
      </c>
      <c r="J94" s="82">
        <v>0</v>
      </c>
      <c r="K94" s="60">
        <v>0</v>
      </c>
      <c r="L94" s="60">
        <v>0</v>
      </c>
      <c r="M94" s="60">
        <v>0</v>
      </c>
      <c r="N94" s="60">
        <v>0.39</v>
      </c>
      <c r="O94" s="60">
        <v>15.96</v>
      </c>
      <c r="P94" s="60">
        <v>7.0000000000000007E-2</v>
      </c>
      <c r="Q94" s="60">
        <v>0</v>
      </c>
      <c r="R94" s="60">
        <v>0</v>
      </c>
      <c r="S94" s="60">
        <v>0</v>
      </c>
      <c r="T94" s="60">
        <v>0.63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  <c r="AG94" s="60">
        <v>0</v>
      </c>
      <c r="AH94" s="60">
        <v>0</v>
      </c>
      <c r="AI94" s="60">
        <v>0</v>
      </c>
      <c r="AJ94" s="61">
        <v>0</v>
      </c>
      <c r="AK94" s="61">
        <v>111.75</v>
      </c>
      <c r="AL94" s="61">
        <v>116.32</v>
      </c>
      <c r="AM94" s="61">
        <v>178.13</v>
      </c>
      <c r="AN94" s="61">
        <v>59.07</v>
      </c>
      <c r="AO94" s="61">
        <v>35.020000000000003</v>
      </c>
      <c r="AP94" s="61">
        <v>70.040000000000006</v>
      </c>
      <c r="AQ94" s="61">
        <v>26.49</v>
      </c>
      <c r="AR94" s="61">
        <v>126.67</v>
      </c>
      <c r="AS94" s="61">
        <v>78.56</v>
      </c>
      <c r="AT94" s="61">
        <v>109.62</v>
      </c>
      <c r="AU94" s="61">
        <v>90.44</v>
      </c>
      <c r="AV94" s="61">
        <v>47.5</v>
      </c>
      <c r="AW94" s="61">
        <v>84.04</v>
      </c>
      <c r="AX94" s="61">
        <v>702.79</v>
      </c>
      <c r="AY94" s="61">
        <v>0</v>
      </c>
      <c r="AZ94" s="61">
        <v>228.98</v>
      </c>
      <c r="BA94" s="61">
        <v>99.57</v>
      </c>
      <c r="BB94" s="61">
        <v>66.08</v>
      </c>
      <c r="BC94" s="61">
        <v>52.37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0.03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0.02</v>
      </c>
      <c r="BT94" s="61">
        <v>0</v>
      </c>
      <c r="BU94" s="61">
        <v>0</v>
      </c>
      <c r="BV94" s="61">
        <v>0.1</v>
      </c>
      <c r="BW94" s="61">
        <v>0.01</v>
      </c>
      <c r="BX94" s="61">
        <v>0</v>
      </c>
      <c r="BY94" s="61">
        <v>0</v>
      </c>
      <c r="BZ94" s="61">
        <v>0</v>
      </c>
      <c r="CA94" s="61">
        <v>0</v>
      </c>
      <c r="CB94" s="61">
        <v>13.69</v>
      </c>
      <c r="CC94" s="62"/>
      <c r="CD94" s="62"/>
      <c r="CE94" s="61">
        <v>0</v>
      </c>
      <c r="CF94" s="61"/>
      <c r="CG94" s="61">
        <v>0</v>
      </c>
      <c r="CH94" s="61">
        <v>0</v>
      </c>
      <c r="CI94" s="61">
        <v>0</v>
      </c>
      <c r="CJ94" s="61">
        <v>570</v>
      </c>
      <c r="CK94" s="61">
        <v>219.6</v>
      </c>
      <c r="CL94" s="61">
        <v>394.8</v>
      </c>
      <c r="CM94" s="61">
        <v>4.5599999999999996</v>
      </c>
      <c r="CN94" s="61">
        <v>4.5599999999999996</v>
      </c>
      <c r="CO94" s="61">
        <v>4.5599999999999996</v>
      </c>
      <c r="CP94" s="61">
        <v>0</v>
      </c>
      <c r="CQ94" s="61">
        <v>0</v>
      </c>
    </row>
    <row r="95" spans="1:95" x14ac:dyDescent="0.3">
      <c r="A95" s="121" t="str">
        <f>"-"</f>
        <v>-</v>
      </c>
      <c r="B95" s="126" t="s">
        <v>100</v>
      </c>
      <c r="C95" s="123" t="str">
        <f>"25"</f>
        <v>25</v>
      </c>
      <c r="D95" s="123">
        <v>1.65</v>
      </c>
      <c r="E95" s="123">
        <v>0</v>
      </c>
      <c r="F95" s="123">
        <v>0.3</v>
      </c>
      <c r="G95" s="123">
        <v>0.3</v>
      </c>
      <c r="H95" s="123">
        <v>10.43</v>
      </c>
      <c r="I95" s="123">
        <v>48.344999999999999</v>
      </c>
      <c r="J95" s="83">
        <v>0.05</v>
      </c>
      <c r="K95" s="57">
        <v>0</v>
      </c>
      <c r="L95" s="57">
        <v>0</v>
      </c>
      <c r="M95" s="57">
        <v>0</v>
      </c>
      <c r="N95" s="57">
        <v>0.3</v>
      </c>
      <c r="O95" s="57">
        <v>8.0500000000000007</v>
      </c>
      <c r="P95" s="57">
        <v>2.08</v>
      </c>
      <c r="Q95" s="57">
        <v>0</v>
      </c>
      <c r="R95" s="57">
        <v>0</v>
      </c>
      <c r="S95" s="57">
        <v>0.25</v>
      </c>
      <c r="T95" s="57">
        <v>0.63</v>
      </c>
      <c r="U95" s="57">
        <v>152.5</v>
      </c>
      <c r="V95" s="57">
        <v>61.25</v>
      </c>
      <c r="W95" s="57">
        <v>8.75</v>
      </c>
      <c r="X95" s="57">
        <v>11.75</v>
      </c>
      <c r="Y95" s="57">
        <v>39.5</v>
      </c>
      <c r="Z95" s="57">
        <v>0.98</v>
      </c>
      <c r="AA95" s="57">
        <v>0</v>
      </c>
      <c r="AB95" s="57">
        <v>1.25</v>
      </c>
      <c r="AC95" s="57">
        <v>0.25</v>
      </c>
      <c r="AD95" s="57">
        <v>0.35</v>
      </c>
      <c r="AE95" s="57">
        <v>0.05</v>
      </c>
      <c r="AF95" s="57">
        <v>0.02</v>
      </c>
      <c r="AG95" s="57">
        <v>0.18</v>
      </c>
      <c r="AH95" s="57">
        <v>0.5</v>
      </c>
      <c r="AI95" s="57">
        <v>0</v>
      </c>
      <c r="AJ95" s="55">
        <v>0</v>
      </c>
      <c r="AK95" s="55">
        <v>80.5</v>
      </c>
      <c r="AL95" s="55">
        <v>62</v>
      </c>
      <c r="AM95" s="55">
        <v>106.75</v>
      </c>
      <c r="AN95" s="55">
        <v>55.75</v>
      </c>
      <c r="AO95" s="55">
        <v>23.25</v>
      </c>
      <c r="AP95" s="55">
        <v>49.5</v>
      </c>
      <c r="AQ95" s="55">
        <v>20</v>
      </c>
      <c r="AR95" s="55">
        <v>92.75</v>
      </c>
      <c r="AS95" s="55">
        <v>74.25</v>
      </c>
      <c r="AT95" s="55">
        <v>72.75</v>
      </c>
      <c r="AU95" s="55">
        <v>116</v>
      </c>
      <c r="AV95" s="55">
        <v>31</v>
      </c>
      <c r="AW95" s="55">
        <v>77.5</v>
      </c>
      <c r="AX95" s="55">
        <v>389.75</v>
      </c>
      <c r="AY95" s="55">
        <v>0</v>
      </c>
      <c r="AZ95" s="55">
        <v>131.5</v>
      </c>
      <c r="BA95" s="55">
        <v>72.75</v>
      </c>
      <c r="BB95" s="55">
        <v>45</v>
      </c>
      <c r="BC95" s="55">
        <v>32.5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0.04</v>
      </c>
      <c r="BL95" s="55">
        <v>0</v>
      </c>
      <c r="BM95" s="55">
        <v>0</v>
      </c>
      <c r="BN95" s="55">
        <v>0.01</v>
      </c>
      <c r="BO95" s="55">
        <v>0</v>
      </c>
      <c r="BP95" s="55">
        <v>0</v>
      </c>
      <c r="BQ95" s="55">
        <v>0</v>
      </c>
      <c r="BR95" s="55">
        <v>0</v>
      </c>
      <c r="BS95" s="55">
        <v>0.03</v>
      </c>
      <c r="BT95" s="55">
        <v>0</v>
      </c>
      <c r="BU95" s="55">
        <v>0</v>
      </c>
      <c r="BV95" s="55">
        <v>0.12</v>
      </c>
      <c r="BW95" s="55">
        <v>0.02</v>
      </c>
      <c r="BX95" s="55">
        <v>0</v>
      </c>
      <c r="BY95" s="55">
        <v>0</v>
      </c>
      <c r="BZ95" s="55">
        <v>0</v>
      </c>
      <c r="CA95" s="55">
        <v>0</v>
      </c>
      <c r="CB95" s="55">
        <v>11.75</v>
      </c>
      <c r="CC95" s="58"/>
      <c r="CD95" s="58"/>
      <c r="CE95" s="55">
        <v>0.21</v>
      </c>
      <c r="CF95" s="55"/>
      <c r="CG95" s="55">
        <v>3</v>
      </c>
      <c r="CH95" s="55">
        <v>3</v>
      </c>
      <c r="CI95" s="55">
        <v>3</v>
      </c>
      <c r="CJ95" s="55">
        <v>570</v>
      </c>
      <c r="CK95" s="55">
        <v>219.6</v>
      </c>
      <c r="CL95" s="55">
        <v>394.8</v>
      </c>
      <c r="CM95" s="55">
        <v>5.7</v>
      </c>
      <c r="CN95" s="55">
        <v>4.74</v>
      </c>
      <c r="CO95" s="55">
        <v>5.22</v>
      </c>
      <c r="CP95" s="55">
        <v>0</v>
      </c>
      <c r="CQ95" s="55">
        <v>0</v>
      </c>
    </row>
    <row r="96" spans="1:95" ht="14.4" x14ac:dyDescent="0.3">
      <c r="A96" s="127"/>
      <c r="B96" s="142" t="s">
        <v>205</v>
      </c>
      <c r="C96" s="128"/>
      <c r="D96" s="128">
        <f>SUM(D90:D95)</f>
        <v>23.259999999999998</v>
      </c>
      <c r="E96" s="128">
        <f t="shared" ref="E96:BP96" si="22">SUM(E90:E95)</f>
        <v>10.43</v>
      </c>
      <c r="F96" s="128">
        <f t="shared" si="22"/>
        <v>27.140000000000004</v>
      </c>
      <c r="G96" s="128">
        <f t="shared" si="22"/>
        <v>6.8</v>
      </c>
      <c r="H96" s="128">
        <f t="shared" si="22"/>
        <v>101.07</v>
      </c>
      <c r="I96" s="128">
        <f t="shared" si="22"/>
        <v>726.86762199999998</v>
      </c>
      <c r="J96" s="136">
        <f t="shared" si="22"/>
        <v>12.92</v>
      </c>
      <c r="K96" s="67">
        <f t="shared" si="22"/>
        <v>3.5700000000000003</v>
      </c>
      <c r="L96" s="67">
        <f t="shared" si="22"/>
        <v>0</v>
      </c>
      <c r="M96" s="67">
        <f t="shared" si="22"/>
        <v>0</v>
      </c>
      <c r="N96" s="67">
        <f t="shared" si="22"/>
        <v>38.64</v>
      </c>
      <c r="O96" s="67">
        <f t="shared" si="22"/>
        <v>43.629999999999995</v>
      </c>
      <c r="P96" s="67">
        <f t="shared" si="22"/>
        <v>8.7899999999999991</v>
      </c>
      <c r="Q96" s="67">
        <f t="shared" si="22"/>
        <v>0</v>
      </c>
      <c r="R96" s="67">
        <f t="shared" si="22"/>
        <v>0</v>
      </c>
      <c r="S96" s="67">
        <f t="shared" si="22"/>
        <v>1.1099999999999999</v>
      </c>
      <c r="T96" s="67">
        <f t="shared" si="22"/>
        <v>6.64</v>
      </c>
      <c r="U96" s="67">
        <f t="shared" si="22"/>
        <v>913.55000000000007</v>
      </c>
      <c r="V96" s="67">
        <f t="shared" si="22"/>
        <v>1020.36</v>
      </c>
      <c r="W96" s="67">
        <f t="shared" si="22"/>
        <v>95.58</v>
      </c>
      <c r="X96" s="67">
        <f t="shared" si="22"/>
        <v>82.99</v>
      </c>
      <c r="Y96" s="67">
        <f t="shared" si="22"/>
        <v>270.38</v>
      </c>
      <c r="Z96" s="67">
        <f t="shared" si="22"/>
        <v>5.0400000000000009</v>
      </c>
      <c r="AA96" s="67">
        <f t="shared" si="22"/>
        <v>25.14</v>
      </c>
      <c r="AB96" s="67">
        <f t="shared" si="22"/>
        <v>3741.4800000000005</v>
      </c>
      <c r="AC96" s="67">
        <f t="shared" si="22"/>
        <v>817.58999999999992</v>
      </c>
      <c r="AD96" s="67">
        <f t="shared" si="22"/>
        <v>3.91</v>
      </c>
      <c r="AE96" s="67">
        <f t="shared" si="22"/>
        <v>0.46</v>
      </c>
      <c r="AF96" s="67">
        <f t="shared" si="22"/>
        <v>0.24</v>
      </c>
      <c r="AG96" s="67">
        <f t="shared" si="22"/>
        <v>3.19</v>
      </c>
      <c r="AH96" s="67">
        <f t="shared" si="22"/>
        <v>7.4700000000000006</v>
      </c>
      <c r="AI96" s="67">
        <f t="shared" si="22"/>
        <v>12.46</v>
      </c>
      <c r="AJ96" s="67">
        <f t="shared" si="22"/>
        <v>0</v>
      </c>
      <c r="AK96" s="67">
        <f t="shared" si="22"/>
        <v>931.92000000000007</v>
      </c>
      <c r="AL96" s="67">
        <f t="shared" si="22"/>
        <v>822.25</v>
      </c>
      <c r="AM96" s="67">
        <f t="shared" si="22"/>
        <v>1278.0500000000002</v>
      </c>
      <c r="AN96" s="67">
        <f t="shared" si="22"/>
        <v>1189.78</v>
      </c>
      <c r="AO96" s="67">
        <f t="shared" si="22"/>
        <v>357.81</v>
      </c>
      <c r="AP96" s="67">
        <f t="shared" si="22"/>
        <v>713.92</v>
      </c>
      <c r="AQ96" s="67">
        <f t="shared" si="22"/>
        <v>221.15</v>
      </c>
      <c r="AR96" s="67">
        <f t="shared" si="22"/>
        <v>768.13999999999987</v>
      </c>
      <c r="AS96" s="67">
        <f t="shared" si="22"/>
        <v>847.04</v>
      </c>
      <c r="AT96" s="67">
        <f t="shared" si="22"/>
        <v>1013.24</v>
      </c>
      <c r="AU96" s="67">
        <f t="shared" si="22"/>
        <v>1562.84</v>
      </c>
      <c r="AV96" s="67">
        <f t="shared" si="22"/>
        <v>548.56999999999994</v>
      </c>
      <c r="AW96" s="67">
        <f t="shared" si="22"/>
        <v>779.67</v>
      </c>
      <c r="AX96" s="67">
        <f t="shared" si="22"/>
        <v>3426.1899999999996</v>
      </c>
      <c r="AY96" s="67">
        <f t="shared" si="22"/>
        <v>114.1</v>
      </c>
      <c r="AZ96" s="67">
        <f t="shared" si="22"/>
        <v>984.97</v>
      </c>
      <c r="BA96" s="67">
        <f t="shared" si="22"/>
        <v>751.49</v>
      </c>
      <c r="BB96" s="67">
        <f t="shared" si="22"/>
        <v>581.12</v>
      </c>
      <c r="BC96" s="67">
        <f t="shared" si="22"/>
        <v>263.84000000000003</v>
      </c>
      <c r="BD96" s="67">
        <f t="shared" si="22"/>
        <v>0.13</v>
      </c>
      <c r="BE96" s="67">
        <f t="shared" si="22"/>
        <v>0.03</v>
      </c>
      <c r="BF96" s="67">
        <f t="shared" si="22"/>
        <v>0.03</v>
      </c>
      <c r="BG96" s="67">
        <f t="shared" si="22"/>
        <v>7.0000000000000007E-2</v>
      </c>
      <c r="BH96" s="67">
        <f t="shared" si="22"/>
        <v>0.09</v>
      </c>
      <c r="BI96" s="67">
        <f t="shared" si="22"/>
        <v>0.28000000000000003</v>
      </c>
      <c r="BJ96" s="67">
        <f t="shared" si="22"/>
        <v>0</v>
      </c>
      <c r="BK96" s="67">
        <f t="shared" si="22"/>
        <v>1.27</v>
      </c>
      <c r="BL96" s="67">
        <f t="shared" si="22"/>
        <v>0</v>
      </c>
      <c r="BM96" s="67">
        <f t="shared" si="22"/>
        <v>0.47000000000000003</v>
      </c>
      <c r="BN96" s="67">
        <f t="shared" si="22"/>
        <v>0.02</v>
      </c>
      <c r="BO96" s="67">
        <f t="shared" si="22"/>
        <v>0.03</v>
      </c>
      <c r="BP96" s="67">
        <f t="shared" si="22"/>
        <v>0</v>
      </c>
      <c r="BQ96" s="67">
        <f t="shared" ref="BQ96:CQ96" si="23">SUM(BQ90:BQ95)</f>
        <v>0.03</v>
      </c>
      <c r="BR96" s="67">
        <f t="shared" si="23"/>
        <v>0.1</v>
      </c>
      <c r="BS96" s="67">
        <f t="shared" si="23"/>
        <v>2.0700000000000003</v>
      </c>
      <c r="BT96" s="67">
        <f t="shared" si="23"/>
        <v>0</v>
      </c>
      <c r="BU96" s="67">
        <f t="shared" si="23"/>
        <v>0</v>
      </c>
      <c r="BV96" s="67">
        <f t="shared" si="23"/>
        <v>3.4800000000000004</v>
      </c>
      <c r="BW96" s="67">
        <f t="shared" si="23"/>
        <v>0.03</v>
      </c>
      <c r="BX96" s="67">
        <f t="shared" si="23"/>
        <v>0</v>
      </c>
      <c r="BY96" s="67">
        <f t="shared" si="23"/>
        <v>0</v>
      </c>
      <c r="BZ96" s="67">
        <f t="shared" si="23"/>
        <v>0</v>
      </c>
      <c r="CA96" s="67">
        <f t="shared" si="23"/>
        <v>0</v>
      </c>
      <c r="CB96" s="67">
        <f t="shared" si="23"/>
        <v>810.12000000000012</v>
      </c>
      <c r="CC96" s="67">
        <f t="shared" si="23"/>
        <v>0</v>
      </c>
      <c r="CD96" s="67">
        <f t="shared" si="23"/>
        <v>0</v>
      </c>
      <c r="CE96" s="67">
        <f t="shared" si="23"/>
        <v>648.71999999999991</v>
      </c>
      <c r="CF96" s="67">
        <f t="shared" si="23"/>
        <v>0</v>
      </c>
      <c r="CG96" s="67">
        <f t="shared" si="23"/>
        <v>88.960000000000008</v>
      </c>
      <c r="CH96" s="67">
        <f t="shared" si="23"/>
        <v>58.75</v>
      </c>
      <c r="CI96" s="67">
        <f t="shared" si="23"/>
        <v>73.849999999999994</v>
      </c>
      <c r="CJ96" s="67">
        <f t="shared" si="23"/>
        <v>5724.71</v>
      </c>
      <c r="CK96" s="67">
        <f t="shared" si="23"/>
        <v>2704.31</v>
      </c>
      <c r="CL96" s="67">
        <f t="shared" si="23"/>
        <v>4214.51</v>
      </c>
      <c r="CM96" s="67">
        <f t="shared" si="23"/>
        <v>153.64999999999998</v>
      </c>
      <c r="CN96" s="67">
        <f t="shared" si="23"/>
        <v>95.4</v>
      </c>
      <c r="CO96" s="67">
        <f t="shared" si="23"/>
        <v>124.59</v>
      </c>
      <c r="CP96" s="67">
        <f t="shared" si="23"/>
        <v>21.3</v>
      </c>
      <c r="CQ96" s="67">
        <f t="shared" si="23"/>
        <v>1.7</v>
      </c>
    </row>
    <row r="97" spans="1:95" hidden="1" x14ac:dyDescent="0.3">
      <c r="A97" s="56"/>
      <c r="B97" s="16" t="s">
        <v>102</v>
      </c>
      <c r="C97" s="74"/>
      <c r="D97" s="74">
        <v>26.95</v>
      </c>
      <c r="E97" s="74">
        <v>0</v>
      </c>
      <c r="F97" s="74">
        <v>27.65</v>
      </c>
      <c r="G97" s="74">
        <v>0</v>
      </c>
      <c r="H97" s="74">
        <v>117.24999999999999</v>
      </c>
      <c r="I97" s="74">
        <v>822.5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244.99999999999997</v>
      </c>
      <c r="AD97" s="50">
        <v>0</v>
      </c>
      <c r="AE97" s="50">
        <v>0.42</v>
      </c>
      <c r="AF97" s="50">
        <v>0.48999999999999994</v>
      </c>
      <c r="AI97" s="50">
        <v>21</v>
      </c>
      <c r="CI97" s="51">
        <v>0</v>
      </c>
      <c r="CL97" s="51">
        <v>0</v>
      </c>
      <c r="CO97" s="51">
        <v>0</v>
      </c>
    </row>
    <row r="98" spans="1:95" hidden="1" x14ac:dyDescent="0.3">
      <c r="A98" s="56"/>
      <c r="B98" s="16" t="s">
        <v>103</v>
      </c>
      <c r="C98" s="74"/>
      <c r="D98" s="74">
        <f t="shared" ref="D98:I98" si="24">D96-D97</f>
        <v>-3.6900000000000013</v>
      </c>
      <c r="E98" s="74">
        <f t="shared" si="24"/>
        <v>10.43</v>
      </c>
      <c r="F98" s="74">
        <f t="shared" si="24"/>
        <v>-0.50999999999999446</v>
      </c>
      <c r="G98" s="74">
        <f t="shared" si="24"/>
        <v>6.8</v>
      </c>
      <c r="H98" s="74">
        <f t="shared" si="24"/>
        <v>-16.179999999999993</v>
      </c>
      <c r="I98" s="74">
        <f t="shared" si="24"/>
        <v>-95.632378000000017</v>
      </c>
      <c r="V98" s="50">
        <f t="shared" ref="V98:AF98" si="25">V96-V97</f>
        <v>1020.36</v>
      </c>
      <c r="W98" s="50">
        <f t="shared" si="25"/>
        <v>95.58</v>
      </c>
      <c r="X98" s="50">
        <f t="shared" si="25"/>
        <v>82.99</v>
      </c>
      <c r="Y98" s="50">
        <f t="shared" si="25"/>
        <v>270.38</v>
      </c>
      <c r="Z98" s="50">
        <f t="shared" si="25"/>
        <v>5.0400000000000009</v>
      </c>
      <c r="AA98" s="50">
        <f t="shared" si="25"/>
        <v>25.14</v>
      </c>
      <c r="AB98" s="50">
        <f t="shared" si="25"/>
        <v>3741.4800000000005</v>
      </c>
      <c r="AC98" s="50">
        <f t="shared" si="25"/>
        <v>572.58999999999992</v>
      </c>
      <c r="AD98" s="50">
        <f t="shared" si="25"/>
        <v>3.91</v>
      </c>
      <c r="AE98" s="50">
        <f t="shared" si="25"/>
        <v>4.0000000000000036E-2</v>
      </c>
      <c r="AF98" s="50">
        <f t="shared" si="25"/>
        <v>-0.24999999999999994</v>
      </c>
      <c r="AI98" s="50">
        <f>AI96-AI97</f>
        <v>-8.5399999999999991</v>
      </c>
      <c r="CI98" s="51">
        <f>CI96-CI97</f>
        <v>73.849999999999994</v>
      </c>
      <c r="CL98" s="51">
        <f>CL96-CL97</f>
        <v>4214.51</v>
      </c>
      <c r="CO98" s="51">
        <f>CO96-CO97</f>
        <v>124.59</v>
      </c>
    </row>
    <row r="99" spans="1:95" hidden="1" x14ac:dyDescent="0.3">
      <c r="A99" s="56"/>
      <c r="B99" s="16" t="s">
        <v>104</v>
      </c>
      <c r="C99" s="74"/>
      <c r="D99" s="74">
        <v>12</v>
      </c>
      <c r="E99" s="74"/>
      <c r="F99" s="74">
        <v>42</v>
      </c>
      <c r="G99" s="74"/>
      <c r="H99" s="74">
        <v>46</v>
      </c>
      <c r="I99" s="74"/>
    </row>
    <row r="100" spans="1:95" ht="6" customHeight="1" x14ac:dyDescent="0.3">
      <c r="A100" s="56"/>
      <c r="B100" s="16"/>
      <c r="C100" s="74"/>
      <c r="D100" s="74"/>
      <c r="E100" s="74"/>
      <c r="F100" s="74"/>
      <c r="G100" s="74"/>
      <c r="H100" s="74"/>
      <c r="I100" s="74"/>
    </row>
    <row r="101" spans="1:95" x14ac:dyDescent="0.3">
      <c r="A101" s="56"/>
      <c r="B101" s="23" t="s">
        <v>149</v>
      </c>
      <c r="C101" s="24" t="s">
        <v>156</v>
      </c>
      <c r="D101" s="234" t="s">
        <v>157</v>
      </c>
      <c r="E101" s="234"/>
      <c r="F101" s="267" t="s">
        <v>158</v>
      </c>
      <c r="G101" s="267"/>
      <c r="H101" s="25" t="s">
        <v>159</v>
      </c>
      <c r="I101" s="25" t="s">
        <v>160</v>
      </c>
      <c r="J101" s="83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8"/>
      <c r="CD101" s="58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</row>
    <row r="102" spans="1:95" x14ac:dyDescent="0.3">
      <c r="A102" s="121"/>
      <c r="B102" s="122" t="s">
        <v>199</v>
      </c>
      <c r="C102" s="123"/>
      <c r="D102" s="123"/>
      <c r="E102" s="123"/>
      <c r="F102" s="123"/>
      <c r="G102" s="123"/>
      <c r="H102" s="123"/>
      <c r="I102" s="123"/>
      <c r="J102" s="83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8"/>
      <c r="CD102" s="58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</row>
    <row r="103" spans="1:95" ht="14.4" customHeight="1" x14ac:dyDescent="0.3">
      <c r="A103" s="121" t="s">
        <v>244</v>
      </c>
      <c r="B103" s="126" t="s">
        <v>352</v>
      </c>
      <c r="C103" s="123" t="s">
        <v>209</v>
      </c>
      <c r="D103" s="123">
        <v>2.5299999999999998</v>
      </c>
      <c r="E103" s="123">
        <v>0</v>
      </c>
      <c r="F103" s="123">
        <v>6.05</v>
      </c>
      <c r="G103" s="123">
        <v>6.14</v>
      </c>
      <c r="H103" s="123">
        <v>10.57</v>
      </c>
      <c r="I103" s="123">
        <v>101.21</v>
      </c>
      <c r="J103" s="82">
        <v>1.25</v>
      </c>
      <c r="K103" s="60">
        <v>3.9</v>
      </c>
      <c r="L103" s="60">
        <v>0</v>
      </c>
      <c r="M103" s="60">
        <v>0</v>
      </c>
      <c r="N103" s="60">
        <v>3.49</v>
      </c>
      <c r="O103" s="60">
        <v>7.48</v>
      </c>
      <c r="P103" s="60">
        <v>2.02</v>
      </c>
      <c r="Q103" s="60">
        <v>0</v>
      </c>
      <c r="R103" s="60">
        <v>0</v>
      </c>
      <c r="S103" s="60">
        <v>0.26</v>
      </c>
      <c r="T103" s="60">
        <v>1.54</v>
      </c>
      <c r="U103" s="60">
        <v>236.76</v>
      </c>
      <c r="V103" s="60">
        <v>393.27</v>
      </c>
      <c r="W103" s="60">
        <v>27.78</v>
      </c>
      <c r="X103" s="60">
        <v>21.43</v>
      </c>
      <c r="Y103" s="60">
        <v>52.31</v>
      </c>
      <c r="Z103" s="60">
        <v>0.79</v>
      </c>
      <c r="AA103" s="60">
        <v>5</v>
      </c>
      <c r="AB103" s="60">
        <v>1121.4000000000001</v>
      </c>
      <c r="AC103" s="60">
        <v>212.45</v>
      </c>
      <c r="AD103" s="60">
        <v>2.81</v>
      </c>
      <c r="AE103" s="60">
        <v>0.08</v>
      </c>
      <c r="AF103" s="60">
        <v>0.06</v>
      </c>
      <c r="AG103" s="60">
        <v>0.84</v>
      </c>
      <c r="AH103" s="60">
        <v>1.4</v>
      </c>
      <c r="AI103" s="60">
        <v>8.61</v>
      </c>
      <c r="AJ103" s="61">
        <v>0</v>
      </c>
      <c r="AK103" s="61">
        <v>94.23</v>
      </c>
      <c r="AL103" s="61">
        <v>84.87</v>
      </c>
      <c r="AM103" s="61">
        <v>145.09</v>
      </c>
      <c r="AN103" s="61">
        <v>149.55000000000001</v>
      </c>
      <c r="AO103" s="61">
        <v>38.270000000000003</v>
      </c>
      <c r="AP103" s="61">
        <v>88.35</v>
      </c>
      <c r="AQ103" s="61">
        <v>27.25</v>
      </c>
      <c r="AR103" s="61">
        <v>86.19</v>
      </c>
      <c r="AS103" s="61">
        <v>117.26</v>
      </c>
      <c r="AT103" s="61">
        <v>185.77</v>
      </c>
      <c r="AU103" s="61">
        <v>220.6</v>
      </c>
      <c r="AV103" s="61">
        <v>55.19</v>
      </c>
      <c r="AW103" s="61">
        <v>96.14</v>
      </c>
      <c r="AX103" s="61">
        <v>381.24</v>
      </c>
      <c r="AY103" s="61">
        <v>0</v>
      </c>
      <c r="AZ103" s="61">
        <v>86.29</v>
      </c>
      <c r="BA103" s="61">
        <v>87.22</v>
      </c>
      <c r="BB103" s="61">
        <v>70.319999999999993</v>
      </c>
      <c r="BC103" s="61">
        <v>28.81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0.4</v>
      </c>
      <c r="BL103" s="61">
        <v>0</v>
      </c>
      <c r="BM103" s="61">
        <v>0.25</v>
      </c>
      <c r="BN103" s="61">
        <v>0.02</v>
      </c>
      <c r="BO103" s="61">
        <v>0.04</v>
      </c>
      <c r="BP103" s="61">
        <v>0</v>
      </c>
      <c r="BQ103" s="61">
        <v>0</v>
      </c>
      <c r="BR103" s="61">
        <v>0</v>
      </c>
      <c r="BS103" s="61">
        <v>1.48</v>
      </c>
      <c r="BT103" s="61">
        <v>0</v>
      </c>
      <c r="BU103" s="61">
        <v>0</v>
      </c>
      <c r="BV103" s="61">
        <v>3.52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287.05</v>
      </c>
      <c r="CC103" s="62"/>
      <c r="CD103" s="62"/>
      <c r="CE103" s="61">
        <v>191.9</v>
      </c>
      <c r="CF103" s="61"/>
      <c r="CG103" s="61">
        <v>30.29</v>
      </c>
      <c r="CH103" s="61">
        <v>18.309999999999999</v>
      </c>
      <c r="CI103" s="61">
        <v>24.3</v>
      </c>
      <c r="CJ103" s="61">
        <v>1028.67</v>
      </c>
      <c r="CK103" s="61">
        <v>454.69</v>
      </c>
      <c r="CL103" s="61">
        <v>741.68</v>
      </c>
      <c r="CM103" s="61">
        <v>59.19</v>
      </c>
      <c r="CN103" s="61">
        <v>32.51</v>
      </c>
      <c r="CO103" s="61">
        <v>45.85</v>
      </c>
      <c r="CP103" s="61">
        <v>0</v>
      </c>
      <c r="CQ103" s="61">
        <v>0.5</v>
      </c>
    </row>
    <row r="104" spans="1:95" ht="14.4" customHeight="1" x14ac:dyDescent="0.3">
      <c r="A104" s="121" t="s">
        <v>306</v>
      </c>
      <c r="B104" s="126" t="s">
        <v>362</v>
      </c>
      <c r="C104" s="123" t="str">
        <f>"100"</f>
        <v>100</v>
      </c>
      <c r="D104" s="123">
        <v>12.89</v>
      </c>
      <c r="E104" s="123">
        <v>14.17</v>
      </c>
      <c r="F104" s="123">
        <v>12.69</v>
      </c>
      <c r="G104" s="123">
        <v>0.09</v>
      </c>
      <c r="H104" s="123">
        <v>5.12</v>
      </c>
      <c r="I104" s="243">
        <v>194.27</v>
      </c>
      <c r="J104" s="82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2"/>
      <c r="CD104" s="62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</row>
    <row r="105" spans="1:95" ht="14.4" customHeight="1" x14ac:dyDescent="0.3">
      <c r="A105" s="141" t="s">
        <v>221</v>
      </c>
      <c r="B105" s="126" t="s">
        <v>222</v>
      </c>
      <c r="C105" s="123" t="str">
        <f>"150"</f>
        <v>150</v>
      </c>
      <c r="D105" s="123">
        <v>3.78</v>
      </c>
      <c r="E105" s="123">
        <v>0.02</v>
      </c>
      <c r="F105" s="123">
        <v>4.43</v>
      </c>
      <c r="G105" s="123">
        <v>1.32</v>
      </c>
      <c r="H105" s="123">
        <v>37.659999999999997</v>
      </c>
      <c r="I105" s="123">
        <v>206.37218249999998</v>
      </c>
      <c r="J105" s="82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2"/>
      <c r="CD105" s="62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</row>
    <row r="106" spans="1:95" ht="14.4" customHeight="1" x14ac:dyDescent="0.3">
      <c r="A106" s="121" t="s">
        <v>229</v>
      </c>
      <c r="B106" s="126" t="s">
        <v>203</v>
      </c>
      <c r="C106" s="123" t="str">
        <f>"200"</f>
        <v>200</v>
      </c>
      <c r="D106" s="123">
        <v>1.02</v>
      </c>
      <c r="E106" s="123">
        <v>0</v>
      </c>
      <c r="F106" s="123">
        <v>0.06</v>
      </c>
      <c r="G106" s="123">
        <v>0.06</v>
      </c>
      <c r="H106" s="123">
        <v>23.18</v>
      </c>
      <c r="I106" s="123">
        <v>87.598919999999993</v>
      </c>
      <c r="J106" s="82">
        <v>0.02</v>
      </c>
      <c r="K106" s="60">
        <v>0</v>
      </c>
      <c r="L106" s="60">
        <v>0</v>
      </c>
      <c r="M106" s="60">
        <v>0</v>
      </c>
      <c r="N106" s="60">
        <v>19.190000000000001</v>
      </c>
      <c r="O106" s="60">
        <v>0.56999999999999995</v>
      </c>
      <c r="P106" s="60">
        <v>3.42</v>
      </c>
      <c r="Q106" s="60">
        <v>0</v>
      </c>
      <c r="R106" s="60">
        <v>0</v>
      </c>
      <c r="S106" s="60">
        <v>0.3</v>
      </c>
      <c r="T106" s="60">
        <v>0.81</v>
      </c>
      <c r="U106" s="60">
        <v>3.47</v>
      </c>
      <c r="V106" s="60">
        <v>340.26</v>
      </c>
      <c r="W106" s="60">
        <v>31.33</v>
      </c>
      <c r="X106" s="60">
        <v>19.95</v>
      </c>
      <c r="Y106" s="60">
        <v>27.16</v>
      </c>
      <c r="Z106" s="60">
        <v>0.65</v>
      </c>
      <c r="AA106" s="60">
        <v>0</v>
      </c>
      <c r="AB106" s="60">
        <v>630</v>
      </c>
      <c r="AC106" s="60">
        <v>116.6</v>
      </c>
      <c r="AD106" s="60">
        <v>1.1000000000000001</v>
      </c>
      <c r="AE106" s="60">
        <v>0.02</v>
      </c>
      <c r="AF106" s="60">
        <v>0.04</v>
      </c>
      <c r="AG106" s="60">
        <v>0.51</v>
      </c>
      <c r="AH106" s="60">
        <v>0.78</v>
      </c>
      <c r="AI106" s="60">
        <v>0.32</v>
      </c>
      <c r="AJ106" s="61">
        <v>0</v>
      </c>
      <c r="AK106" s="61">
        <v>0.01</v>
      </c>
      <c r="AL106" s="61">
        <v>0.01</v>
      </c>
      <c r="AM106" s="61">
        <v>0.01</v>
      </c>
      <c r="AN106" s="61">
        <v>0.02</v>
      </c>
      <c r="AO106" s="61">
        <v>0</v>
      </c>
      <c r="AP106" s="61">
        <v>0.01</v>
      </c>
      <c r="AQ106" s="61">
        <v>0</v>
      </c>
      <c r="AR106" s="61">
        <v>0.01</v>
      </c>
      <c r="AS106" s="61">
        <v>0.01</v>
      </c>
      <c r="AT106" s="61">
        <v>0.01</v>
      </c>
      <c r="AU106" s="61">
        <v>0.06</v>
      </c>
      <c r="AV106" s="61">
        <v>0</v>
      </c>
      <c r="AW106" s="61">
        <v>0.01</v>
      </c>
      <c r="AX106" s="61">
        <v>0.03</v>
      </c>
      <c r="AY106" s="61">
        <v>0</v>
      </c>
      <c r="AZ106" s="61">
        <v>0.02</v>
      </c>
      <c r="BA106" s="61">
        <v>0.01</v>
      </c>
      <c r="BB106" s="61">
        <v>0.01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0.01</v>
      </c>
      <c r="BT106" s="61">
        <v>0</v>
      </c>
      <c r="BU106" s="61">
        <v>0</v>
      </c>
      <c r="BV106" s="61">
        <v>0.01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214.01</v>
      </c>
      <c r="CC106" s="62"/>
      <c r="CD106" s="62"/>
      <c r="CE106" s="61">
        <v>105</v>
      </c>
      <c r="CF106" s="61"/>
      <c r="CG106" s="61">
        <v>5.99</v>
      </c>
      <c r="CH106" s="61">
        <v>4.79</v>
      </c>
      <c r="CI106" s="61">
        <v>5.39</v>
      </c>
      <c r="CJ106" s="61">
        <v>545</v>
      </c>
      <c r="CK106" s="61">
        <v>210.4</v>
      </c>
      <c r="CL106" s="61">
        <v>377.7</v>
      </c>
      <c r="CM106" s="61">
        <v>52.6</v>
      </c>
      <c r="CN106" s="61">
        <v>31.7</v>
      </c>
      <c r="CO106" s="61">
        <v>42.15</v>
      </c>
      <c r="CP106" s="61">
        <v>10</v>
      </c>
      <c r="CQ106" s="61">
        <v>0</v>
      </c>
    </row>
    <row r="107" spans="1:95" ht="14.4" customHeight="1" x14ac:dyDescent="0.3">
      <c r="A107" s="121" t="str">
        <f>"-"</f>
        <v>-</v>
      </c>
      <c r="B107" s="126" t="s">
        <v>254</v>
      </c>
      <c r="C107" s="123" t="str">
        <f>"30"</f>
        <v>30</v>
      </c>
      <c r="D107" s="123">
        <v>1.98</v>
      </c>
      <c r="E107" s="123">
        <v>0</v>
      </c>
      <c r="F107" s="123">
        <v>0.2</v>
      </c>
      <c r="G107" s="123">
        <v>0.2</v>
      </c>
      <c r="H107" s="123">
        <v>14.07</v>
      </c>
      <c r="I107" s="123">
        <v>67.170299999999997</v>
      </c>
      <c r="J107" s="82">
        <v>0</v>
      </c>
      <c r="K107" s="60">
        <v>0</v>
      </c>
      <c r="L107" s="60">
        <v>0</v>
      </c>
      <c r="M107" s="60">
        <v>0</v>
      </c>
      <c r="N107" s="60">
        <v>0.39</v>
      </c>
      <c r="O107" s="60">
        <v>15.96</v>
      </c>
      <c r="P107" s="60">
        <v>7.0000000000000007E-2</v>
      </c>
      <c r="Q107" s="60">
        <v>0</v>
      </c>
      <c r="R107" s="60">
        <v>0</v>
      </c>
      <c r="S107" s="60">
        <v>0</v>
      </c>
      <c r="T107" s="60">
        <v>0.63</v>
      </c>
      <c r="U107" s="60">
        <v>0</v>
      </c>
      <c r="V107" s="60">
        <v>0</v>
      </c>
      <c r="W107" s="60">
        <v>0</v>
      </c>
      <c r="X107" s="60">
        <v>0</v>
      </c>
      <c r="Y107" s="60">
        <v>0</v>
      </c>
      <c r="Z107" s="60">
        <v>0</v>
      </c>
      <c r="AA107" s="60">
        <v>0</v>
      </c>
      <c r="AB107" s="60">
        <v>0</v>
      </c>
      <c r="AC107" s="60">
        <v>0</v>
      </c>
      <c r="AD107" s="60">
        <v>0</v>
      </c>
      <c r="AE107" s="60">
        <v>0</v>
      </c>
      <c r="AF107" s="60">
        <v>0</v>
      </c>
      <c r="AG107" s="60">
        <v>0</v>
      </c>
      <c r="AH107" s="60">
        <v>0</v>
      </c>
      <c r="AI107" s="60">
        <v>0</v>
      </c>
      <c r="AJ107" s="61">
        <v>0</v>
      </c>
      <c r="AK107" s="61">
        <v>111.75</v>
      </c>
      <c r="AL107" s="61">
        <v>116.32</v>
      </c>
      <c r="AM107" s="61">
        <v>178.13</v>
      </c>
      <c r="AN107" s="61">
        <v>59.07</v>
      </c>
      <c r="AO107" s="61">
        <v>35.020000000000003</v>
      </c>
      <c r="AP107" s="61">
        <v>70.040000000000006</v>
      </c>
      <c r="AQ107" s="61">
        <v>26.49</v>
      </c>
      <c r="AR107" s="61">
        <v>126.67</v>
      </c>
      <c r="AS107" s="61">
        <v>78.56</v>
      </c>
      <c r="AT107" s="61">
        <v>109.62</v>
      </c>
      <c r="AU107" s="61">
        <v>90.44</v>
      </c>
      <c r="AV107" s="61">
        <v>47.5</v>
      </c>
      <c r="AW107" s="61">
        <v>84.04</v>
      </c>
      <c r="AX107" s="61">
        <v>702.79</v>
      </c>
      <c r="AY107" s="61">
        <v>0</v>
      </c>
      <c r="AZ107" s="61">
        <v>228.98</v>
      </c>
      <c r="BA107" s="61">
        <v>99.57</v>
      </c>
      <c r="BB107" s="61">
        <v>66.08</v>
      </c>
      <c r="BC107" s="61">
        <v>52.37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0.03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0.02</v>
      </c>
      <c r="BT107" s="61">
        <v>0</v>
      </c>
      <c r="BU107" s="61">
        <v>0</v>
      </c>
      <c r="BV107" s="61">
        <v>0.1</v>
      </c>
      <c r="BW107" s="61">
        <v>0.01</v>
      </c>
      <c r="BX107" s="61">
        <v>0</v>
      </c>
      <c r="BY107" s="61">
        <v>0</v>
      </c>
      <c r="BZ107" s="61">
        <v>0</v>
      </c>
      <c r="CA107" s="61">
        <v>0</v>
      </c>
      <c r="CB107" s="61">
        <v>13.69</v>
      </c>
      <c r="CC107" s="62"/>
      <c r="CD107" s="62"/>
      <c r="CE107" s="61">
        <v>0</v>
      </c>
      <c r="CF107" s="61"/>
      <c r="CG107" s="61">
        <v>0</v>
      </c>
      <c r="CH107" s="61">
        <v>0</v>
      </c>
      <c r="CI107" s="61">
        <v>0</v>
      </c>
      <c r="CJ107" s="61">
        <v>570</v>
      </c>
      <c r="CK107" s="61">
        <v>219.6</v>
      </c>
      <c r="CL107" s="61">
        <v>394.8</v>
      </c>
      <c r="CM107" s="61">
        <v>4.5599999999999996</v>
      </c>
      <c r="CN107" s="61">
        <v>4.5599999999999996</v>
      </c>
      <c r="CO107" s="61">
        <v>4.5599999999999996</v>
      </c>
      <c r="CP107" s="61">
        <v>0</v>
      </c>
      <c r="CQ107" s="61">
        <v>0</v>
      </c>
    </row>
    <row r="108" spans="1:95" ht="14.4" customHeight="1" x14ac:dyDescent="0.3">
      <c r="A108" s="121" t="str">
        <f>"-"</f>
        <v>-</v>
      </c>
      <c r="B108" s="126" t="s">
        <v>100</v>
      </c>
      <c r="C108" s="123" t="str">
        <f>"25"</f>
        <v>25</v>
      </c>
      <c r="D108" s="123">
        <v>1.65</v>
      </c>
      <c r="E108" s="123">
        <v>0</v>
      </c>
      <c r="F108" s="123">
        <v>0.3</v>
      </c>
      <c r="G108" s="123">
        <v>0.3</v>
      </c>
      <c r="H108" s="123">
        <v>10.43</v>
      </c>
      <c r="I108" s="123">
        <v>48.344999999999999</v>
      </c>
      <c r="J108" s="82">
        <v>0.05</v>
      </c>
      <c r="K108" s="60">
        <v>0</v>
      </c>
      <c r="L108" s="60">
        <v>0</v>
      </c>
      <c r="M108" s="60">
        <v>0</v>
      </c>
      <c r="N108" s="60">
        <v>0.3</v>
      </c>
      <c r="O108" s="60">
        <v>8.0500000000000007</v>
      </c>
      <c r="P108" s="60">
        <v>2.08</v>
      </c>
      <c r="Q108" s="60">
        <v>0</v>
      </c>
      <c r="R108" s="60">
        <v>0</v>
      </c>
      <c r="S108" s="60">
        <v>0.25</v>
      </c>
      <c r="T108" s="60">
        <v>0.63</v>
      </c>
      <c r="U108" s="60">
        <v>152.5</v>
      </c>
      <c r="V108" s="60">
        <v>61.25</v>
      </c>
      <c r="W108" s="60">
        <v>8.75</v>
      </c>
      <c r="X108" s="60">
        <v>11.75</v>
      </c>
      <c r="Y108" s="60">
        <v>39.5</v>
      </c>
      <c r="Z108" s="60">
        <v>0.98</v>
      </c>
      <c r="AA108" s="60">
        <v>0</v>
      </c>
      <c r="AB108" s="60">
        <v>1.25</v>
      </c>
      <c r="AC108" s="60">
        <v>0.25</v>
      </c>
      <c r="AD108" s="60">
        <v>0.35</v>
      </c>
      <c r="AE108" s="60">
        <v>0.05</v>
      </c>
      <c r="AF108" s="60">
        <v>0.02</v>
      </c>
      <c r="AG108" s="60">
        <v>0.18</v>
      </c>
      <c r="AH108" s="60">
        <v>0.5</v>
      </c>
      <c r="AI108" s="60">
        <v>0</v>
      </c>
      <c r="AJ108" s="61">
        <v>0</v>
      </c>
      <c r="AK108" s="61">
        <v>80.5</v>
      </c>
      <c r="AL108" s="61">
        <v>62</v>
      </c>
      <c r="AM108" s="61">
        <v>106.75</v>
      </c>
      <c r="AN108" s="61">
        <v>55.75</v>
      </c>
      <c r="AO108" s="61">
        <v>23.25</v>
      </c>
      <c r="AP108" s="61">
        <v>49.5</v>
      </c>
      <c r="AQ108" s="61">
        <v>20</v>
      </c>
      <c r="AR108" s="61">
        <v>92.75</v>
      </c>
      <c r="AS108" s="61">
        <v>74.25</v>
      </c>
      <c r="AT108" s="61">
        <v>72.75</v>
      </c>
      <c r="AU108" s="61">
        <v>116</v>
      </c>
      <c r="AV108" s="61">
        <v>31</v>
      </c>
      <c r="AW108" s="61">
        <v>77.5</v>
      </c>
      <c r="AX108" s="61">
        <v>389.75</v>
      </c>
      <c r="AY108" s="61">
        <v>0</v>
      </c>
      <c r="AZ108" s="61">
        <v>131.5</v>
      </c>
      <c r="BA108" s="61">
        <v>72.75</v>
      </c>
      <c r="BB108" s="61">
        <v>45</v>
      </c>
      <c r="BC108" s="61">
        <v>32.5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0.04</v>
      </c>
      <c r="BL108" s="61">
        <v>0</v>
      </c>
      <c r="BM108" s="61">
        <v>0</v>
      </c>
      <c r="BN108" s="61">
        <v>0.01</v>
      </c>
      <c r="BO108" s="61">
        <v>0</v>
      </c>
      <c r="BP108" s="61">
        <v>0</v>
      </c>
      <c r="BQ108" s="61">
        <v>0</v>
      </c>
      <c r="BR108" s="61">
        <v>0</v>
      </c>
      <c r="BS108" s="61">
        <v>0.03</v>
      </c>
      <c r="BT108" s="61">
        <v>0</v>
      </c>
      <c r="BU108" s="61">
        <v>0</v>
      </c>
      <c r="BV108" s="61">
        <v>0.12</v>
      </c>
      <c r="BW108" s="61">
        <v>0.02</v>
      </c>
      <c r="BX108" s="61">
        <v>0</v>
      </c>
      <c r="BY108" s="61">
        <v>0</v>
      </c>
      <c r="BZ108" s="61">
        <v>0</v>
      </c>
      <c r="CA108" s="61">
        <v>0</v>
      </c>
      <c r="CB108" s="61">
        <v>11.75</v>
      </c>
      <c r="CC108" s="62"/>
      <c r="CD108" s="62"/>
      <c r="CE108" s="61">
        <v>0.21</v>
      </c>
      <c r="CF108" s="61"/>
      <c r="CG108" s="61">
        <v>3</v>
      </c>
      <c r="CH108" s="61">
        <v>3</v>
      </c>
      <c r="CI108" s="61">
        <v>3</v>
      </c>
      <c r="CJ108" s="61">
        <v>570</v>
      </c>
      <c r="CK108" s="61">
        <v>219.6</v>
      </c>
      <c r="CL108" s="61">
        <v>394.8</v>
      </c>
      <c r="CM108" s="61">
        <v>5.7</v>
      </c>
      <c r="CN108" s="61">
        <v>4.74</v>
      </c>
      <c r="CO108" s="61">
        <v>5.22</v>
      </c>
      <c r="CP108" s="61">
        <v>0</v>
      </c>
      <c r="CQ108" s="61">
        <v>0</v>
      </c>
    </row>
    <row r="109" spans="1:95" ht="13.2" customHeight="1" x14ac:dyDescent="0.3">
      <c r="A109" s="127"/>
      <c r="B109" s="142" t="s">
        <v>205</v>
      </c>
      <c r="C109" s="128"/>
      <c r="D109" s="128">
        <f t="shared" ref="D109:I109" si="26">SUM(D103:D108)</f>
        <v>23.849999999999998</v>
      </c>
      <c r="E109" s="128">
        <f t="shared" si="26"/>
        <v>14.19</v>
      </c>
      <c r="F109" s="128">
        <f t="shared" si="26"/>
        <v>23.729999999999997</v>
      </c>
      <c r="G109" s="128">
        <f t="shared" si="26"/>
        <v>8.11</v>
      </c>
      <c r="H109" s="128">
        <f t="shared" si="26"/>
        <v>101.03</v>
      </c>
      <c r="I109" s="128">
        <f t="shared" si="26"/>
        <v>704.96640250000007</v>
      </c>
      <c r="J109" s="63">
        <v>7.6</v>
      </c>
      <c r="K109" s="63">
        <v>9.32</v>
      </c>
      <c r="L109" s="63">
        <v>0</v>
      </c>
      <c r="M109" s="63">
        <v>0</v>
      </c>
      <c r="N109" s="63">
        <v>36.47</v>
      </c>
      <c r="O109" s="63">
        <v>64.86</v>
      </c>
      <c r="P109" s="63">
        <v>12.07</v>
      </c>
      <c r="Q109" s="63">
        <v>0</v>
      </c>
      <c r="R109" s="63">
        <v>0</v>
      </c>
      <c r="S109" s="63">
        <v>2.0699999999999998</v>
      </c>
      <c r="T109" s="63">
        <v>6.29</v>
      </c>
      <c r="U109" s="63">
        <v>707.21</v>
      </c>
      <c r="V109" s="63">
        <v>1467.56</v>
      </c>
      <c r="W109" s="63">
        <v>112.68</v>
      </c>
      <c r="X109" s="63">
        <v>112.33</v>
      </c>
      <c r="Y109" s="63">
        <v>327.33</v>
      </c>
      <c r="Z109" s="63">
        <v>7.11</v>
      </c>
      <c r="AA109" s="63">
        <v>8</v>
      </c>
      <c r="AB109" s="63">
        <v>4356.25</v>
      </c>
      <c r="AC109" s="63">
        <v>875.35</v>
      </c>
      <c r="AD109" s="63">
        <v>8.99</v>
      </c>
      <c r="AE109" s="63">
        <v>0.26</v>
      </c>
      <c r="AF109" s="63">
        <v>0.26</v>
      </c>
      <c r="AG109" s="63">
        <v>5.22</v>
      </c>
      <c r="AH109" s="63">
        <v>10.55</v>
      </c>
      <c r="AI109" s="63">
        <v>24.03</v>
      </c>
      <c r="AJ109" s="1">
        <v>0</v>
      </c>
      <c r="AK109" s="1">
        <v>1178.03</v>
      </c>
      <c r="AL109" s="1">
        <v>949.98</v>
      </c>
      <c r="AM109" s="1">
        <v>1719.25</v>
      </c>
      <c r="AN109" s="1">
        <v>2059.4499999999998</v>
      </c>
      <c r="AO109" s="1">
        <v>468.31</v>
      </c>
      <c r="AP109" s="1">
        <v>868.77</v>
      </c>
      <c r="AQ109" s="1">
        <v>263.73</v>
      </c>
      <c r="AR109" s="1">
        <v>1013.98</v>
      </c>
      <c r="AS109" s="1">
        <v>1191.57</v>
      </c>
      <c r="AT109" s="1">
        <v>1304.55</v>
      </c>
      <c r="AU109" s="1">
        <v>1986.03</v>
      </c>
      <c r="AV109" s="1">
        <v>687.48</v>
      </c>
      <c r="AW109" s="1">
        <v>1040.19</v>
      </c>
      <c r="AX109" s="1">
        <v>4307.84</v>
      </c>
      <c r="AY109" s="1">
        <v>174.46</v>
      </c>
      <c r="AZ109" s="1">
        <v>1075.08</v>
      </c>
      <c r="BA109" s="1">
        <v>952.38</v>
      </c>
      <c r="BB109" s="1">
        <v>760.42</v>
      </c>
      <c r="BC109" s="1">
        <v>354.82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0.01</v>
      </c>
      <c r="BJ109" s="1">
        <v>0</v>
      </c>
      <c r="BK109" s="1">
        <v>1</v>
      </c>
      <c r="BL109" s="1">
        <v>0</v>
      </c>
      <c r="BM109" s="1">
        <v>0.56999999999999995</v>
      </c>
      <c r="BN109" s="1">
        <v>0.04</v>
      </c>
      <c r="BO109" s="1">
        <v>0.09</v>
      </c>
      <c r="BP109" s="1">
        <v>0</v>
      </c>
      <c r="BQ109" s="1">
        <v>0</v>
      </c>
      <c r="BR109" s="1">
        <v>0.01</v>
      </c>
      <c r="BS109" s="1">
        <v>3.45</v>
      </c>
      <c r="BT109" s="1">
        <v>0</v>
      </c>
      <c r="BU109" s="1">
        <v>0</v>
      </c>
      <c r="BV109" s="1">
        <v>8.76</v>
      </c>
      <c r="BW109" s="1">
        <v>0.03</v>
      </c>
      <c r="BX109" s="1">
        <v>0</v>
      </c>
      <c r="BY109" s="1">
        <v>0</v>
      </c>
      <c r="BZ109" s="1">
        <v>0</v>
      </c>
      <c r="CA109" s="1">
        <v>0</v>
      </c>
      <c r="CB109" s="1">
        <v>833.21</v>
      </c>
      <c r="CC109" s="64"/>
      <c r="CD109" s="64"/>
      <c r="CE109" s="1">
        <v>734.04</v>
      </c>
      <c r="CF109" s="1"/>
      <c r="CG109" s="1">
        <v>76.05</v>
      </c>
      <c r="CH109" s="1">
        <v>50.63</v>
      </c>
      <c r="CI109" s="1">
        <v>63.34</v>
      </c>
      <c r="CJ109" s="1">
        <v>7544.06</v>
      </c>
      <c r="CK109" s="1">
        <v>3689.74</v>
      </c>
      <c r="CL109" s="1">
        <v>5616.9</v>
      </c>
      <c r="CM109" s="1">
        <v>213.24</v>
      </c>
      <c r="CN109" s="1">
        <v>144.57</v>
      </c>
      <c r="CO109" s="1">
        <v>178.91</v>
      </c>
      <c r="CP109" s="1">
        <v>10</v>
      </c>
      <c r="CQ109" s="1">
        <v>1.1000000000000001</v>
      </c>
    </row>
    <row r="110" spans="1:95" hidden="1" x14ac:dyDescent="0.3">
      <c r="A110" s="56"/>
      <c r="B110" s="16" t="s">
        <v>102</v>
      </c>
      <c r="C110" s="74"/>
      <c r="D110" s="74">
        <v>26.95</v>
      </c>
      <c r="E110" s="74">
        <v>0</v>
      </c>
      <c r="F110" s="74">
        <v>27.65</v>
      </c>
      <c r="G110" s="74">
        <v>0</v>
      </c>
      <c r="H110" s="74">
        <v>117.24999999999999</v>
      </c>
      <c r="I110" s="74">
        <v>822.5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244.99999999999997</v>
      </c>
      <c r="AD110" s="50">
        <v>0</v>
      </c>
      <c r="AE110" s="50">
        <v>0.42</v>
      </c>
      <c r="AF110" s="50">
        <v>0.48999999999999994</v>
      </c>
      <c r="AI110" s="50">
        <v>21</v>
      </c>
      <c r="CI110" s="51">
        <v>0</v>
      </c>
      <c r="CL110" s="51">
        <v>0</v>
      </c>
      <c r="CO110" s="51">
        <v>0</v>
      </c>
    </row>
    <row r="111" spans="1:95" hidden="1" x14ac:dyDescent="0.3">
      <c r="A111" s="56"/>
      <c r="B111" s="16" t="s">
        <v>103</v>
      </c>
      <c r="C111" s="74"/>
      <c r="D111" s="74">
        <f t="shared" ref="D111:I111" si="27">D109-D110</f>
        <v>-3.1000000000000014</v>
      </c>
      <c r="E111" s="74">
        <f t="shared" si="27"/>
        <v>14.19</v>
      </c>
      <c r="F111" s="74">
        <f t="shared" si="27"/>
        <v>-3.9200000000000017</v>
      </c>
      <c r="G111" s="74">
        <f t="shared" si="27"/>
        <v>8.11</v>
      </c>
      <c r="H111" s="74">
        <f t="shared" si="27"/>
        <v>-16.219999999999985</v>
      </c>
      <c r="I111" s="74">
        <f t="shared" si="27"/>
        <v>-117.53359749999993</v>
      </c>
      <c r="V111" s="50">
        <f t="shared" ref="V111:AF111" si="28">V109-V110</f>
        <v>1467.56</v>
      </c>
      <c r="W111" s="50">
        <f t="shared" si="28"/>
        <v>112.68</v>
      </c>
      <c r="X111" s="50">
        <f t="shared" si="28"/>
        <v>112.33</v>
      </c>
      <c r="Y111" s="50">
        <f t="shared" si="28"/>
        <v>327.33</v>
      </c>
      <c r="Z111" s="50">
        <f t="shared" si="28"/>
        <v>7.11</v>
      </c>
      <c r="AA111" s="50">
        <f t="shared" si="28"/>
        <v>8</v>
      </c>
      <c r="AB111" s="50">
        <f t="shared" si="28"/>
        <v>4356.25</v>
      </c>
      <c r="AC111" s="50">
        <f t="shared" si="28"/>
        <v>630.35</v>
      </c>
      <c r="AD111" s="50">
        <f t="shared" si="28"/>
        <v>8.99</v>
      </c>
      <c r="AE111" s="50">
        <f t="shared" si="28"/>
        <v>-0.15999999999999998</v>
      </c>
      <c r="AF111" s="50">
        <f t="shared" si="28"/>
        <v>-0.22999999999999993</v>
      </c>
      <c r="AI111" s="50">
        <f>AI109-AI110</f>
        <v>3.0300000000000011</v>
      </c>
      <c r="CI111" s="51">
        <f>CI109-CI110</f>
        <v>63.34</v>
      </c>
      <c r="CL111" s="51">
        <f>CL109-CL110</f>
        <v>5616.9</v>
      </c>
      <c r="CO111" s="51">
        <f>CO109-CO110</f>
        <v>178.91</v>
      </c>
    </row>
    <row r="112" spans="1:95" hidden="1" x14ac:dyDescent="0.3">
      <c r="A112" s="56"/>
      <c r="B112" s="16" t="s">
        <v>104</v>
      </c>
      <c r="C112" s="74"/>
      <c r="D112" s="74">
        <v>13</v>
      </c>
      <c r="E112" s="74"/>
      <c r="F112" s="74">
        <v>32</v>
      </c>
      <c r="G112" s="74"/>
      <c r="H112" s="74">
        <v>56</v>
      </c>
      <c r="I112" s="74"/>
    </row>
    <row r="113" spans="1:95" ht="5.4" customHeight="1" x14ac:dyDescent="0.3">
      <c r="A113" s="56"/>
      <c r="B113" s="16"/>
      <c r="C113" s="74"/>
      <c r="D113" s="74"/>
      <c r="E113" s="74"/>
      <c r="F113" s="74"/>
      <c r="G113" s="74"/>
      <c r="H113" s="74"/>
      <c r="I113" s="74"/>
    </row>
    <row r="114" spans="1:95" x14ac:dyDescent="0.3">
      <c r="A114" s="56"/>
      <c r="B114" s="23" t="s">
        <v>150</v>
      </c>
      <c r="C114" s="24" t="s">
        <v>156</v>
      </c>
      <c r="D114" s="234" t="s">
        <v>157</v>
      </c>
      <c r="E114" s="234"/>
      <c r="F114" s="267" t="s">
        <v>158</v>
      </c>
      <c r="G114" s="267"/>
      <c r="H114" s="25" t="s">
        <v>159</v>
      </c>
      <c r="I114" s="25" t="s">
        <v>160</v>
      </c>
      <c r="J114" s="83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8"/>
      <c r="CD114" s="58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</row>
    <row r="115" spans="1:95" x14ac:dyDescent="0.3">
      <c r="A115" s="121"/>
      <c r="B115" s="122" t="s">
        <v>199</v>
      </c>
      <c r="C115" s="123"/>
      <c r="D115" s="123"/>
      <c r="E115" s="123"/>
      <c r="F115" s="123"/>
      <c r="G115" s="123"/>
      <c r="H115" s="123"/>
      <c r="I115" s="123"/>
      <c r="J115" s="83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8"/>
      <c r="CD115" s="58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</row>
    <row r="116" spans="1:95" x14ac:dyDescent="0.3">
      <c r="A116" s="121" t="s">
        <v>246</v>
      </c>
      <c r="B116" s="126" t="s">
        <v>278</v>
      </c>
      <c r="C116" s="123" t="s">
        <v>279</v>
      </c>
      <c r="D116" s="123">
        <v>3.43</v>
      </c>
      <c r="E116" s="123">
        <v>0.88</v>
      </c>
      <c r="F116" s="123">
        <v>3.98</v>
      </c>
      <c r="G116" s="123">
        <v>0.19</v>
      </c>
      <c r="H116" s="123">
        <v>16.649999999999999</v>
      </c>
      <c r="I116" s="123">
        <v>114.09</v>
      </c>
      <c r="J116" s="82">
        <v>2.5099999999999998</v>
      </c>
      <c r="K116" s="60">
        <v>0.09</v>
      </c>
      <c r="L116" s="60">
        <v>0</v>
      </c>
      <c r="M116" s="60">
        <v>0</v>
      </c>
      <c r="N116" s="60">
        <v>4.2300000000000004</v>
      </c>
      <c r="O116" s="60">
        <v>5.56</v>
      </c>
      <c r="P116" s="60">
        <v>1.74</v>
      </c>
      <c r="Q116" s="60">
        <v>0</v>
      </c>
      <c r="R116" s="60">
        <v>0</v>
      </c>
      <c r="S116" s="60">
        <v>0.18</v>
      </c>
      <c r="T116" s="60">
        <v>1.35</v>
      </c>
      <c r="U116" s="60">
        <v>217.38</v>
      </c>
      <c r="V116" s="60">
        <v>247.54</v>
      </c>
      <c r="W116" s="60">
        <v>55.05</v>
      </c>
      <c r="X116" s="60">
        <v>18.84</v>
      </c>
      <c r="Y116" s="60">
        <v>61.4</v>
      </c>
      <c r="Z116" s="60">
        <v>0.56999999999999995</v>
      </c>
      <c r="AA116" s="60">
        <v>22</v>
      </c>
      <c r="AB116" s="60">
        <v>1348.02</v>
      </c>
      <c r="AC116" s="60">
        <v>271.62</v>
      </c>
      <c r="AD116" s="60">
        <v>0.22</v>
      </c>
      <c r="AE116" s="60">
        <v>0.06</v>
      </c>
      <c r="AF116" s="60">
        <v>0.08</v>
      </c>
      <c r="AG116" s="60">
        <v>0.55000000000000004</v>
      </c>
      <c r="AH116" s="60">
        <v>1.1599999999999999</v>
      </c>
      <c r="AI116" s="60">
        <v>5.52</v>
      </c>
      <c r="AJ116" s="61">
        <v>0</v>
      </c>
      <c r="AK116" s="61">
        <v>105.41</v>
      </c>
      <c r="AL116" s="61">
        <v>101.28</v>
      </c>
      <c r="AM116" s="61">
        <v>166.8</v>
      </c>
      <c r="AN116" s="61">
        <v>128.5</v>
      </c>
      <c r="AO116" s="61">
        <v>38.22</v>
      </c>
      <c r="AP116" s="61">
        <v>87.77</v>
      </c>
      <c r="AQ116" s="61">
        <v>28.52</v>
      </c>
      <c r="AR116" s="61">
        <v>99.12</v>
      </c>
      <c r="AS116" s="61">
        <v>57.82</v>
      </c>
      <c r="AT116" s="61">
        <v>103.42</v>
      </c>
      <c r="AU116" s="61">
        <v>126.03</v>
      </c>
      <c r="AV116" s="61">
        <v>25.26</v>
      </c>
      <c r="AW116" s="61">
        <v>51.49</v>
      </c>
      <c r="AX116" s="61">
        <v>277.04000000000002</v>
      </c>
      <c r="AY116" s="61">
        <v>0</v>
      </c>
      <c r="AZ116" s="61">
        <v>75.97</v>
      </c>
      <c r="BA116" s="61">
        <v>58.78</v>
      </c>
      <c r="BB116" s="61">
        <v>92.55</v>
      </c>
      <c r="BC116" s="61">
        <v>26.13</v>
      </c>
      <c r="BD116" s="61">
        <v>0.11</v>
      </c>
      <c r="BE116" s="61">
        <v>0.05</v>
      </c>
      <c r="BF116" s="61">
        <v>0.03</v>
      </c>
      <c r="BG116" s="61">
        <v>0.06</v>
      </c>
      <c r="BH116" s="61">
        <v>7.0000000000000007E-2</v>
      </c>
      <c r="BI116" s="61">
        <v>0.31</v>
      </c>
      <c r="BJ116" s="61">
        <v>0</v>
      </c>
      <c r="BK116" s="61">
        <v>0.89</v>
      </c>
      <c r="BL116" s="61">
        <v>0</v>
      </c>
      <c r="BM116" s="61">
        <v>0.27</v>
      </c>
      <c r="BN116" s="61">
        <v>0</v>
      </c>
      <c r="BO116" s="61">
        <v>0</v>
      </c>
      <c r="BP116" s="61">
        <v>0</v>
      </c>
      <c r="BQ116" s="61">
        <v>0.06</v>
      </c>
      <c r="BR116" s="61">
        <v>0.09</v>
      </c>
      <c r="BS116" s="61">
        <v>0.74</v>
      </c>
      <c r="BT116" s="61">
        <v>0</v>
      </c>
      <c r="BU116" s="61">
        <v>0</v>
      </c>
      <c r="BV116" s="61">
        <v>7.0000000000000007E-2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228.2</v>
      </c>
      <c r="CC116" s="62"/>
      <c r="CD116" s="62"/>
      <c r="CE116" s="61">
        <v>246.67</v>
      </c>
      <c r="CF116" s="61"/>
      <c r="CG116" s="61">
        <v>25.78</v>
      </c>
      <c r="CH116" s="61">
        <v>13.88</v>
      </c>
      <c r="CI116" s="61">
        <v>19.829999999999998</v>
      </c>
      <c r="CJ116" s="61">
        <v>1022.63</v>
      </c>
      <c r="CK116" s="61">
        <v>374.49</v>
      </c>
      <c r="CL116" s="61">
        <v>698.56</v>
      </c>
      <c r="CM116" s="61">
        <v>45.35</v>
      </c>
      <c r="CN116" s="61">
        <v>25.18</v>
      </c>
      <c r="CO116" s="61">
        <v>35.299999999999997</v>
      </c>
      <c r="CP116" s="61">
        <v>0</v>
      </c>
      <c r="CQ116" s="61">
        <v>0.4</v>
      </c>
    </row>
    <row r="117" spans="1:95" ht="15" customHeight="1" x14ac:dyDescent="0.3">
      <c r="A117" s="121" t="s">
        <v>291</v>
      </c>
      <c r="B117" s="126" t="s">
        <v>292</v>
      </c>
      <c r="C117" s="123" t="str">
        <f>"100"</f>
        <v>100</v>
      </c>
      <c r="D117" s="123">
        <v>11.64</v>
      </c>
      <c r="E117" s="123">
        <v>11.32</v>
      </c>
      <c r="F117" s="123">
        <v>14.42</v>
      </c>
      <c r="G117" s="123">
        <v>0.03</v>
      </c>
      <c r="H117" s="123">
        <v>7.44</v>
      </c>
      <c r="I117" s="123">
        <v>172.8</v>
      </c>
      <c r="J117" s="82">
        <v>4.46</v>
      </c>
      <c r="K117" s="60">
        <v>7.0000000000000007E-2</v>
      </c>
      <c r="L117" s="60">
        <v>0</v>
      </c>
      <c r="M117" s="60">
        <v>0</v>
      </c>
      <c r="N117" s="60">
        <v>0.23</v>
      </c>
      <c r="O117" s="60">
        <v>2.04</v>
      </c>
      <c r="P117" s="60">
        <v>0.17</v>
      </c>
      <c r="Q117" s="60">
        <v>0</v>
      </c>
      <c r="R117" s="60">
        <v>0</v>
      </c>
      <c r="S117" s="60">
        <v>0</v>
      </c>
      <c r="T117" s="60">
        <v>1.1299999999999999</v>
      </c>
      <c r="U117" s="60">
        <v>145.47999999999999</v>
      </c>
      <c r="V117" s="60">
        <v>78.08</v>
      </c>
      <c r="W117" s="60">
        <v>11.81</v>
      </c>
      <c r="X117" s="60">
        <v>9.9700000000000006</v>
      </c>
      <c r="Y117" s="60">
        <v>83.21</v>
      </c>
      <c r="Z117" s="60">
        <v>0.94</v>
      </c>
      <c r="AA117" s="60">
        <v>30.15</v>
      </c>
      <c r="AB117" s="60">
        <v>15.9</v>
      </c>
      <c r="AC117" s="60">
        <v>63.18</v>
      </c>
      <c r="AD117" s="60">
        <v>0.42</v>
      </c>
      <c r="AE117" s="60">
        <v>0.03</v>
      </c>
      <c r="AF117" s="60">
        <v>7.0000000000000007E-2</v>
      </c>
      <c r="AG117" s="60">
        <v>4.28</v>
      </c>
      <c r="AH117" s="60">
        <v>8.73</v>
      </c>
      <c r="AI117" s="60">
        <v>0.43</v>
      </c>
      <c r="AJ117" s="61">
        <v>0</v>
      </c>
      <c r="AK117" s="61">
        <v>558.47</v>
      </c>
      <c r="AL117" s="61">
        <v>443.07</v>
      </c>
      <c r="AM117" s="61">
        <v>900.67</v>
      </c>
      <c r="AN117" s="61">
        <v>989.77</v>
      </c>
      <c r="AO117" s="61">
        <v>297.08</v>
      </c>
      <c r="AP117" s="61">
        <v>540.62</v>
      </c>
      <c r="AQ117" s="61">
        <v>185.81</v>
      </c>
      <c r="AR117" s="61">
        <v>476.66</v>
      </c>
      <c r="AS117" s="61">
        <v>726.52</v>
      </c>
      <c r="AT117" s="61">
        <v>772.23</v>
      </c>
      <c r="AU117" s="61">
        <v>1023.57</v>
      </c>
      <c r="AV117" s="61">
        <v>308.14999999999998</v>
      </c>
      <c r="AW117" s="61">
        <v>863.35</v>
      </c>
      <c r="AX117" s="61">
        <v>1689.8</v>
      </c>
      <c r="AY117" s="61">
        <v>93.77</v>
      </c>
      <c r="AZ117" s="61">
        <v>572.1</v>
      </c>
      <c r="BA117" s="61">
        <v>548.4</v>
      </c>
      <c r="BB117" s="61">
        <v>405.95</v>
      </c>
      <c r="BC117" s="61">
        <v>144.77000000000001</v>
      </c>
      <c r="BD117" s="61">
        <v>0.06</v>
      </c>
      <c r="BE117" s="61">
        <v>0.03</v>
      </c>
      <c r="BF117" s="61">
        <v>0.01</v>
      </c>
      <c r="BG117" s="61">
        <v>0.03</v>
      </c>
      <c r="BH117" s="61">
        <v>0.04</v>
      </c>
      <c r="BI117" s="61">
        <v>0.18</v>
      </c>
      <c r="BJ117" s="61">
        <v>0</v>
      </c>
      <c r="BK117" s="61">
        <v>0.5</v>
      </c>
      <c r="BL117" s="61">
        <v>0</v>
      </c>
      <c r="BM117" s="61">
        <v>0.15</v>
      </c>
      <c r="BN117" s="61">
        <v>0</v>
      </c>
      <c r="BO117" s="61">
        <v>0</v>
      </c>
      <c r="BP117" s="61">
        <v>0</v>
      </c>
      <c r="BQ117" s="61">
        <v>0.03</v>
      </c>
      <c r="BR117" s="61">
        <v>0.05</v>
      </c>
      <c r="BS117" s="61">
        <v>0.41</v>
      </c>
      <c r="BT117" s="61">
        <v>0</v>
      </c>
      <c r="BU117" s="61">
        <v>0</v>
      </c>
      <c r="BV117" s="61">
        <v>0.03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101.09</v>
      </c>
      <c r="CC117" s="62"/>
      <c r="CD117" s="62"/>
      <c r="CE117" s="61">
        <v>32.799999999999997</v>
      </c>
      <c r="CF117" s="61"/>
      <c r="CG117" s="61">
        <v>26.29</v>
      </c>
      <c r="CH117" s="61">
        <v>13.1</v>
      </c>
      <c r="CI117" s="61">
        <v>19.7</v>
      </c>
      <c r="CJ117" s="61">
        <v>2430.27</v>
      </c>
      <c r="CK117" s="61">
        <v>1502.53</v>
      </c>
      <c r="CL117" s="61">
        <v>1966.4</v>
      </c>
      <c r="CM117" s="61">
        <v>27.59</v>
      </c>
      <c r="CN117" s="61">
        <v>18.21</v>
      </c>
      <c r="CO117" s="61">
        <v>22.93</v>
      </c>
      <c r="CP117" s="61">
        <v>0</v>
      </c>
      <c r="CQ117" s="61">
        <v>0.5</v>
      </c>
    </row>
    <row r="118" spans="1:95" x14ac:dyDescent="0.3">
      <c r="A118" s="121" t="s">
        <v>345</v>
      </c>
      <c r="B118" s="126" t="s">
        <v>211</v>
      </c>
      <c r="C118" s="123" t="str">
        <f>"150"</f>
        <v>150</v>
      </c>
      <c r="D118" s="123">
        <v>6.67</v>
      </c>
      <c r="E118" s="123">
        <v>2</v>
      </c>
      <c r="F118" s="123">
        <v>4.68</v>
      </c>
      <c r="G118" s="123">
        <v>0.6</v>
      </c>
      <c r="H118" s="123">
        <v>29.26</v>
      </c>
      <c r="I118" s="123">
        <v>185.879137125</v>
      </c>
      <c r="J118" s="82">
        <v>1.87</v>
      </c>
      <c r="K118" s="60">
        <v>0.08</v>
      </c>
      <c r="L118" s="60">
        <v>0</v>
      </c>
      <c r="M118" s="60">
        <v>0</v>
      </c>
      <c r="N118" s="60">
        <v>0.97</v>
      </c>
      <c r="O118" s="60">
        <v>31.42</v>
      </c>
      <c r="P118" s="60">
        <v>1.72</v>
      </c>
      <c r="Q118" s="60">
        <v>0</v>
      </c>
      <c r="R118" s="60">
        <v>0</v>
      </c>
      <c r="S118" s="60">
        <v>0</v>
      </c>
      <c r="T118" s="60">
        <v>0.68</v>
      </c>
      <c r="U118" s="60">
        <v>147.26</v>
      </c>
      <c r="V118" s="60">
        <v>56.22</v>
      </c>
      <c r="W118" s="60">
        <v>10.53</v>
      </c>
      <c r="X118" s="60">
        <v>7.17</v>
      </c>
      <c r="Y118" s="60">
        <v>39.83</v>
      </c>
      <c r="Z118" s="60">
        <v>0.73</v>
      </c>
      <c r="AA118" s="60">
        <v>9</v>
      </c>
      <c r="AB118" s="60">
        <v>9</v>
      </c>
      <c r="AC118" s="60">
        <v>16.88</v>
      </c>
      <c r="AD118" s="60">
        <v>0.8</v>
      </c>
      <c r="AE118" s="60">
        <v>0.06</v>
      </c>
      <c r="AF118" s="60">
        <v>0.02</v>
      </c>
      <c r="AG118" s="60">
        <v>0.49</v>
      </c>
      <c r="AH118" s="60">
        <v>1.49</v>
      </c>
      <c r="AI118" s="60">
        <v>0</v>
      </c>
      <c r="AJ118" s="61">
        <v>0</v>
      </c>
      <c r="AK118" s="61">
        <v>229.67</v>
      </c>
      <c r="AL118" s="61">
        <v>209.98</v>
      </c>
      <c r="AM118" s="61">
        <v>393.39</v>
      </c>
      <c r="AN118" s="61">
        <v>122.87</v>
      </c>
      <c r="AO118" s="61">
        <v>74.91</v>
      </c>
      <c r="AP118" s="61">
        <v>152.19</v>
      </c>
      <c r="AQ118" s="61">
        <v>49.94</v>
      </c>
      <c r="AR118" s="61">
        <v>244.06</v>
      </c>
      <c r="AS118" s="61">
        <v>161.38999999999999</v>
      </c>
      <c r="AT118" s="61">
        <v>194.59</v>
      </c>
      <c r="AU118" s="61">
        <v>166.92</v>
      </c>
      <c r="AV118" s="61">
        <v>98.07</v>
      </c>
      <c r="AW118" s="61">
        <v>170.55</v>
      </c>
      <c r="AX118" s="61">
        <v>1497.86</v>
      </c>
      <c r="AY118" s="61">
        <v>0</v>
      </c>
      <c r="AZ118" s="61">
        <v>471.98</v>
      </c>
      <c r="BA118" s="61">
        <v>244.48</v>
      </c>
      <c r="BB118" s="61">
        <v>122.77</v>
      </c>
      <c r="BC118" s="61">
        <v>97.19</v>
      </c>
      <c r="BD118" s="61">
        <v>0.09</v>
      </c>
      <c r="BE118" s="61">
        <v>0.04</v>
      </c>
      <c r="BF118" s="61">
        <v>0.02</v>
      </c>
      <c r="BG118" s="61">
        <v>0.05</v>
      </c>
      <c r="BH118" s="61">
        <v>0.06</v>
      </c>
      <c r="BI118" s="61">
        <v>0.26</v>
      </c>
      <c r="BJ118" s="61">
        <v>0</v>
      </c>
      <c r="BK118" s="61">
        <v>0.81</v>
      </c>
      <c r="BL118" s="61">
        <v>0</v>
      </c>
      <c r="BM118" s="61">
        <v>0.23</v>
      </c>
      <c r="BN118" s="61">
        <v>0</v>
      </c>
      <c r="BO118" s="61">
        <v>0</v>
      </c>
      <c r="BP118" s="61">
        <v>0</v>
      </c>
      <c r="BQ118" s="61">
        <v>0.05</v>
      </c>
      <c r="BR118" s="61">
        <v>0.08</v>
      </c>
      <c r="BS118" s="61">
        <v>0.6</v>
      </c>
      <c r="BT118" s="61">
        <v>0</v>
      </c>
      <c r="BU118" s="61">
        <v>0</v>
      </c>
      <c r="BV118" s="61">
        <v>0.24</v>
      </c>
      <c r="BW118" s="61">
        <v>0.01</v>
      </c>
      <c r="BX118" s="61">
        <v>0</v>
      </c>
      <c r="BY118" s="61">
        <v>0</v>
      </c>
      <c r="BZ118" s="61">
        <v>0</v>
      </c>
      <c r="CA118" s="61">
        <v>0</v>
      </c>
      <c r="CB118" s="61">
        <v>7.57</v>
      </c>
      <c r="CC118" s="62"/>
      <c r="CD118" s="62"/>
      <c r="CE118" s="61">
        <v>10.5</v>
      </c>
      <c r="CF118" s="61"/>
      <c r="CG118" s="61">
        <v>15.92</v>
      </c>
      <c r="CH118" s="61">
        <v>8.3000000000000007</v>
      </c>
      <c r="CI118" s="61">
        <v>12.11</v>
      </c>
      <c r="CJ118" s="61">
        <v>369.83</v>
      </c>
      <c r="CK118" s="61">
        <v>365.4</v>
      </c>
      <c r="CL118" s="61">
        <v>367.62</v>
      </c>
      <c r="CM118" s="61">
        <v>9.36</v>
      </c>
      <c r="CN118" s="61">
        <v>4.76</v>
      </c>
      <c r="CO118" s="61">
        <v>7.06</v>
      </c>
      <c r="CP118" s="61">
        <v>0</v>
      </c>
      <c r="CQ118" s="61">
        <v>0.38</v>
      </c>
    </row>
    <row r="119" spans="1:95" x14ac:dyDescent="0.3">
      <c r="A119" s="121" t="s">
        <v>232</v>
      </c>
      <c r="B119" s="126" t="s">
        <v>231</v>
      </c>
      <c r="C119" s="123" t="str">
        <f>"200"</f>
        <v>200</v>
      </c>
      <c r="D119" s="123">
        <v>0.16</v>
      </c>
      <c r="E119" s="123">
        <v>0</v>
      </c>
      <c r="F119" s="123">
        <v>0.04</v>
      </c>
      <c r="G119" s="123">
        <v>0.04</v>
      </c>
      <c r="H119" s="123">
        <v>12.2</v>
      </c>
      <c r="I119" s="123">
        <v>47.687819999999995</v>
      </c>
      <c r="J119" s="82">
        <v>0</v>
      </c>
      <c r="K119" s="60">
        <v>0</v>
      </c>
      <c r="L119" s="60">
        <v>0</v>
      </c>
      <c r="M119" s="60">
        <v>0</v>
      </c>
      <c r="N119" s="60">
        <v>11.84</v>
      </c>
      <c r="O119" s="60">
        <v>0.02</v>
      </c>
      <c r="P119" s="60">
        <v>0.34</v>
      </c>
      <c r="Q119" s="60">
        <v>0</v>
      </c>
      <c r="R119" s="60">
        <v>0</v>
      </c>
      <c r="S119" s="60">
        <v>0.32</v>
      </c>
      <c r="T119" s="60">
        <v>0.13</v>
      </c>
      <c r="U119" s="60">
        <v>4.0599999999999996</v>
      </c>
      <c r="V119" s="60">
        <v>50.99</v>
      </c>
      <c r="W119" s="60">
        <v>7.47</v>
      </c>
      <c r="X119" s="60">
        <v>4.9400000000000004</v>
      </c>
      <c r="Y119" s="60">
        <v>5.58</v>
      </c>
      <c r="Z119" s="60">
        <v>0.13</v>
      </c>
      <c r="AA119" s="60">
        <v>0</v>
      </c>
      <c r="AB119" s="60">
        <v>18</v>
      </c>
      <c r="AC119" s="60">
        <v>3.4</v>
      </c>
      <c r="AD119" s="60">
        <v>0.06</v>
      </c>
      <c r="AE119" s="60">
        <v>0.01</v>
      </c>
      <c r="AF119" s="60">
        <v>0.01</v>
      </c>
      <c r="AG119" s="60">
        <v>7.0000000000000007E-2</v>
      </c>
      <c r="AH119" s="60">
        <v>0.1</v>
      </c>
      <c r="AI119" s="60">
        <v>1.2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226.89</v>
      </c>
      <c r="CC119" s="62"/>
      <c r="CD119" s="62"/>
      <c r="CE119" s="61">
        <v>3</v>
      </c>
      <c r="CF119" s="61"/>
      <c r="CG119" s="61">
        <v>4.79</v>
      </c>
      <c r="CH119" s="61">
        <v>4.79</v>
      </c>
      <c r="CI119" s="61">
        <v>4.79</v>
      </c>
      <c r="CJ119" s="61">
        <v>545</v>
      </c>
      <c r="CK119" s="61">
        <v>208.6</v>
      </c>
      <c r="CL119" s="61">
        <v>376.8</v>
      </c>
      <c r="CM119" s="61">
        <v>50.96</v>
      </c>
      <c r="CN119" s="61">
        <v>30.26</v>
      </c>
      <c r="CO119" s="61">
        <v>40.61</v>
      </c>
      <c r="CP119" s="61">
        <v>10</v>
      </c>
      <c r="CQ119" s="61">
        <v>0</v>
      </c>
    </row>
    <row r="120" spans="1:95" x14ac:dyDescent="0.3">
      <c r="A120" s="121" t="str">
        <f>""</f>
        <v/>
      </c>
      <c r="B120" s="126" t="s">
        <v>112</v>
      </c>
      <c r="C120" s="123" t="str">
        <f>"30"</f>
        <v>30</v>
      </c>
      <c r="D120" s="123">
        <v>2.7</v>
      </c>
      <c r="E120" s="123">
        <v>0</v>
      </c>
      <c r="F120" s="123">
        <v>0.9</v>
      </c>
      <c r="G120" s="123">
        <v>0</v>
      </c>
      <c r="H120" s="123">
        <v>16.14</v>
      </c>
      <c r="I120" s="123">
        <v>80.295000000000002</v>
      </c>
      <c r="J120" s="82">
        <v>0</v>
      </c>
      <c r="K120" s="60">
        <v>0</v>
      </c>
      <c r="L120" s="60">
        <v>0</v>
      </c>
      <c r="M120" s="60">
        <v>0</v>
      </c>
      <c r="N120" s="60">
        <v>1.08</v>
      </c>
      <c r="O120" s="60">
        <v>12.81</v>
      </c>
      <c r="P120" s="60">
        <v>2.25</v>
      </c>
      <c r="Q120" s="60">
        <v>0</v>
      </c>
      <c r="R120" s="60">
        <v>0</v>
      </c>
      <c r="S120" s="60">
        <v>0.09</v>
      </c>
      <c r="T120" s="60">
        <v>0.54</v>
      </c>
      <c r="U120" s="60">
        <v>102.9</v>
      </c>
      <c r="V120" s="60">
        <v>67.5</v>
      </c>
      <c r="W120" s="60">
        <v>10.199999999999999</v>
      </c>
      <c r="X120" s="60">
        <v>18.899999999999999</v>
      </c>
      <c r="Y120" s="60">
        <v>51.6</v>
      </c>
      <c r="Z120" s="60">
        <v>0.84</v>
      </c>
      <c r="AA120" s="60">
        <v>2.7</v>
      </c>
      <c r="AB120" s="60">
        <v>0</v>
      </c>
      <c r="AC120" s="60">
        <v>2.7</v>
      </c>
      <c r="AD120" s="60">
        <v>0.51</v>
      </c>
      <c r="AE120" s="60">
        <v>0.05</v>
      </c>
      <c r="AF120" s="60">
        <v>0.02</v>
      </c>
      <c r="AG120" s="60">
        <v>1.41</v>
      </c>
      <c r="AH120" s="60">
        <v>1.41</v>
      </c>
      <c r="AI120" s="60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9.99</v>
      </c>
      <c r="CC120" s="62"/>
      <c r="CD120" s="62"/>
      <c r="CE120" s="61">
        <v>2.7</v>
      </c>
      <c r="CF120" s="61"/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0</v>
      </c>
      <c r="CP120" s="61">
        <v>0</v>
      </c>
      <c r="CQ120" s="61">
        <v>0</v>
      </c>
    </row>
    <row r="121" spans="1:95" ht="14.4" customHeight="1" x14ac:dyDescent="0.3">
      <c r="A121" s="121" t="str">
        <f>"-"</f>
        <v>-</v>
      </c>
      <c r="B121" s="126" t="s">
        <v>100</v>
      </c>
      <c r="C121" s="123" t="str">
        <f>"30"</f>
        <v>30</v>
      </c>
      <c r="D121" s="123">
        <v>1.98</v>
      </c>
      <c r="E121" s="123">
        <v>0</v>
      </c>
      <c r="F121" s="123">
        <v>0.36</v>
      </c>
      <c r="G121" s="123">
        <v>0.36</v>
      </c>
      <c r="H121" s="123">
        <v>12.51</v>
      </c>
      <c r="I121" s="123">
        <v>58.013999999999996</v>
      </c>
      <c r="J121" s="82">
        <v>0.05</v>
      </c>
      <c r="K121" s="60">
        <v>0</v>
      </c>
      <c r="L121" s="60">
        <v>0</v>
      </c>
      <c r="M121" s="60">
        <v>0</v>
      </c>
      <c r="N121" s="60">
        <v>0.3</v>
      </c>
      <c r="O121" s="60">
        <v>8.0500000000000007</v>
      </c>
      <c r="P121" s="60">
        <v>2.08</v>
      </c>
      <c r="Q121" s="60">
        <v>0</v>
      </c>
      <c r="R121" s="60">
        <v>0</v>
      </c>
      <c r="S121" s="60">
        <v>0.25</v>
      </c>
      <c r="T121" s="60">
        <v>0.63</v>
      </c>
      <c r="U121" s="60">
        <v>152.5</v>
      </c>
      <c r="V121" s="60">
        <v>61.25</v>
      </c>
      <c r="W121" s="60">
        <v>8.75</v>
      </c>
      <c r="X121" s="60">
        <v>11.75</v>
      </c>
      <c r="Y121" s="60">
        <v>39.5</v>
      </c>
      <c r="Z121" s="60">
        <v>0.98</v>
      </c>
      <c r="AA121" s="60">
        <v>0</v>
      </c>
      <c r="AB121" s="60">
        <v>1.25</v>
      </c>
      <c r="AC121" s="60">
        <v>0.25</v>
      </c>
      <c r="AD121" s="60">
        <v>0.35</v>
      </c>
      <c r="AE121" s="60">
        <v>0.05</v>
      </c>
      <c r="AF121" s="60">
        <v>0.02</v>
      </c>
      <c r="AG121" s="60">
        <v>0.18</v>
      </c>
      <c r="AH121" s="60">
        <v>0.5</v>
      </c>
      <c r="AI121" s="60">
        <v>0</v>
      </c>
      <c r="AJ121" s="61">
        <v>0</v>
      </c>
      <c r="AK121" s="61">
        <v>80.5</v>
      </c>
      <c r="AL121" s="61">
        <v>62</v>
      </c>
      <c r="AM121" s="61">
        <v>106.75</v>
      </c>
      <c r="AN121" s="61">
        <v>55.75</v>
      </c>
      <c r="AO121" s="61">
        <v>23.25</v>
      </c>
      <c r="AP121" s="61">
        <v>49.5</v>
      </c>
      <c r="AQ121" s="61">
        <v>20</v>
      </c>
      <c r="AR121" s="61">
        <v>92.75</v>
      </c>
      <c r="AS121" s="61">
        <v>74.25</v>
      </c>
      <c r="AT121" s="61">
        <v>72.75</v>
      </c>
      <c r="AU121" s="61">
        <v>116</v>
      </c>
      <c r="AV121" s="61">
        <v>31</v>
      </c>
      <c r="AW121" s="61">
        <v>77.5</v>
      </c>
      <c r="AX121" s="61">
        <v>389.75</v>
      </c>
      <c r="AY121" s="61">
        <v>0</v>
      </c>
      <c r="AZ121" s="61">
        <v>131.5</v>
      </c>
      <c r="BA121" s="61">
        <v>72.75</v>
      </c>
      <c r="BB121" s="61">
        <v>45</v>
      </c>
      <c r="BC121" s="61">
        <v>32.5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0.04</v>
      </c>
      <c r="BL121" s="61">
        <v>0</v>
      </c>
      <c r="BM121" s="61">
        <v>0</v>
      </c>
      <c r="BN121" s="61">
        <v>0.01</v>
      </c>
      <c r="BO121" s="61">
        <v>0</v>
      </c>
      <c r="BP121" s="61">
        <v>0</v>
      </c>
      <c r="BQ121" s="61">
        <v>0</v>
      </c>
      <c r="BR121" s="61">
        <v>0</v>
      </c>
      <c r="BS121" s="61">
        <v>0.03</v>
      </c>
      <c r="BT121" s="61">
        <v>0</v>
      </c>
      <c r="BU121" s="61">
        <v>0</v>
      </c>
      <c r="BV121" s="61">
        <v>0.12</v>
      </c>
      <c r="BW121" s="61">
        <v>0.02</v>
      </c>
      <c r="BX121" s="61">
        <v>0</v>
      </c>
      <c r="BY121" s="61">
        <v>0</v>
      </c>
      <c r="BZ121" s="61">
        <v>0</v>
      </c>
      <c r="CA121" s="61">
        <v>0</v>
      </c>
      <c r="CB121" s="61">
        <v>11.75</v>
      </c>
      <c r="CC121" s="62"/>
      <c r="CD121" s="62"/>
      <c r="CE121" s="61">
        <v>0.21</v>
      </c>
      <c r="CF121" s="61"/>
      <c r="CG121" s="61">
        <v>3</v>
      </c>
      <c r="CH121" s="61">
        <v>3</v>
      </c>
      <c r="CI121" s="61">
        <v>3</v>
      </c>
      <c r="CJ121" s="61">
        <v>570</v>
      </c>
      <c r="CK121" s="61">
        <v>219.6</v>
      </c>
      <c r="CL121" s="61">
        <v>394.8</v>
      </c>
      <c r="CM121" s="61">
        <v>5.7</v>
      </c>
      <c r="CN121" s="61">
        <v>4.74</v>
      </c>
      <c r="CO121" s="61">
        <v>5.22</v>
      </c>
      <c r="CP121" s="61">
        <v>0</v>
      </c>
      <c r="CQ121" s="61">
        <v>0</v>
      </c>
    </row>
    <row r="122" spans="1:95" x14ac:dyDescent="0.3">
      <c r="A122" s="121" t="str">
        <f>"-"</f>
        <v>-</v>
      </c>
      <c r="B122" s="126" t="s">
        <v>204</v>
      </c>
      <c r="C122" s="123" t="str">
        <f>"100"</f>
        <v>100</v>
      </c>
      <c r="D122" s="123">
        <v>0.4</v>
      </c>
      <c r="E122" s="123">
        <v>0</v>
      </c>
      <c r="F122" s="123">
        <v>0.4</v>
      </c>
      <c r="G122" s="123">
        <v>0.4</v>
      </c>
      <c r="H122" s="123">
        <v>11.6</v>
      </c>
      <c r="I122" s="123">
        <v>48.68</v>
      </c>
      <c r="J122" s="83">
        <v>0.1</v>
      </c>
      <c r="K122" s="57">
        <v>0</v>
      </c>
      <c r="L122" s="57">
        <v>0</v>
      </c>
      <c r="M122" s="57">
        <v>0</v>
      </c>
      <c r="N122" s="57">
        <v>9</v>
      </c>
      <c r="O122" s="57">
        <v>0.8</v>
      </c>
      <c r="P122" s="57">
        <v>1.8</v>
      </c>
      <c r="Q122" s="57">
        <v>0</v>
      </c>
      <c r="R122" s="57">
        <v>0</v>
      </c>
      <c r="S122" s="57">
        <v>0.8</v>
      </c>
      <c r="T122" s="57">
        <v>0.5</v>
      </c>
      <c r="U122" s="57">
        <v>26</v>
      </c>
      <c r="V122" s="57">
        <v>278</v>
      </c>
      <c r="W122" s="57">
        <v>16</v>
      </c>
      <c r="X122" s="57">
        <v>9</v>
      </c>
      <c r="Y122" s="57">
        <v>11</v>
      </c>
      <c r="Z122" s="57">
        <v>2.2000000000000002</v>
      </c>
      <c r="AA122" s="57">
        <v>0</v>
      </c>
      <c r="AB122" s="57">
        <v>30</v>
      </c>
      <c r="AC122" s="57">
        <v>5</v>
      </c>
      <c r="AD122" s="57">
        <v>0.2</v>
      </c>
      <c r="AE122" s="57">
        <v>0.03</v>
      </c>
      <c r="AF122" s="57">
        <v>0.02</v>
      </c>
      <c r="AG122" s="57">
        <v>0.3</v>
      </c>
      <c r="AH122" s="57">
        <v>0.4</v>
      </c>
      <c r="AI122" s="57">
        <v>10</v>
      </c>
      <c r="AJ122" s="55">
        <v>0</v>
      </c>
      <c r="AK122" s="55">
        <v>12</v>
      </c>
      <c r="AL122" s="55">
        <v>13</v>
      </c>
      <c r="AM122" s="55">
        <v>19</v>
      </c>
      <c r="AN122" s="55">
        <v>18</v>
      </c>
      <c r="AO122" s="55">
        <v>3</v>
      </c>
      <c r="AP122" s="55">
        <v>11</v>
      </c>
      <c r="AQ122" s="55">
        <v>3</v>
      </c>
      <c r="AR122" s="55">
        <v>9</v>
      </c>
      <c r="AS122" s="55">
        <v>17</v>
      </c>
      <c r="AT122" s="55">
        <v>10</v>
      </c>
      <c r="AU122" s="55">
        <v>78</v>
      </c>
      <c r="AV122" s="55">
        <v>7</v>
      </c>
      <c r="AW122" s="55">
        <v>14</v>
      </c>
      <c r="AX122" s="55">
        <v>42</v>
      </c>
      <c r="AY122" s="55">
        <v>0</v>
      </c>
      <c r="AZ122" s="55">
        <v>13</v>
      </c>
      <c r="BA122" s="55">
        <v>16</v>
      </c>
      <c r="BB122" s="55">
        <v>6</v>
      </c>
      <c r="BC122" s="55">
        <v>5</v>
      </c>
      <c r="BD122" s="55">
        <v>0</v>
      </c>
      <c r="BE122" s="55">
        <v>0</v>
      </c>
      <c r="BF122" s="55">
        <v>0</v>
      </c>
      <c r="BG122" s="55">
        <v>0</v>
      </c>
      <c r="BH122" s="55">
        <v>0</v>
      </c>
      <c r="BI122" s="55">
        <v>0</v>
      </c>
      <c r="BJ122" s="55">
        <v>0</v>
      </c>
      <c r="BK122" s="55">
        <v>0</v>
      </c>
      <c r="BL122" s="55">
        <v>0</v>
      </c>
      <c r="BM122" s="55">
        <v>0</v>
      </c>
      <c r="BN122" s="55">
        <v>0</v>
      </c>
      <c r="BO122" s="55">
        <v>0</v>
      </c>
      <c r="BP122" s="55">
        <v>0</v>
      </c>
      <c r="BQ122" s="55">
        <v>0</v>
      </c>
      <c r="BR122" s="55">
        <v>0</v>
      </c>
      <c r="BS122" s="55">
        <v>0</v>
      </c>
      <c r="BT122" s="55">
        <v>0</v>
      </c>
      <c r="BU122" s="55">
        <v>0</v>
      </c>
      <c r="BV122" s="55">
        <v>0</v>
      </c>
      <c r="BW122" s="55">
        <v>0</v>
      </c>
      <c r="BX122" s="55">
        <v>0</v>
      </c>
      <c r="BY122" s="55">
        <v>0</v>
      </c>
      <c r="BZ122" s="55">
        <v>0</v>
      </c>
      <c r="CA122" s="55">
        <v>0</v>
      </c>
      <c r="CB122" s="55">
        <v>86.3</v>
      </c>
      <c r="CC122" s="58"/>
      <c r="CD122" s="58"/>
      <c r="CE122" s="55">
        <v>5</v>
      </c>
      <c r="CF122" s="55"/>
      <c r="CG122" s="55">
        <v>2</v>
      </c>
      <c r="CH122" s="55">
        <v>2</v>
      </c>
      <c r="CI122" s="55">
        <v>2</v>
      </c>
      <c r="CJ122" s="55">
        <v>150</v>
      </c>
      <c r="CK122" s="55">
        <v>150</v>
      </c>
      <c r="CL122" s="55">
        <v>150</v>
      </c>
      <c r="CM122" s="55">
        <v>46.8</v>
      </c>
      <c r="CN122" s="55">
        <v>46.8</v>
      </c>
      <c r="CO122" s="55">
        <v>46.8</v>
      </c>
      <c r="CP122" s="55">
        <v>0</v>
      </c>
      <c r="CQ122" s="55">
        <v>0</v>
      </c>
    </row>
    <row r="123" spans="1:95" ht="14.4" x14ac:dyDescent="0.3">
      <c r="A123" s="127"/>
      <c r="B123" s="142" t="s">
        <v>205</v>
      </c>
      <c r="C123" s="128"/>
      <c r="D123" s="244">
        <f t="shared" ref="D123:AI123" si="29">SUM(D116:D122)</f>
        <v>26.98</v>
      </c>
      <c r="E123" s="128">
        <f t="shared" si="29"/>
        <v>14.200000000000001</v>
      </c>
      <c r="F123" s="128">
        <f t="shared" si="29"/>
        <v>24.779999999999994</v>
      </c>
      <c r="G123" s="128">
        <f t="shared" si="29"/>
        <v>1.62</v>
      </c>
      <c r="H123" s="128">
        <f t="shared" si="29"/>
        <v>105.8</v>
      </c>
      <c r="I123" s="128">
        <f t="shared" si="29"/>
        <v>707.44595712499995</v>
      </c>
      <c r="J123" s="136">
        <f t="shared" si="29"/>
        <v>8.99</v>
      </c>
      <c r="K123" s="67">
        <f t="shared" si="29"/>
        <v>0.24</v>
      </c>
      <c r="L123" s="67">
        <f t="shared" si="29"/>
        <v>0</v>
      </c>
      <c r="M123" s="67">
        <f t="shared" si="29"/>
        <v>0</v>
      </c>
      <c r="N123" s="67">
        <f t="shared" si="29"/>
        <v>27.650000000000002</v>
      </c>
      <c r="O123" s="67">
        <f t="shared" si="29"/>
        <v>60.7</v>
      </c>
      <c r="P123" s="67">
        <f t="shared" si="29"/>
        <v>10.100000000000001</v>
      </c>
      <c r="Q123" s="67">
        <f t="shared" si="29"/>
        <v>0</v>
      </c>
      <c r="R123" s="67">
        <f t="shared" si="29"/>
        <v>0</v>
      </c>
      <c r="S123" s="67">
        <f t="shared" si="29"/>
        <v>1.6400000000000001</v>
      </c>
      <c r="T123" s="67">
        <f t="shared" si="29"/>
        <v>4.96</v>
      </c>
      <c r="U123" s="67">
        <f t="shared" si="29"/>
        <v>795.57999999999993</v>
      </c>
      <c r="V123" s="67">
        <f t="shared" si="29"/>
        <v>839.58</v>
      </c>
      <c r="W123" s="67">
        <f t="shared" si="29"/>
        <v>119.81</v>
      </c>
      <c r="X123" s="67">
        <f t="shared" si="29"/>
        <v>80.569999999999993</v>
      </c>
      <c r="Y123" s="67">
        <f t="shared" si="29"/>
        <v>292.12</v>
      </c>
      <c r="Z123" s="67">
        <f t="shared" si="29"/>
        <v>6.39</v>
      </c>
      <c r="AA123" s="67">
        <f t="shared" si="29"/>
        <v>63.85</v>
      </c>
      <c r="AB123" s="67">
        <f t="shared" si="29"/>
        <v>1422.17</v>
      </c>
      <c r="AC123" s="67">
        <f t="shared" si="29"/>
        <v>363.03</v>
      </c>
      <c r="AD123" s="67">
        <f t="shared" si="29"/>
        <v>2.56</v>
      </c>
      <c r="AE123" s="67">
        <f t="shared" si="29"/>
        <v>0.29000000000000004</v>
      </c>
      <c r="AF123" s="67">
        <f t="shared" si="29"/>
        <v>0.24</v>
      </c>
      <c r="AG123" s="67">
        <f t="shared" si="29"/>
        <v>7.28</v>
      </c>
      <c r="AH123" s="67">
        <f t="shared" si="29"/>
        <v>13.790000000000001</v>
      </c>
      <c r="AI123" s="67">
        <f t="shared" si="29"/>
        <v>17.149999999999999</v>
      </c>
      <c r="AJ123" s="67">
        <f t="shared" ref="AJ123:BO123" si="30">SUM(AJ116:AJ122)</f>
        <v>0</v>
      </c>
      <c r="AK123" s="67">
        <f t="shared" si="30"/>
        <v>986.05</v>
      </c>
      <c r="AL123" s="67">
        <f t="shared" si="30"/>
        <v>829.33</v>
      </c>
      <c r="AM123" s="67">
        <f t="shared" si="30"/>
        <v>1586.6100000000001</v>
      </c>
      <c r="AN123" s="67">
        <f t="shared" si="30"/>
        <v>1314.8899999999999</v>
      </c>
      <c r="AO123" s="67">
        <f t="shared" si="30"/>
        <v>436.45999999999992</v>
      </c>
      <c r="AP123" s="67">
        <f t="shared" si="30"/>
        <v>841.07999999999993</v>
      </c>
      <c r="AQ123" s="67">
        <f t="shared" si="30"/>
        <v>287.27</v>
      </c>
      <c r="AR123" s="67">
        <f t="shared" si="30"/>
        <v>921.58999999999992</v>
      </c>
      <c r="AS123" s="67">
        <f t="shared" si="30"/>
        <v>1036.98</v>
      </c>
      <c r="AT123" s="67">
        <f t="shared" si="30"/>
        <v>1152.99</v>
      </c>
      <c r="AU123" s="67">
        <f t="shared" si="30"/>
        <v>1510.5200000000002</v>
      </c>
      <c r="AV123" s="67">
        <f t="shared" si="30"/>
        <v>469.47999999999996</v>
      </c>
      <c r="AW123" s="67">
        <f t="shared" si="30"/>
        <v>1176.8900000000001</v>
      </c>
      <c r="AX123" s="67">
        <f t="shared" si="30"/>
        <v>3896.45</v>
      </c>
      <c r="AY123" s="67">
        <f t="shared" si="30"/>
        <v>93.77</v>
      </c>
      <c r="AZ123" s="67">
        <f t="shared" si="30"/>
        <v>1264.5500000000002</v>
      </c>
      <c r="BA123" s="67">
        <f t="shared" si="30"/>
        <v>940.41</v>
      </c>
      <c r="BB123" s="67">
        <f t="shared" si="30"/>
        <v>672.27</v>
      </c>
      <c r="BC123" s="67">
        <f t="shared" si="30"/>
        <v>305.59000000000003</v>
      </c>
      <c r="BD123" s="67">
        <f t="shared" si="30"/>
        <v>0.26</v>
      </c>
      <c r="BE123" s="67">
        <f t="shared" si="30"/>
        <v>0.12</v>
      </c>
      <c r="BF123" s="67">
        <f t="shared" si="30"/>
        <v>0.06</v>
      </c>
      <c r="BG123" s="67">
        <f t="shared" si="30"/>
        <v>0.14000000000000001</v>
      </c>
      <c r="BH123" s="67">
        <f t="shared" si="30"/>
        <v>0.17</v>
      </c>
      <c r="BI123" s="67">
        <f t="shared" si="30"/>
        <v>0.75</v>
      </c>
      <c r="BJ123" s="67">
        <f t="shared" si="30"/>
        <v>0</v>
      </c>
      <c r="BK123" s="67">
        <f t="shared" si="30"/>
        <v>2.2400000000000002</v>
      </c>
      <c r="BL123" s="67">
        <f t="shared" si="30"/>
        <v>0</v>
      </c>
      <c r="BM123" s="67">
        <f t="shared" si="30"/>
        <v>0.65</v>
      </c>
      <c r="BN123" s="67">
        <f t="shared" si="30"/>
        <v>0.01</v>
      </c>
      <c r="BO123" s="67">
        <f t="shared" si="30"/>
        <v>0</v>
      </c>
      <c r="BP123" s="67">
        <f t="shared" ref="BP123:CQ123" si="31">SUM(BP116:BP122)</f>
        <v>0</v>
      </c>
      <c r="BQ123" s="67">
        <f t="shared" si="31"/>
        <v>0.14000000000000001</v>
      </c>
      <c r="BR123" s="67">
        <f t="shared" si="31"/>
        <v>0.22000000000000003</v>
      </c>
      <c r="BS123" s="67">
        <f t="shared" si="31"/>
        <v>1.78</v>
      </c>
      <c r="BT123" s="67">
        <f t="shared" si="31"/>
        <v>0</v>
      </c>
      <c r="BU123" s="67">
        <f t="shared" si="31"/>
        <v>0</v>
      </c>
      <c r="BV123" s="67">
        <f t="shared" si="31"/>
        <v>0.45999999999999996</v>
      </c>
      <c r="BW123" s="67">
        <f t="shared" si="31"/>
        <v>0.03</v>
      </c>
      <c r="BX123" s="67">
        <f t="shared" si="31"/>
        <v>0</v>
      </c>
      <c r="BY123" s="67">
        <f t="shared" si="31"/>
        <v>0</v>
      </c>
      <c r="BZ123" s="67">
        <f t="shared" si="31"/>
        <v>0</v>
      </c>
      <c r="CA123" s="67">
        <f t="shared" si="31"/>
        <v>0</v>
      </c>
      <c r="CB123" s="67">
        <f t="shared" si="31"/>
        <v>671.79</v>
      </c>
      <c r="CC123" s="67">
        <f t="shared" si="31"/>
        <v>0</v>
      </c>
      <c r="CD123" s="67">
        <f t="shared" si="31"/>
        <v>0</v>
      </c>
      <c r="CE123" s="67">
        <f t="shared" si="31"/>
        <v>300.87999999999994</v>
      </c>
      <c r="CF123" s="67">
        <f t="shared" si="31"/>
        <v>0</v>
      </c>
      <c r="CG123" s="67">
        <f t="shared" si="31"/>
        <v>77.78</v>
      </c>
      <c r="CH123" s="67">
        <f t="shared" si="31"/>
        <v>45.07</v>
      </c>
      <c r="CI123" s="67">
        <f t="shared" si="31"/>
        <v>61.43</v>
      </c>
      <c r="CJ123" s="67">
        <f t="shared" si="31"/>
        <v>5087.7299999999996</v>
      </c>
      <c r="CK123" s="67">
        <f t="shared" si="31"/>
        <v>2820.62</v>
      </c>
      <c r="CL123" s="67">
        <f t="shared" si="31"/>
        <v>3954.1800000000003</v>
      </c>
      <c r="CM123" s="67">
        <f t="shared" si="31"/>
        <v>185.76</v>
      </c>
      <c r="CN123" s="67">
        <f t="shared" si="31"/>
        <v>129.94999999999999</v>
      </c>
      <c r="CO123" s="67">
        <f t="shared" si="31"/>
        <v>157.91999999999999</v>
      </c>
      <c r="CP123" s="67">
        <f t="shared" si="31"/>
        <v>10</v>
      </c>
      <c r="CQ123" s="67">
        <f t="shared" si="31"/>
        <v>1.28</v>
      </c>
    </row>
    <row r="124" spans="1:95" hidden="1" x14ac:dyDescent="0.3">
      <c r="A124" s="56"/>
      <c r="B124" s="16" t="s">
        <v>102</v>
      </c>
      <c r="C124" s="74"/>
      <c r="D124" s="74">
        <v>26.95</v>
      </c>
      <c r="E124" s="74">
        <v>0</v>
      </c>
      <c r="F124" s="74">
        <v>27.65</v>
      </c>
      <c r="G124" s="74">
        <v>0</v>
      </c>
      <c r="H124" s="74">
        <v>117.24999999999999</v>
      </c>
      <c r="I124" s="74">
        <v>822.5</v>
      </c>
      <c r="V124" s="50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244.99999999999997</v>
      </c>
      <c r="AD124" s="50">
        <v>0</v>
      </c>
      <c r="AE124" s="50">
        <v>0.42</v>
      </c>
      <c r="AF124" s="50">
        <v>0.48999999999999994</v>
      </c>
      <c r="AI124" s="50">
        <v>21</v>
      </c>
      <c r="CI124" s="51">
        <v>0</v>
      </c>
      <c r="CL124" s="51">
        <v>0</v>
      </c>
      <c r="CO124" s="51">
        <v>0</v>
      </c>
    </row>
    <row r="125" spans="1:95" hidden="1" x14ac:dyDescent="0.3">
      <c r="A125" s="56"/>
      <c r="B125" s="16" t="s">
        <v>103</v>
      </c>
      <c r="C125" s="74"/>
      <c r="D125" s="74">
        <f t="shared" ref="D125:I125" si="32">D123-D124</f>
        <v>3.0000000000001137E-2</v>
      </c>
      <c r="E125" s="74">
        <f t="shared" si="32"/>
        <v>14.200000000000001</v>
      </c>
      <c r="F125" s="74">
        <f t="shared" si="32"/>
        <v>-2.8700000000000045</v>
      </c>
      <c r="G125" s="74">
        <f t="shared" si="32"/>
        <v>1.62</v>
      </c>
      <c r="H125" s="74">
        <f t="shared" si="32"/>
        <v>-11.449999999999989</v>
      </c>
      <c r="I125" s="74">
        <f t="shared" si="32"/>
        <v>-115.05404287500005</v>
      </c>
      <c r="V125" s="50">
        <f t="shared" ref="V125:AF125" si="33">V123-V124</f>
        <v>839.58</v>
      </c>
      <c r="W125" s="50">
        <f t="shared" si="33"/>
        <v>119.81</v>
      </c>
      <c r="X125" s="50">
        <f t="shared" si="33"/>
        <v>80.569999999999993</v>
      </c>
      <c r="Y125" s="50">
        <f t="shared" si="33"/>
        <v>292.12</v>
      </c>
      <c r="Z125" s="50">
        <f t="shared" si="33"/>
        <v>6.39</v>
      </c>
      <c r="AA125" s="50">
        <f t="shared" si="33"/>
        <v>63.85</v>
      </c>
      <c r="AB125" s="50">
        <f t="shared" si="33"/>
        <v>1422.17</v>
      </c>
      <c r="AC125" s="50">
        <f t="shared" si="33"/>
        <v>118.03</v>
      </c>
      <c r="AD125" s="50">
        <f t="shared" si="33"/>
        <v>2.56</v>
      </c>
      <c r="AE125" s="50">
        <f t="shared" si="33"/>
        <v>-0.12999999999999995</v>
      </c>
      <c r="AF125" s="50">
        <f t="shared" si="33"/>
        <v>-0.24999999999999994</v>
      </c>
      <c r="AI125" s="50">
        <f>AI123-AI124</f>
        <v>-3.8500000000000014</v>
      </c>
      <c r="CI125" s="51">
        <f>CI123-CI124</f>
        <v>61.43</v>
      </c>
      <c r="CL125" s="51">
        <f>CL123-CL124</f>
        <v>3954.1800000000003</v>
      </c>
      <c r="CO125" s="51">
        <f>CO123-CO124</f>
        <v>157.91999999999999</v>
      </c>
    </row>
    <row r="126" spans="1:95" hidden="1" x14ac:dyDescent="0.3">
      <c r="A126" s="56"/>
      <c r="B126" s="16" t="s">
        <v>104</v>
      </c>
      <c r="C126" s="74"/>
      <c r="D126" s="74">
        <v>15</v>
      </c>
      <c r="E126" s="74"/>
      <c r="F126" s="74">
        <v>31</v>
      </c>
      <c r="G126" s="74"/>
      <c r="H126" s="74">
        <v>54</v>
      </c>
      <c r="I126" s="74"/>
    </row>
    <row r="127" spans="1:95" x14ac:dyDescent="0.3">
      <c r="A127" s="56"/>
      <c r="B127" s="16"/>
      <c r="C127" s="74"/>
      <c r="D127" s="74"/>
      <c r="E127" s="74"/>
      <c r="F127" s="74"/>
      <c r="G127" s="74"/>
      <c r="H127" s="74"/>
      <c r="I127" s="74"/>
    </row>
    <row r="128" spans="1:95" x14ac:dyDescent="0.3">
      <c r="A128" s="56"/>
      <c r="B128" s="23" t="s">
        <v>151</v>
      </c>
      <c r="C128" s="24" t="s">
        <v>156</v>
      </c>
      <c r="D128" s="234" t="s">
        <v>157</v>
      </c>
      <c r="E128" s="234"/>
      <c r="F128" s="267" t="s">
        <v>158</v>
      </c>
      <c r="G128" s="267"/>
      <c r="H128" s="25" t="s">
        <v>159</v>
      </c>
      <c r="I128" s="25" t="s">
        <v>160</v>
      </c>
      <c r="J128" s="83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8"/>
      <c r="CD128" s="58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</row>
    <row r="129" spans="1:95" x14ac:dyDescent="0.3">
      <c r="A129" s="121"/>
      <c r="B129" s="122" t="s">
        <v>199</v>
      </c>
      <c r="C129" s="123"/>
      <c r="D129" s="123"/>
      <c r="E129" s="123"/>
      <c r="F129" s="123"/>
      <c r="G129" s="123"/>
      <c r="H129" s="123"/>
      <c r="I129" s="123"/>
      <c r="J129" s="83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8"/>
      <c r="CD129" s="58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</row>
    <row r="130" spans="1:95" x14ac:dyDescent="0.3">
      <c r="A130" s="121" t="s">
        <v>340</v>
      </c>
      <c r="B130" s="126" t="s">
        <v>341</v>
      </c>
      <c r="C130" s="123" t="s">
        <v>279</v>
      </c>
      <c r="D130" s="123">
        <v>4.91</v>
      </c>
      <c r="E130" s="123">
        <v>6.66</v>
      </c>
      <c r="F130" s="123">
        <v>3.89</v>
      </c>
      <c r="G130" s="123">
        <v>0.22</v>
      </c>
      <c r="H130" s="123">
        <v>27.05</v>
      </c>
      <c r="I130" s="123">
        <v>143.30000000000001</v>
      </c>
      <c r="J130" s="82">
        <v>1.58</v>
      </c>
      <c r="K130" s="60">
        <v>0.05</v>
      </c>
      <c r="L130" s="60">
        <v>0</v>
      </c>
      <c r="M130" s="60">
        <v>0</v>
      </c>
      <c r="N130" s="60">
        <v>1.57</v>
      </c>
      <c r="O130" s="60">
        <v>10.39</v>
      </c>
      <c r="P130" s="60">
        <v>1.1000000000000001</v>
      </c>
      <c r="Q130" s="60">
        <v>0</v>
      </c>
      <c r="R130" s="60">
        <v>0</v>
      </c>
      <c r="S130" s="60">
        <v>0.1</v>
      </c>
      <c r="T130" s="60">
        <v>1.47</v>
      </c>
      <c r="U130" s="60">
        <v>73.44</v>
      </c>
      <c r="V130" s="60">
        <v>187.78</v>
      </c>
      <c r="W130" s="60">
        <v>11.34</v>
      </c>
      <c r="X130" s="60">
        <v>9.91</v>
      </c>
      <c r="Y130" s="60">
        <v>67.31</v>
      </c>
      <c r="Z130" s="60">
        <v>0.56000000000000005</v>
      </c>
      <c r="AA130" s="60">
        <v>13.26</v>
      </c>
      <c r="AB130" s="60">
        <v>15.2</v>
      </c>
      <c r="AC130" s="60">
        <v>22.8</v>
      </c>
      <c r="AD130" s="60">
        <v>0.65</v>
      </c>
      <c r="AE130" s="60">
        <v>7.0000000000000007E-2</v>
      </c>
      <c r="AF130" s="60">
        <v>0.06</v>
      </c>
      <c r="AG130" s="60">
        <v>1.58</v>
      </c>
      <c r="AH130" s="60">
        <v>3.9</v>
      </c>
      <c r="AI130" s="60">
        <v>0.95</v>
      </c>
      <c r="AJ130" s="61">
        <v>0</v>
      </c>
      <c r="AK130" s="61">
        <v>430.79</v>
      </c>
      <c r="AL130" s="61">
        <v>336.7</v>
      </c>
      <c r="AM130" s="61">
        <v>607.80999999999995</v>
      </c>
      <c r="AN130" s="61">
        <v>689.8</v>
      </c>
      <c r="AO130" s="61">
        <v>189.19</v>
      </c>
      <c r="AP130" s="61">
        <v>394.5</v>
      </c>
      <c r="AQ130" s="61">
        <v>83.19</v>
      </c>
      <c r="AR130" s="61">
        <v>35.65</v>
      </c>
      <c r="AS130" s="61">
        <v>42.72</v>
      </c>
      <c r="AT130" s="61">
        <v>85.72</v>
      </c>
      <c r="AU130" s="61">
        <v>55.6</v>
      </c>
      <c r="AV130" s="61">
        <v>299.14</v>
      </c>
      <c r="AW130" s="61">
        <v>32.56</v>
      </c>
      <c r="AX130" s="61">
        <v>147.09</v>
      </c>
      <c r="AY130" s="61">
        <v>0</v>
      </c>
      <c r="AZ130" s="61">
        <v>29.66</v>
      </c>
      <c r="BA130" s="61">
        <v>28.71</v>
      </c>
      <c r="BB130" s="61">
        <v>27.56</v>
      </c>
      <c r="BC130" s="61">
        <v>12.36</v>
      </c>
      <c r="BD130" s="61">
        <v>0.06</v>
      </c>
      <c r="BE130" s="61">
        <v>0.03</v>
      </c>
      <c r="BF130" s="61">
        <v>0.01</v>
      </c>
      <c r="BG130" s="61">
        <v>0.03</v>
      </c>
      <c r="BH130" s="61">
        <v>0.04</v>
      </c>
      <c r="BI130" s="61">
        <v>0.17</v>
      </c>
      <c r="BJ130" s="61">
        <v>0</v>
      </c>
      <c r="BK130" s="61">
        <v>0.51</v>
      </c>
      <c r="BL130" s="61">
        <v>0</v>
      </c>
      <c r="BM130" s="61">
        <v>0.16</v>
      </c>
      <c r="BN130" s="61">
        <v>0</v>
      </c>
      <c r="BO130" s="61">
        <v>0</v>
      </c>
      <c r="BP130" s="61">
        <v>0</v>
      </c>
      <c r="BQ130" s="61">
        <v>0.03</v>
      </c>
      <c r="BR130" s="61">
        <v>0.05</v>
      </c>
      <c r="BS130" s="61">
        <v>0.47</v>
      </c>
      <c r="BT130" s="61">
        <v>0</v>
      </c>
      <c r="BU130" s="61">
        <v>0</v>
      </c>
      <c r="BV130" s="61">
        <v>7.0000000000000007E-2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238.65</v>
      </c>
      <c r="CC130" s="62"/>
      <c r="CD130" s="62"/>
      <c r="CE130" s="61">
        <v>15.79</v>
      </c>
      <c r="CF130" s="61"/>
      <c r="CG130" s="61">
        <v>75.989999999999995</v>
      </c>
      <c r="CH130" s="61">
        <v>21.11</v>
      </c>
      <c r="CI130" s="61">
        <v>48.55</v>
      </c>
      <c r="CJ130" s="61">
        <v>1293.93</v>
      </c>
      <c r="CK130" s="61">
        <v>580.37</v>
      </c>
      <c r="CL130" s="61">
        <v>937.15</v>
      </c>
      <c r="CM130" s="61">
        <v>54.12</v>
      </c>
      <c r="CN130" s="61">
        <v>28.49</v>
      </c>
      <c r="CO130" s="61">
        <v>41.3</v>
      </c>
      <c r="CP130" s="61">
        <v>0</v>
      </c>
      <c r="CQ130" s="61">
        <v>0.4</v>
      </c>
    </row>
    <row r="131" spans="1:95" x14ac:dyDescent="0.3">
      <c r="A131" s="121" t="s">
        <v>127</v>
      </c>
      <c r="B131" s="126" t="s">
        <v>128</v>
      </c>
      <c r="C131" s="123" t="str">
        <f>"100"</f>
        <v>100</v>
      </c>
      <c r="D131" s="123">
        <v>14.89</v>
      </c>
      <c r="E131" s="123">
        <v>14.17</v>
      </c>
      <c r="F131" s="123">
        <v>15.69</v>
      </c>
      <c r="G131" s="123">
        <v>0.09</v>
      </c>
      <c r="H131" s="123">
        <v>12.12</v>
      </c>
      <c r="I131" s="123">
        <v>221.16700000000003</v>
      </c>
      <c r="J131" s="82">
        <v>8.0500000000000007</v>
      </c>
      <c r="K131" s="60">
        <v>0.11</v>
      </c>
      <c r="L131" s="60">
        <v>0</v>
      </c>
      <c r="M131" s="60">
        <v>0</v>
      </c>
      <c r="N131" s="60">
        <v>1.33</v>
      </c>
      <c r="O131" s="60">
        <v>3.41</v>
      </c>
      <c r="P131" s="60">
        <v>0.63</v>
      </c>
      <c r="Q131" s="60">
        <v>0</v>
      </c>
      <c r="R131" s="60">
        <v>0</v>
      </c>
      <c r="S131" s="60">
        <v>0.03</v>
      </c>
      <c r="T131" s="60">
        <v>1.46</v>
      </c>
      <c r="U131" s="60">
        <v>234.7</v>
      </c>
      <c r="V131" s="60">
        <v>279.95999999999998</v>
      </c>
      <c r="W131" s="60">
        <v>15</v>
      </c>
      <c r="X131" s="60">
        <v>19.579999999999998</v>
      </c>
      <c r="Y131" s="60">
        <v>157.01</v>
      </c>
      <c r="Z131" s="60">
        <v>2.25</v>
      </c>
      <c r="AA131" s="60">
        <v>17</v>
      </c>
      <c r="AB131" s="60">
        <v>12.75</v>
      </c>
      <c r="AC131" s="60">
        <v>22.5</v>
      </c>
      <c r="AD131" s="60">
        <v>0.48</v>
      </c>
      <c r="AE131" s="60">
        <v>0.05</v>
      </c>
      <c r="AF131" s="60">
        <v>0.1</v>
      </c>
      <c r="AG131" s="60">
        <v>3.28</v>
      </c>
      <c r="AH131" s="60">
        <v>6.8</v>
      </c>
      <c r="AI131" s="60">
        <v>0.45</v>
      </c>
      <c r="AJ131" s="61">
        <v>0</v>
      </c>
      <c r="AK131" s="61">
        <v>810.97</v>
      </c>
      <c r="AL131" s="61">
        <v>616.70000000000005</v>
      </c>
      <c r="AM131" s="61">
        <v>1165.18</v>
      </c>
      <c r="AN131" s="61">
        <v>1981.66</v>
      </c>
      <c r="AO131" s="61">
        <v>346.28</v>
      </c>
      <c r="AP131" s="61">
        <v>627.29</v>
      </c>
      <c r="AQ131" s="61">
        <v>166.39</v>
      </c>
      <c r="AR131" s="61">
        <v>629.95000000000005</v>
      </c>
      <c r="AS131" s="61">
        <v>842.75</v>
      </c>
      <c r="AT131" s="61">
        <v>812.94</v>
      </c>
      <c r="AU131" s="61">
        <v>1364.83</v>
      </c>
      <c r="AV131" s="61">
        <v>550.79</v>
      </c>
      <c r="AW131" s="61">
        <v>729.89</v>
      </c>
      <c r="AX131" s="61">
        <v>2488.5500000000002</v>
      </c>
      <c r="AY131" s="61">
        <v>220.4</v>
      </c>
      <c r="AZ131" s="61">
        <v>568.96</v>
      </c>
      <c r="BA131" s="61">
        <v>619.12</v>
      </c>
      <c r="BB131" s="61">
        <v>513.95000000000005</v>
      </c>
      <c r="BC131" s="61">
        <v>206.82</v>
      </c>
      <c r="BD131" s="61">
        <v>0.13</v>
      </c>
      <c r="BE131" s="61">
        <v>0.06</v>
      </c>
      <c r="BF131" s="61">
        <v>0.03</v>
      </c>
      <c r="BG131" s="61">
        <v>7.0000000000000007E-2</v>
      </c>
      <c r="BH131" s="61">
        <v>0.08</v>
      </c>
      <c r="BI131" s="61">
        <v>0.38</v>
      </c>
      <c r="BJ131" s="61">
        <v>0</v>
      </c>
      <c r="BK131" s="61">
        <v>1.06</v>
      </c>
      <c r="BL131" s="61">
        <v>0</v>
      </c>
      <c r="BM131" s="61">
        <v>0.32</v>
      </c>
      <c r="BN131" s="61">
        <v>0</v>
      </c>
      <c r="BO131" s="61">
        <v>0</v>
      </c>
      <c r="BP131" s="61">
        <v>0</v>
      </c>
      <c r="BQ131" s="61">
        <v>7.0000000000000007E-2</v>
      </c>
      <c r="BR131" s="61">
        <v>0.11</v>
      </c>
      <c r="BS131" s="61">
        <v>0.86</v>
      </c>
      <c r="BT131" s="61">
        <v>0</v>
      </c>
      <c r="BU131" s="61">
        <v>0</v>
      </c>
      <c r="BV131" s="61">
        <v>7.0000000000000007E-2</v>
      </c>
      <c r="BW131" s="61">
        <v>0.01</v>
      </c>
      <c r="BX131" s="61">
        <v>0</v>
      </c>
      <c r="BY131" s="61">
        <v>0</v>
      </c>
      <c r="BZ131" s="61">
        <v>0</v>
      </c>
      <c r="CA131" s="61">
        <v>0</v>
      </c>
      <c r="CB131" s="61">
        <v>126.45</v>
      </c>
      <c r="CC131" s="62"/>
      <c r="CD131" s="62"/>
      <c r="CE131" s="61">
        <v>19.13</v>
      </c>
      <c r="CF131" s="61"/>
      <c r="CG131" s="61">
        <v>27.69</v>
      </c>
      <c r="CH131" s="61">
        <v>17.54</v>
      </c>
      <c r="CI131" s="61">
        <v>22.61</v>
      </c>
      <c r="CJ131" s="61">
        <v>2951.17</v>
      </c>
      <c r="CK131" s="61">
        <v>1775.97</v>
      </c>
      <c r="CL131" s="61">
        <v>2363.5700000000002</v>
      </c>
      <c r="CM131" s="61">
        <v>34.479999999999997</v>
      </c>
      <c r="CN131" s="61">
        <v>19.96</v>
      </c>
      <c r="CO131" s="61">
        <v>27.27</v>
      </c>
      <c r="CP131" s="61">
        <v>0</v>
      </c>
      <c r="CQ131" s="61">
        <v>0.5</v>
      </c>
    </row>
    <row r="132" spans="1:95" x14ac:dyDescent="0.3">
      <c r="A132" s="121" t="s">
        <v>137</v>
      </c>
      <c r="B132" s="126" t="s">
        <v>138</v>
      </c>
      <c r="C132" s="123" t="str">
        <f>"150"</f>
        <v>150</v>
      </c>
      <c r="D132" s="123">
        <v>3.11</v>
      </c>
      <c r="E132" s="123">
        <v>0.55000000000000004</v>
      </c>
      <c r="F132" s="123">
        <v>3.67</v>
      </c>
      <c r="G132" s="123">
        <v>0.51</v>
      </c>
      <c r="H132" s="123">
        <v>22.07</v>
      </c>
      <c r="I132" s="123">
        <v>132.58571249999997</v>
      </c>
      <c r="J132" s="82">
        <v>2.2799999999999998</v>
      </c>
      <c r="K132" s="60">
        <v>0.08</v>
      </c>
      <c r="L132" s="60">
        <v>0</v>
      </c>
      <c r="M132" s="60">
        <v>0</v>
      </c>
      <c r="N132" s="60">
        <v>2.15</v>
      </c>
      <c r="O132" s="60">
        <v>18.23</v>
      </c>
      <c r="P132" s="60">
        <v>1.7</v>
      </c>
      <c r="Q132" s="60">
        <v>0</v>
      </c>
      <c r="R132" s="60">
        <v>0</v>
      </c>
      <c r="S132" s="60">
        <v>0.28999999999999998</v>
      </c>
      <c r="T132" s="60">
        <v>1.89</v>
      </c>
      <c r="U132" s="60">
        <v>77.84</v>
      </c>
      <c r="V132" s="60">
        <v>636.26</v>
      </c>
      <c r="W132" s="60">
        <v>33.96</v>
      </c>
      <c r="X132" s="60">
        <v>30.35</v>
      </c>
      <c r="Y132" s="60">
        <v>86.82</v>
      </c>
      <c r="Z132" s="60">
        <v>1.1200000000000001</v>
      </c>
      <c r="AA132" s="60">
        <v>18.75</v>
      </c>
      <c r="AB132" s="60">
        <v>34.11</v>
      </c>
      <c r="AC132" s="60">
        <v>25.05</v>
      </c>
      <c r="AD132" s="60">
        <v>0.17</v>
      </c>
      <c r="AE132" s="60">
        <v>0.12</v>
      </c>
      <c r="AF132" s="60">
        <v>0.1</v>
      </c>
      <c r="AG132" s="60">
        <v>1.33</v>
      </c>
      <c r="AH132" s="60">
        <v>2.59</v>
      </c>
      <c r="AI132" s="60">
        <v>5.45</v>
      </c>
      <c r="AJ132" s="61">
        <v>0</v>
      </c>
      <c r="AK132" s="61">
        <v>62.59</v>
      </c>
      <c r="AL132" s="61">
        <v>81.44</v>
      </c>
      <c r="AM132" s="61">
        <v>116</v>
      </c>
      <c r="AN132" s="61">
        <v>118.1</v>
      </c>
      <c r="AO132" s="61">
        <v>26.61</v>
      </c>
      <c r="AP132" s="61">
        <v>76.13</v>
      </c>
      <c r="AQ132" s="61">
        <v>34.840000000000003</v>
      </c>
      <c r="AR132" s="61">
        <v>80.09</v>
      </c>
      <c r="AS132" s="61">
        <v>75.67</v>
      </c>
      <c r="AT132" s="61">
        <v>206.13</v>
      </c>
      <c r="AU132" s="61">
        <v>91.81</v>
      </c>
      <c r="AV132" s="61">
        <v>19.2</v>
      </c>
      <c r="AW132" s="61">
        <v>53.44</v>
      </c>
      <c r="AX132" s="61">
        <v>287.20999999999998</v>
      </c>
      <c r="AY132" s="61">
        <v>0</v>
      </c>
      <c r="AZ132" s="61">
        <v>40.19</v>
      </c>
      <c r="BA132" s="61">
        <v>36.549999999999997</v>
      </c>
      <c r="BB132" s="61">
        <v>72.75</v>
      </c>
      <c r="BC132" s="61">
        <v>21.66</v>
      </c>
      <c r="BD132" s="61">
        <v>0.1</v>
      </c>
      <c r="BE132" s="61">
        <v>0.04</v>
      </c>
      <c r="BF132" s="61">
        <v>0.02</v>
      </c>
      <c r="BG132" s="61">
        <v>0.05</v>
      </c>
      <c r="BH132" s="61">
        <v>0.06</v>
      </c>
      <c r="BI132" s="61">
        <v>0.28999999999999998</v>
      </c>
      <c r="BJ132" s="61">
        <v>0</v>
      </c>
      <c r="BK132" s="61">
        <v>0.88</v>
      </c>
      <c r="BL132" s="61">
        <v>0</v>
      </c>
      <c r="BM132" s="61">
        <v>0.26</v>
      </c>
      <c r="BN132" s="61">
        <v>0</v>
      </c>
      <c r="BO132" s="61">
        <v>0</v>
      </c>
      <c r="BP132" s="61">
        <v>0</v>
      </c>
      <c r="BQ132" s="61">
        <v>0.05</v>
      </c>
      <c r="BR132" s="61">
        <v>0.09</v>
      </c>
      <c r="BS132" s="61">
        <v>0.85</v>
      </c>
      <c r="BT132" s="61">
        <v>0</v>
      </c>
      <c r="BU132" s="61">
        <v>0</v>
      </c>
      <c r="BV132" s="61">
        <v>0.14000000000000001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123.62</v>
      </c>
      <c r="CC132" s="62"/>
      <c r="CD132" s="62"/>
      <c r="CE132" s="61">
        <v>24.43</v>
      </c>
      <c r="CF132" s="61"/>
      <c r="CG132" s="61">
        <v>17.59</v>
      </c>
      <c r="CH132" s="61">
        <v>11.66</v>
      </c>
      <c r="CI132" s="61">
        <v>14.63</v>
      </c>
      <c r="CJ132" s="61">
        <v>602.05999999999995</v>
      </c>
      <c r="CK132" s="61">
        <v>529.20000000000005</v>
      </c>
      <c r="CL132" s="61">
        <v>565.63</v>
      </c>
      <c r="CM132" s="61">
        <v>24.41</v>
      </c>
      <c r="CN132" s="61">
        <v>3.59</v>
      </c>
      <c r="CO132" s="61">
        <v>14</v>
      </c>
      <c r="CP132" s="61">
        <v>0</v>
      </c>
      <c r="CQ132" s="61">
        <v>0.23</v>
      </c>
    </row>
    <row r="133" spans="1:95" x14ac:dyDescent="0.3">
      <c r="A133" s="121" t="s">
        <v>242</v>
      </c>
      <c r="B133" s="126" t="s">
        <v>218</v>
      </c>
      <c r="C133" s="123" t="str">
        <f>"200"</f>
        <v>200</v>
      </c>
      <c r="D133" s="123">
        <v>0</v>
      </c>
      <c r="E133" s="123">
        <v>0</v>
      </c>
      <c r="F133" s="123">
        <v>0</v>
      </c>
      <c r="G133" s="123">
        <v>0</v>
      </c>
      <c r="H133" s="123">
        <v>18.95</v>
      </c>
      <c r="I133" s="123">
        <v>70.710400000000007</v>
      </c>
      <c r="J133" s="82">
        <v>0</v>
      </c>
      <c r="K133" s="60">
        <v>0</v>
      </c>
      <c r="L133" s="60">
        <v>0</v>
      </c>
      <c r="M133" s="60">
        <v>0</v>
      </c>
      <c r="N133" s="60">
        <v>18.23</v>
      </c>
      <c r="O133" s="60">
        <v>0</v>
      </c>
      <c r="P133" s="60">
        <v>0.72</v>
      </c>
      <c r="Q133" s="60">
        <v>0</v>
      </c>
      <c r="R133" s="60">
        <v>0</v>
      </c>
      <c r="S133" s="60">
        <v>0</v>
      </c>
      <c r="T133" s="60">
        <v>0</v>
      </c>
      <c r="U133" s="60">
        <v>0</v>
      </c>
      <c r="V133" s="60">
        <v>0</v>
      </c>
      <c r="W133" s="60">
        <v>0</v>
      </c>
      <c r="X133" s="60">
        <v>0</v>
      </c>
      <c r="Y133" s="60">
        <v>0</v>
      </c>
      <c r="Z133" s="60">
        <v>0</v>
      </c>
      <c r="AA133" s="60">
        <v>120</v>
      </c>
      <c r="AB133" s="60">
        <v>0</v>
      </c>
      <c r="AC133" s="60">
        <v>0</v>
      </c>
      <c r="AD133" s="60">
        <v>2.34</v>
      </c>
      <c r="AE133" s="60">
        <v>0.26</v>
      </c>
      <c r="AF133" s="60">
        <v>0.31</v>
      </c>
      <c r="AG133" s="60">
        <v>2.5499999999999998</v>
      </c>
      <c r="AH133" s="60">
        <v>0</v>
      </c>
      <c r="AI133" s="60">
        <v>8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200.64</v>
      </c>
      <c r="CC133" s="62"/>
      <c r="CD133" s="62"/>
      <c r="CE133" s="61">
        <v>120</v>
      </c>
      <c r="CF133" s="61"/>
      <c r="CG133" s="61">
        <v>0</v>
      </c>
      <c r="CH133" s="61">
        <v>0</v>
      </c>
      <c r="CI133" s="61">
        <v>0</v>
      </c>
      <c r="CJ133" s="61">
        <v>0</v>
      </c>
      <c r="CK133" s="61">
        <v>0</v>
      </c>
      <c r="CL133" s="61">
        <v>0</v>
      </c>
      <c r="CM133" s="61">
        <v>0</v>
      </c>
      <c r="CN133" s="61">
        <v>0</v>
      </c>
      <c r="CO133" s="61">
        <v>0</v>
      </c>
      <c r="CP133" s="61">
        <v>0</v>
      </c>
      <c r="CQ133" s="61">
        <v>0</v>
      </c>
    </row>
    <row r="134" spans="1:95" x14ac:dyDescent="0.3">
      <c r="A134" s="121" t="str">
        <f>""</f>
        <v/>
      </c>
      <c r="B134" s="126" t="s">
        <v>112</v>
      </c>
      <c r="C134" s="123" t="str">
        <f>"30"</f>
        <v>30</v>
      </c>
      <c r="D134" s="123">
        <v>2.7</v>
      </c>
      <c r="E134" s="123">
        <v>0</v>
      </c>
      <c r="F134" s="123">
        <v>0.9</v>
      </c>
      <c r="G134" s="123">
        <v>0</v>
      </c>
      <c r="H134" s="123">
        <v>16.14</v>
      </c>
      <c r="I134" s="123">
        <v>80.295000000000002</v>
      </c>
      <c r="J134" s="82">
        <v>0</v>
      </c>
      <c r="K134" s="60">
        <v>0</v>
      </c>
      <c r="L134" s="60">
        <v>0</v>
      </c>
      <c r="M134" s="60">
        <v>0</v>
      </c>
      <c r="N134" s="60">
        <v>1.08</v>
      </c>
      <c r="O134" s="60">
        <v>12.81</v>
      </c>
      <c r="P134" s="60">
        <v>2.25</v>
      </c>
      <c r="Q134" s="60">
        <v>0</v>
      </c>
      <c r="R134" s="60">
        <v>0</v>
      </c>
      <c r="S134" s="60">
        <v>0.09</v>
      </c>
      <c r="T134" s="60">
        <v>0.54</v>
      </c>
      <c r="U134" s="60">
        <v>102.9</v>
      </c>
      <c r="V134" s="60">
        <v>67.5</v>
      </c>
      <c r="W134" s="60">
        <v>10.199999999999999</v>
      </c>
      <c r="X134" s="60">
        <v>18.899999999999999</v>
      </c>
      <c r="Y134" s="60">
        <v>51.6</v>
      </c>
      <c r="Z134" s="60">
        <v>0.84</v>
      </c>
      <c r="AA134" s="60">
        <v>2.7</v>
      </c>
      <c r="AB134" s="60">
        <v>0</v>
      </c>
      <c r="AC134" s="60">
        <v>2.7</v>
      </c>
      <c r="AD134" s="60">
        <v>0.51</v>
      </c>
      <c r="AE134" s="60">
        <v>0.05</v>
      </c>
      <c r="AF134" s="60">
        <v>0.02</v>
      </c>
      <c r="AG134" s="60">
        <v>1.41</v>
      </c>
      <c r="AH134" s="60">
        <v>1.41</v>
      </c>
      <c r="AI134" s="60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9.99</v>
      </c>
      <c r="CC134" s="62"/>
      <c r="CD134" s="62"/>
      <c r="CE134" s="61">
        <v>2.7</v>
      </c>
      <c r="CF134" s="61"/>
      <c r="CG134" s="61">
        <v>0</v>
      </c>
      <c r="CH134" s="61">
        <v>0</v>
      </c>
      <c r="CI134" s="61">
        <v>0</v>
      </c>
      <c r="CJ134" s="61">
        <v>0</v>
      </c>
      <c r="CK134" s="61">
        <v>0</v>
      </c>
      <c r="CL134" s="61">
        <v>0</v>
      </c>
      <c r="CM134" s="61">
        <v>0</v>
      </c>
      <c r="CN134" s="61">
        <v>0</v>
      </c>
      <c r="CO134" s="61">
        <v>0</v>
      </c>
      <c r="CP134" s="61">
        <v>0</v>
      </c>
      <c r="CQ134" s="61">
        <v>0</v>
      </c>
    </row>
    <row r="135" spans="1:95" x14ac:dyDescent="0.3">
      <c r="A135" s="121" t="str">
        <f>"-"</f>
        <v>-</v>
      </c>
      <c r="B135" s="126" t="s">
        <v>100</v>
      </c>
      <c r="C135" s="123" t="str">
        <f>"30"</f>
        <v>30</v>
      </c>
      <c r="D135" s="123">
        <v>1.98</v>
      </c>
      <c r="E135" s="123">
        <v>0</v>
      </c>
      <c r="F135" s="123">
        <v>0.36</v>
      </c>
      <c r="G135" s="123">
        <v>0.36</v>
      </c>
      <c r="H135" s="123">
        <v>12.51</v>
      </c>
      <c r="I135" s="123">
        <v>58.013999999999996</v>
      </c>
      <c r="J135" s="83">
        <v>0.05</v>
      </c>
      <c r="K135" s="57">
        <v>0</v>
      </c>
      <c r="L135" s="57">
        <v>0</v>
      </c>
      <c r="M135" s="57">
        <v>0</v>
      </c>
      <c r="N135" s="57">
        <v>0.3</v>
      </c>
      <c r="O135" s="57">
        <v>8.0500000000000007</v>
      </c>
      <c r="P135" s="57">
        <v>2.08</v>
      </c>
      <c r="Q135" s="57">
        <v>0</v>
      </c>
      <c r="R135" s="57">
        <v>0</v>
      </c>
      <c r="S135" s="57">
        <v>0.25</v>
      </c>
      <c r="T135" s="57">
        <v>0.63</v>
      </c>
      <c r="U135" s="57">
        <v>152.5</v>
      </c>
      <c r="V135" s="57">
        <v>61.25</v>
      </c>
      <c r="W135" s="57">
        <v>8.75</v>
      </c>
      <c r="X135" s="57">
        <v>11.75</v>
      </c>
      <c r="Y135" s="57">
        <v>39.5</v>
      </c>
      <c r="Z135" s="57">
        <v>0.98</v>
      </c>
      <c r="AA135" s="57">
        <v>0</v>
      </c>
      <c r="AB135" s="57">
        <v>1.25</v>
      </c>
      <c r="AC135" s="57">
        <v>0.25</v>
      </c>
      <c r="AD135" s="57">
        <v>0.35</v>
      </c>
      <c r="AE135" s="57">
        <v>0.05</v>
      </c>
      <c r="AF135" s="57">
        <v>0.02</v>
      </c>
      <c r="AG135" s="57">
        <v>0.18</v>
      </c>
      <c r="AH135" s="57">
        <v>0.5</v>
      </c>
      <c r="AI135" s="57">
        <v>0</v>
      </c>
      <c r="AJ135" s="55">
        <v>0</v>
      </c>
      <c r="AK135" s="55">
        <v>80.5</v>
      </c>
      <c r="AL135" s="55">
        <v>62</v>
      </c>
      <c r="AM135" s="55">
        <v>106.75</v>
      </c>
      <c r="AN135" s="55">
        <v>55.75</v>
      </c>
      <c r="AO135" s="55">
        <v>23.25</v>
      </c>
      <c r="AP135" s="55">
        <v>49.5</v>
      </c>
      <c r="AQ135" s="55">
        <v>20</v>
      </c>
      <c r="AR135" s="55">
        <v>92.75</v>
      </c>
      <c r="AS135" s="55">
        <v>74.25</v>
      </c>
      <c r="AT135" s="55">
        <v>72.75</v>
      </c>
      <c r="AU135" s="55">
        <v>116</v>
      </c>
      <c r="AV135" s="55">
        <v>31</v>
      </c>
      <c r="AW135" s="55">
        <v>77.5</v>
      </c>
      <c r="AX135" s="55">
        <v>389.75</v>
      </c>
      <c r="AY135" s="55">
        <v>0</v>
      </c>
      <c r="AZ135" s="55">
        <v>131.5</v>
      </c>
      <c r="BA135" s="55">
        <v>72.75</v>
      </c>
      <c r="BB135" s="55">
        <v>45</v>
      </c>
      <c r="BC135" s="55">
        <v>32.5</v>
      </c>
      <c r="BD135" s="55">
        <v>0</v>
      </c>
      <c r="BE135" s="55">
        <v>0</v>
      </c>
      <c r="BF135" s="55">
        <v>0</v>
      </c>
      <c r="BG135" s="55">
        <v>0</v>
      </c>
      <c r="BH135" s="55">
        <v>0</v>
      </c>
      <c r="BI135" s="55">
        <v>0</v>
      </c>
      <c r="BJ135" s="55">
        <v>0</v>
      </c>
      <c r="BK135" s="55">
        <v>0.04</v>
      </c>
      <c r="BL135" s="55">
        <v>0</v>
      </c>
      <c r="BM135" s="55">
        <v>0</v>
      </c>
      <c r="BN135" s="55">
        <v>0.01</v>
      </c>
      <c r="BO135" s="55">
        <v>0</v>
      </c>
      <c r="BP135" s="55">
        <v>0</v>
      </c>
      <c r="BQ135" s="55">
        <v>0</v>
      </c>
      <c r="BR135" s="55">
        <v>0</v>
      </c>
      <c r="BS135" s="55">
        <v>0.03</v>
      </c>
      <c r="BT135" s="55">
        <v>0</v>
      </c>
      <c r="BU135" s="55">
        <v>0</v>
      </c>
      <c r="BV135" s="55">
        <v>0.12</v>
      </c>
      <c r="BW135" s="55">
        <v>0.02</v>
      </c>
      <c r="BX135" s="55">
        <v>0</v>
      </c>
      <c r="BY135" s="55">
        <v>0</v>
      </c>
      <c r="BZ135" s="55">
        <v>0</v>
      </c>
      <c r="CA135" s="55">
        <v>0</v>
      </c>
      <c r="CB135" s="55">
        <v>11.75</v>
      </c>
      <c r="CC135" s="58"/>
      <c r="CD135" s="58"/>
      <c r="CE135" s="55">
        <v>0.21</v>
      </c>
      <c r="CF135" s="55"/>
      <c r="CG135" s="55">
        <v>2.5</v>
      </c>
      <c r="CH135" s="55">
        <v>2.5</v>
      </c>
      <c r="CI135" s="55">
        <v>2.5</v>
      </c>
      <c r="CJ135" s="55">
        <v>475</v>
      </c>
      <c r="CK135" s="55">
        <v>183</v>
      </c>
      <c r="CL135" s="55">
        <v>329</v>
      </c>
      <c r="CM135" s="55">
        <v>4.75</v>
      </c>
      <c r="CN135" s="55">
        <v>3.95</v>
      </c>
      <c r="CO135" s="55">
        <v>4.3499999999999996</v>
      </c>
      <c r="CP135" s="55">
        <v>0</v>
      </c>
      <c r="CQ135" s="55">
        <v>0</v>
      </c>
    </row>
    <row r="136" spans="1:95" x14ac:dyDescent="0.3">
      <c r="A136" s="127"/>
      <c r="B136" s="142" t="s">
        <v>205</v>
      </c>
      <c r="C136" s="128"/>
      <c r="D136" s="128">
        <f t="shared" ref="D136:I136" si="34">SUM(D130:D135)</f>
        <v>27.59</v>
      </c>
      <c r="E136" s="128">
        <f t="shared" si="34"/>
        <v>21.38</v>
      </c>
      <c r="F136" s="128">
        <f t="shared" si="34"/>
        <v>24.509999999999998</v>
      </c>
      <c r="G136" s="128">
        <f t="shared" si="34"/>
        <v>1.1800000000000002</v>
      </c>
      <c r="H136" s="128">
        <f t="shared" si="34"/>
        <v>108.84</v>
      </c>
      <c r="I136" s="128">
        <f t="shared" si="34"/>
        <v>706.0721125</v>
      </c>
      <c r="J136" s="63">
        <v>12</v>
      </c>
      <c r="K136" s="63">
        <v>0.46</v>
      </c>
      <c r="L136" s="63">
        <v>0</v>
      </c>
      <c r="M136" s="63">
        <v>0</v>
      </c>
      <c r="N136" s="63">
        <v>25.54</v>
      </c>
      <c r="O136" s="63">
        <v>52.92</v>
      </c>
      <c r="P136" s="63">
        <v>8.85</v>
      </c>
      <c r="Q136" s="63">
        <v>0</v>
      </c>
      <c r="R136" s="63">
        <v>0</v>
      </c>
      <c r="S136" s="63">
        <v>0.8</v>
      </c>
      <c r="T136" s="63">
        <v>6.4</v>
      </c>
      <c r="U136" s="63">
        <v>722.14</v>
      </c>
      <c r="V136" s="63">
        <v>1283.3699999999999</v>
      </c>
      <c r="W136" s="63">
        <v>88.64</v>
      </c>
      <c r="X136" s="63">
        <v>95.6</v>
      </c>
      <c r="Y136" s="63">
        <v>417.26</v>
      </c>
      <c r="Z136" s="63">
        <v>5.96</v>
      </c>
      <c r="AA136" s="63">
        <v>171.71</v>
      </c>
      <c r="AB136" s="63">
        <v>94.51</v>
      </c>
      <c r="AC136" s="63">
        <v>79.8</v>
      </c>
      <c r="AD136" s="63">
        <v>4.6900000000000004</v>
      </c>
      <c r="AE136" s="63">
        <v>0.59</v>
      </c>
      <c r="AF136" s="63">
        <v>0.62</v>
      </c>
      <c r="AG136" s="63">
        <v>10.39</v>
      </c>
      <c r="AH136" s="63">
        <v>15.32</v>
      </c>
      <c r="AI136" s="63">
        <v>16.579999999999998</v>
      </c>
      <c r="AJ136" s="1">
        <v>0</v>
      </c>
      <c r="AK136" s="1">
        <v>1395.01</v>
      </c>
      <c r="AL136" s="1">
        <v>1104.73</v>
      </c>
      <c r="AM136" s="1">
        <v>2007.02</v>
      </c>
      <c r="AN136" s="1">
        <v>2855.09</v>
      </c>
      <c r="AO136" s="1">
        <v>587.58000000000004</v>
      </c>
      <c r="AP136" s="1">
        <v>1155.32</v>
      </c>
      <c r="AQ136" s="1">
        <v>306.31</v>
      </c>
      <c r="AR136" s="1">
        <v>844.83</v>
      </c>
      <c r="AS136" s="1">
        <v>1045.17</v>
      </c>
      <c r="AT136" s="1">
        <v>1194.45</v>
      </c>
      <c r="AU136" s="1">
        <v>1648.16</v>
      </c>
      <c r="AV136" s="1">
        <v>903.9</v>
      </c>
      <c r="AW136" s="1">
        <v>903.92</v>
      </c>
      <c r="AX136" s="1">
        <v>3365.25</v>
      </c>
      <c r="AY136" s="1">
        <v>220.4</v>
      </c>
      <c r="AZ136" s="1">
        <v>776.7</v>
      </c>
      <c r="BA136" s="1">
        <v>767.29</v>
      </c>
      <c r="BB136" s="1">
        <v>667.16</v>
      </c>
      <c r="BC136" s="1">
        <v>275.97000000000003</v>
      </c>
      <c r="BD136" s="1">
        <v>0.28000000000000003</v>
      </c>
      <c r="BE136" s="1">
        <v>0.13</v>
      </c>
      <c r="BF136" s="1">
        <v>7.0000000000000007E-2</v>
      </c>
      <c r="BG136" s="1">
        <v>0.16</v>
      </c>
      <c r="BH136" s="1">
        <v>0.18</v>
      </c>
      <c r="BI136" s="1">
        <v>0.84</v>
      </c>
      <c r="BJ136" s="1">
        <v>0</v>
      </c>
      <c r="BK136" s="1">
        <v>2.5099999999999998</v>
      </c>
      <c r="BL136" s="1">
        <v>0</v>
      </c>
      <c r="BM136" s="1">
        <v>0.76</v>
      </c>
      <c r="BN136" s="1">
        <v>0.01</v>
      </c>
      <c r="BO136" s="1">
        <v>0</v>
      </c>
      <c r="BP136" s="1">
        <v>0</v>
      </c>
      <c r="BQ136" s="1">
        <v>0.16</v>
      </c>
      <c r="BR136" s="1">
        <v>0.25</v>
      </c>
      <c r="BS136" s="1">
        <v>2.2999999999999998</v>
      </c>
      <c r="BT136" s="1">
        <v>0</v>
      </c>
      <c r="BU136" s="1">
        <v>0</v>
      </c>
      <c r="BV136" s="1">
        <v>0.6</v>
      </c>
      <c r="BW136" s="1">
        <v>0.03</v>
      </c>
      <c r="BX136" s="1">
        <v>0</v>
      </c>
      <c r="BY136" s="1">
        <v>0</v>
      </c>
      <c r="BZ136" s="1">
        <v>0</v>
      </c>
      <c r="CA136" s="1">
        <v>0</v>
      </c>
      <c r="CB136" s="1">
        <v>749.39</v>
      </c>
      <c r="CC136" s="64"/>
      <c r="CD136" s="64"/>
      <c r="CE136" s="1">
        <v>187.46</v>
      </c>
      <c r="CF136" s="1"/>
      <c r="CG136" s="1">
        <v>129.52000000000001</v>
      </c>
      <c r="CH136" s="1">
        <v>56.08</v>
      </c>
      <c r="CI136" s="1">
        <v>92.8</v>
      </c>
      <c r="CJ136" s="1">
        <v>5535.08</v>
      </c>
      <c r="CK136" s="1">
        <v>3118.95</v>
      </c>
      <c r="CL136" s="1">
        <v>4327.01</v>
      </c>
      <c r="CM136" s="1">
        <v>117.83</v>
      </c>
      <c r="CN136" s="1">
        <v>56.05</v>
      </c>
      <c r="CO136" s="1">
        <v>86.99</v>
      </c>
      <c r="CP136" s="1">
        <v>0</v>
      </c>
      <c r="CQ136" s="1">
        <v>1.33</v>
      </c>
    </row>
    <row r="137" spans="1:95" hidden="1" x14ac:dyDescent="0.3">
      <c r="A137" s="56"/>
      <c r="B137" s="16" t="s">
        <v>102</v>
      </c>
      <c r="C137" s="74"/>
      <c r="D137" s="74">
        <v>26.95</v>
      </c>
      <c r="E137" s="74">
        <v>0</v>
      </c>
      <c r="F137" s="74">
        <v>27.65</v>
      </c>
      <c r="G137" s="74">
        <v>0</v>
      </c>
      <c r="H137" s="74">
        <v>117.24999999999999</v>
      </c>
      <c r="I137" s="74">
        <v>822.5</v>
      </c>
      <c r="V137" s="50">
        <v>0</v>
      </c>
      <c r="W137" s="50">
        <v>0</v>
      </c>
      <c r="X137" s="50">
        <v>0</v>
      </c>
      <c r="Y137" s="50">
        <v>0</v>
      </c>
      <c r="Z137" s="50">
        <v>0</v>
      </c>
      <c r="AA137" s="50">
        <v>0</v>
      </c>
      <c r="AB137" s="50">
        <v>0</v>
      </c>
      <c r="AC137" s="50">
        <v>244.99999999999997</v>
      </c>
      <c r="AD137" s="50">
        <v>0</v>
      </c>
      <c r="AE137" s="50">
        <v>0.42</v>
      </c>
      <c r="AF137" s="50">
        <v>0.48999999999999994</v>
      </c>
      <c r="AI137" s="50">
        <v>21</v>
      </c>
      <c r="CI137" s="51">
        <v>0</v>
      </c>
      <c r="CL137" s="51">
        <v>0</v>
      </c>
      <c r="CO137" s="51">
        <v>0</v>
      </c>
    </row>
    <row r="138" spans="1:95" hidden="1" x14ac:dyDescent="0.3">
      <c r="A138" s="56"/>
      <c r="B138" s="16" t="s">
        <v>103</v>
      </c>
      <c r="C138" s="74"/>
      <c r="D138" s="74">
        <f t="shared" ref="D138:I138" si="35">D136-D137</f>
        <v>0.64000000000000057</v>
      </c>
      <c r="E138" s="74">
        <f t="shared" si="35"/>
        <v>21.38</v>
      </c>
      <c r="F138" s="74">
        <f t="shared" si="35"/>
        <v>-3.1400000000000006</v>
      </c>
      <c r="G138" s="74">
        <f t="shared" si="35"/>
        <v>1.1800000000000002</v>
      </c>
      <c r="H138" s="74">
        <f t="shared" si="35"/>
        <v>-8.4099999999999824</v>
      </c>
      <c r="I138" s="74">
        <f t="shared" si="35"/>
        <v>-116.4278875</v>
      </c>
      <c r="V138" s="50">
        <f t="shared" ref="V138:AF138" si="36">V136-V137</f>
        <v>1283.3699999999999</v>
      </c>
      <c r="W138" s="50">
        <f t="shared" si="36"/>
        <v>88.64</v>
      </c>
      <c r="X138" s="50">
        <f t="shared" si="36"/>
        <v>95.6</v>
      </c>
      <c r="Y138" s="50">
        <f t="shared" si="36"/>
        <v>417.26</v>
      </c>
      <c r="Z138" s="50">
        <f t="shared" si="36"/>
        <v>5.96</v>
      </c>
      <c r="AA138" s="50">
        <f t="shared" si="36"/>
        <v>171.71</v>
      </c>
      <c r="AB138" s="50">
        <f t="shared" si="36"/>
        <v>94.51</v>
      </c>
      <c r="AC138" s="50">
        <f t="shared" si="36"/>
        <v>-165.2</v>
      </c>
      <c r="AD138" s="50">
        <f t="shared" si="36"/>
        <v>4.6900000000000004</v>
      </c>
      <c r="AE138" s="50">
        <f t="shared" si="36"/>
        <v>0.16999999999999998</v>
      </c>
      <c r="AF138" s="50">
        <f t="shared" si="36"/>
        <v>0.13000000000000006</v>
      </c>
      <c r="AI138" s="50">
        <f>AI136-AI137</f>
        <v>-4.4200000000000017</v>
      </c>
      <c r="CI138" s="51">
        <f>CI136-CI137</f>
        <v>92.8</v>
      </c>
      <c r="CL138" s="51">
        <f>CL136-CL137</f>
        <v>4327.01</v>
      </c>
      <c r="CO138" s="51">
        <f>CO136-CO137</f>
        <v>86.99</v>
      </c>
    </row>
    <row r="139" spans="1:95" hidden="1" x14ac:dyDescent="0.3">
      <c r="A139" s="56"/>
      <c r="B139" s="16" t="s">
        <v>104</v>
      </c>
      <c r="C139" s="74"/>
      <c r="D139" s="74">
        <v>19</v>
      </c>
      <c r="E139" s="74"/>
      <c r="F139" s="74">
        <v>34</v>
      </c>
      <c r="G139" s="74"/>
      <c r="H139" s="74">
        <v>48</v>
      </c>
      <c r="I139" s="74"/>
    </row>
    <row r="140" spans="1:95" x14ac:dyDescent="0.3">
      <c r="A140" s="72"/>
      <c r="B140" s="144" t="s">
        <v>152</v>
      </c>
      <c r="C140" s="75"/>
      <c r="D140" s="75">
        <f>$D$15+$D$29+$D$43+$D$56+$D$70+$D$83+$D$96+$D$109+$D$123+$D$136</f>
        <v>245.17</v>
      </c>
      <c r="E140" s="75">
        <f>$E$15+$E$29+$E$43+$E$56+$E$70+$E$83+$E$96+$E$109+$E$123+$E$136</f>
        <v>111.98</v>
      </c>
      <c r="F140" s="75">
        <f>$F$15+$F$29+$F$43+$F$56+$F$70+$F$83+$F$96+$F$109+$F$123+$F$136</f>
        <v>247.05999999999997</v>
      </c>
      <c r="G140" s="75">
        <f>$G$15+$G$29+$G$43+$G$56+$G$70+$G$83+$G$96+$G$109+$G$123+$G$136</f>
        <v>65.400000000000006</v>
      </c>
      <c r="H140" s="75">
        <f>$H$15+$H$29+$H$43+$H$56+$H$70+$H$83+$H$96+$H$109+$H$123+$H$136</f>
        <v>1055.55</v>
      </c>
      <c r="I140" s="75">
        <f>$I$15+$I$29+$I$43+$I$56+$I$70+$I$83+$I$96+$I$109+$I$123+$I$136</f>
        <v>7159.5847380099995</v>
      </c>
      <c r="J140" s="63">
        <f>$J$15+$J$29+$J$43+$J$56+$J$70+$J$83+$J$96+$J$109+$J$123+$J$136</f>
        <v>100.90999999999998</v>
      </c>
      <c r="K140" s="63">
        <f>$K$15+$K$29+$K$43+$K$56+$K$70+$K$83+$K$96+$K$109+$K$123+$K$136</f>
        <v>42.21</v>
      </c>
      <c r="L140" s="63">
        <f>$L$15+$L$29+$L$43+$L$56+$L$70+$L$83+$L$96+$L$109+$L$123+$L$136</f>
        <v>0</v>
      </c>
      <c r="M140" s="63">
        <f>$M$15+$M$29+$M$43+$M$56+$M$70+$M$83+$M$96+$M$109+$M$123+$M$136</f>
        <v>0</v>
      </c>
      <c r="N140" s="63">
        <f>$N$15+$N$29+$N$43+$N$56+$N$70+$N$83+$N$96+$N$109+$N$123+$N$136</f>
        <v>293.22000000000003</v>
      </c>
      <c r="O140" s="63">
        <f>$O$15+$O$29+$O$43+$O$56+$O$70+$O$83+$O$96+$O$109+$O$123+$O$136</f>
        <v>592.18999999999994</v>
      </c>
      <c r="P140" s="63">
        <f>$P$15+$P$29+$P$43+$P$56+$P$70+$P$83+$P$96+$P$109+$P$123+$P$136</f>
        <v>106.29999999999998</v>
      </c>
      <c r="Q140" s="63">
        <f>$Q$15+$Q$29+$Q$43+$Q$56+$Q$70+$Q$83+$Q$96+$Q$109+$Q$123+$Q$136</f>
        <v>0</v>
      </c>
      <c r="R140" s="63">
        <f>$R$15+$R$29+$R$43+$R$56+$R$70+$R$83+$R$96+$R$109+$R$123+$R$136</f>
        <v>0</v>
      </c>
      <c r="S140" s="63">
        <f>$S$15+$S$29+$S$43+$S$56+$S$70+$S$83+$S$96+$S$109+$S$123+$S$136</f>
        <v>13.42</v>
      </c>
      <c r="T140" s="63">
        <f>$T$15+$T$29+$T$43+$T$56+$T$70+$T$83+$T$96+$T$109+$T$123+$T$136</f>
        <v>61.27</v>
      </c>
      <c r="U140" s="63">
        <f>$U$15+$U$29+$U$43+$U$56+$U$70+$U$83+$U$96+$U$109+$U$123+$U$136</f>
        <v>8374.5400000000009</v>
      </c>
      <c r="V140" s="63">
        <f>$V$15+$V$29+$V$43+$V$56+$V$70+$V$83+$V$96+$V$109+$V$123+$V$136</f>
        <v>11390.919999999998</v>
      </c>
      <c r="W140" s="63">
        <f>$W$15+$W$29+$W$43+$W$56+$W$70+$W$83+$W$96+$W$109+$W$123+$W$136</f>
        <v>1108.8300000000002</v>
      </c>
      <c r="X140" s="63">
        <f>$X$15+$X$29+$X$43+$X$56+$X$70+$X$83+$X$96+$X$109+$X$123+$X$136</f>
        <v>1092.6399999999999</v>
      </c>
      <c r="Y140" s="63">
        <f>$Y$15+$Y$29+$Y$43+$Y$56+$Y$70+$Y$83+$Y$96+$Y$109+$Y$123+$Y$136</f>
        <v>3498</v>
      </c>
      <c r="Z140" s="63">
        <f>$Z$15+$Z$29+$Z$43+$Z$56+$Z$70+$Z$83+$Z$96+$Z$109+$Z$123+$Z$136</f>
        <v>60.46</v>
      </c>
      <c r="AA140" s="63">
        <f>$AA$15+$AA$29+$AA$43+$AA$56+$AA$70+$AA$83+$AA$96+$AA$109+$AA$123+$AA$136</f>
        <v>551.09</v>
      </c>
      <c r="AB140" s="63">
        <f>$AB$15+$AB$29+$AB$43+$AB$56+$AB$70+$AB$83+$AB$96+$AB$109+$AB$123+$AB$136</f>
        <v>17940.939999999999</v>
      </c>
      <c r="AC140" s="63">
        <f>$AC$15+$AC$29+$AC$43+$AC$56+$AC$70+$AC$83+$AC$96+$AC$109+$AC$123+$AC$136</f>
        <v>4061.6800000000003</v>
      </c>
      <c r="AD140" s="63">
        <f>$AD$15+$AD$29+$AD$43+$AD$56+$AD$70+$AD$83+$AD$96+$AD$109+$AD$123+$AD$136</f>
        <v>55.48</v>
      </c>
      <c r="AE140" s="63">
        <f>$AE$15+$AE$29+$AE$43+$AE$56+$AE$70+$AE$83+$AE$96+$AE$109+$AE$123+$AE$136</f>
        <v>4.8999999999999995</v>
      </c>
      <c r="AF140" s="63">
        <f>$AF$15+$AF$29+$AF$43+$AF$56+$AF$70+$AF$83+$AF$96+$AF$109+$AF$123+$AF$136</f>
        <v>3.13</v>
      </c>
      <c r="AG140" s="63">
        <f>$AG$15+$AG$29+$AG$43+$AG$56+$AG$70+$AG$83+$AG$96+$AG$109+$AG$123+$AG$136</f>
        <v>60.11</v>
      </c>
      <c r="AH140" s="63">
        <f>$AH$15+$AH$29+$AH$43+$AH$56+$AH$70+$AH$83+$AH$96+$AH$109+$AH$123+$AH$136</f>
        <v>105.44</v>
      </c>
      <c r="AI140" s="63">
        <f>$AI$15+$AI$29+$AI$43+$AI$56+$AI$70+$AI$83+$AI$96+$AI$109+$AI$123+$AI$136</f>
        <v>160.77000000000004</v>
      </c>
      <c r="AJ140" s="1">
        <f>$AJ$15+$AJ$29+$AJ$43+$AJ$56+$AJ$70+$AJ$83+$AJ$96+$AJ$109+$AJ$123+$AJ$136</f>
        <v>0</v>
      </c>
      <c r="AK140" s="1">
        <f>$AK$15+$AK$29+$AK$43+$AK$56+$AK$70+$AK$83+$AK$96+$AK$109+$AK$123+$AK$136</f>
        <v>10589.34</v>
      </c>
      <c r="AL140" s="1">
        <f>$AL$15+$AL$29+$AL$43+$AL$56+$AL$70+$AL$83+$AL$96+$AL$109+$AL$123+$AL$136</f>
        <v>8912.14</v>
      </c>
      <c r="AM140" s="1">
        <f>$AM$15+$AM$29+$AM$43+$AM$56+$AM$70+$AM$83+$AM$96+$AM$109+$AM$123+$AM$136</f>
        <v>15406.98</v>
      </c>
      <c r="AN140" s="1">
        <f>$AN$15+$AN$29+$AN$43+$AN$56+$AN$70+$AN$83+$AN$96+$AN$109+$AN$123+$AN$136</f>
        <v>15041.52</v>
      </c>
      <c r="AO140" s="1">
        <f>$AO$15+$AO$29+$AO$43+$AO$56+$AO$70+$AO$83+$AO$96+$AO$109+$AO$123+$AO$136</f>
        <v>4178.92</v>
      </c>
      <c r="AP140" s="1">
        <f>$AP$15+$AP$29+$AP$43+$AP$56+$AP$70+$AP$83+$AP$96+$AP$109+$AP$123+$AP$136</f>
        <v>8290.34</v>
      </c>
      <c r="AQ140" s="1">
        <f>$AQ$15+$AQ$29+$AQ$43+$AQ$56+$AQ$70+$AQ$83+$AQ$96+$AQ$109+$AQ$123+$AQ$136</f>
        <v>2518.35</v>
      </c>
      <c r="AR140" s="1">
        <f>$AR$15+$AR$29+$AR$43+$AR$56+$AR$70+$AR$83+$AR$96+$AR$109+$AR$123+$AR$136</f>
        <v>8311.8599999999988</v>
      </c>
      <c r="AS140" s="1">
        <f>$AS$15+$AS$29+$AS$43+$AS$56+$AS$70+$AS$83+$AS$96+$AS$109+$AS$123+$AS$136</f>
        <v>8963.41</v>
      </c>
      <c r="AT140" s="1">
        <f>$AT$15+$AT$29+$AT$43+$AT$56+$AT$70+$AT$83+$AT$96+$AT$109+$AT$123+$AT$136</f>
        <v>10636.93</v>
      </c>
      <c r="AU140" s="1">
        <f>$AU$15+$AU$29+$AU$43+$AU$56+$AU$70+$AU$83+$AU$96+$AU$109+$AU$123+$AU$136</f>
        <v>14829.190000000002</v>
      </c>
      <c r="AV140" s="1">
        <f>$AV$15+$AV$29+$AV$43+$AV$56+$AV$70+$AV$83+$AV$96+$AV$109+$AV$123+$AV$136</f>
        <v>6037.4299999999985</v>
      </c>
      <c r="AW140" s="1">
        <f>$AW$15+$AW$29+$AW$43+$AW$56+$AW$70+$AW$83+$AW$96+$AW$109+$AW$123+$AW$136</f>
        <v>8333.3799999999992</v>
      </c>
      <c r="AX140" s="1">
        <f>$AX$15+$AX$29+$AX$43+$AX$56+$AX$70+$AX$83+$AX$96+$AX$109+$AX$123+$AX$136</f>
        <v>34051.379999999997</v>
      </c>
      <c r="AY140" s="1">
        <f>$AY$15+$AY$29+$AY$43+$AY$56+$AY$70+$AY$83+$AY$96+$AY$109+$AY$123+$AY$136</f>
        <v>1103.4100000000001</v>
      </c>
      <c r="AZ140" s="1">
        <f>$AZ$15+$AZ$29+$AZ$43+$AZ$56+$AZ$70+$AZ$83+$AZ$96+$AZ$109+$AZ$123+$AZ$136</f>
        <v>9376.3000000000011</v>
      </c>
      <c r="BA140" s="1">
        <f>$BA$15+$BA$29+$BA$43+$BA$56+$BA$70+$BA$83+$BA$96+$BA$109+$BA$123+$BA$136</f>
        <v>7679.18</v>
      </c>
      <c r="BB140" s="1">
        <f>$BB$15+$BB$29+$BB$43+$BB$56+$BB$70+$BB$83+$BB$96+$BB$109+$BB$123+$BB$136</f>
        <v>6127.2799999999988</v>
      </c>
      <c r="BC140" s="1">
        <f>$BC$15+$BC$29+$BC$43+$BC$56+$BC$70+$BC$83+$BC$96+$BC$109+$BC$123+$BC$136</f>
        <v>2745.91</v>
      </c>
      <c r="BD140" s="1">
        <f>$BD$15+$BD$29+$BD$43+$BD$56+$BD$70+$BD$83+$BD$96+$BD$109+$BD$123+$BD$136</f>
        <v>1.39</v>
      </c>
      <c r="BE140" s="1">
        <f>$BE$15+$BE$29+$BE$43+$BE$56+$BE$70+$BE$83+$BE$96+$BE$109+$BE$123+$BE$136</f>
        <v>0.51</v>
      </c>
      <c r="BF140" s="1">
        <f>$BF$15+$BF$29+$BF$43+$BF$56+$BF$70+$BF$83+$BF$96+$BF$109+$BF$123+$BF$136</f>
        <v>0.33</v>
      </c>
      <c r="BG140" s="1">
        <f>$BG$15+$BG$29+$BG$43+$BG$56+$BG$70+$BG$83+$BG$96+$BG$109+$BG$123+$BG$136</f>
        <v>0.81</v>
      </c>
      <c r="BH140" s="1">
        <f>$BH$15+$BH$29+$BH$43+$BH$56+$BH$70+$BH$83+$BH$96+$BH$109+$BH$123+$BH$136</f>
        <v>0.99</v>
      </c>
      <c r="BI140" s="1">
        <f>$BI$15+$BI$29+$BI$43+$BI$56+$BI$70+$BI$83+$BI$96+$BI$109+$BI$123+$BI$136</f>
        <v>3.8299999999999996</v>
      </c>
      <c r="BJ140" s="1">
        <f>$BJ$15+$BJ$29+$BJ$43+$BJ$56+$BJ$70+$BJ$83+$BJ$96+$BJ$109+$BJ$123+$BJ$136</f>
        <v>0.03</v>
      </c>
      <c r="BK140" s="1">
        <f>$BK$15+$BK$29+$BK$43+$BK$56+$BK$70+$BK$83+$BK$96+$BK$109+$BK$123+$BK$136</f>
        <v>15.86</v>
      </c>
      <c r="BL140" s="1">
        <f>$BL$15+$BL$29+$BL$43+$BL$56+$BL$70+$BL$83+$BL$96+$BL$109+$BL$123+$BL$136</f>
        <v>0.01</v>
      </c>
      <c r="BM140" s="1">
        <f>$BM$15+$BM$29+$BM$43+$BM$56+$BM$70+$BM$83+$BM$96+$BM$109+$BM$123+$BM$136</f>
        <v>5.7700000000000005</v>
      </c>
      <c r="BN140" s="1">
        <f>$BN$15+$BN$29+$BN$43+$BN$56+$BN$70+$BN$83+$BN$96+$BN$109+$BN$123+$BN$136</f>
        <v>0.25</v>
      </c>
      <c r="BO140" s="1">
        <f>$BO$15+$BO$29+$BO$43+$BO$56+$BO$70+$BO$83+$BO$96+$BO$109+$BO$123+$BO$136</f>
        <v>0.36</v>
      </c>
      <c r="BP140" s="1">
        <f>$BP$15+$BP$29+$BP$43+$BP$56+$BP$70+$BP$83+$BP$96+$BP$109+$BP$123+$BP$136</f>
        <v>0</v>
      </c>
      <c r="BQ140" s="1">
        <f>$BQ$15+$BQ$29+$BQ$43+$BQ$56+$BQ$70+$BQ$83+$BQ$96+$BQ$109+$BQ$123+$BQ$136</f>
        <v>0.60000000000000009</v>
      </c>
      <c r="BR140" s="1">
        <f>$BR$15+$BR$29+$BR$43+$BR$56+$BR$70+$BR$83+$BR$96+$BR$109+$BR$123+$BR$136</f>
        <v>1.23</v>
      </c>
      <c r="BS140" s="1">
        <f>$BS$15+$BS$29+$BS$43+$BS$56+$BS$70+$BS$83+$BS$96+$BS$109+$BS$123+$BS$136</f>
        <v>24.64</v>
      </c>
      <c r="BT140" s="1">
        <f>$BT$15+$BT$29+$BT$43+$BT$56+$BT$70+$BT$83+$BT$96+$BT$109+$BT$123+$BT$136</f>
        <v>0</v>
      </c>
      <c r="BU140" s="1">
        <f>$BU$15+$BU$29+$BU$43+$BU$56+$BU$70+$BU$83+$BU$96+$BU$109+$BU$123+$BU$136</f>
        <v>0</v>
      </c>
      <c r="BV140" s="1">
        <f>$BV$15+$BV$29+$BV$43+$BV$56+$BV$70+$BV$83+$BV$96+$BV$109+$BV$123+$BV$136</f>
        <v>40.39</v>
      </c>
      <c r="BW140" s="1">
        <f>$BW$15+$BW$29+$BW$43+$BW$56+$BW$70+$BW$83+$BW$96+$BW$109+$BW$123+$BW$136</f>
        <v>0.32000000000000006</v>
      </c>
      <c r="BX140" s="1">
        <f>$BX$15+$BX$29+$BX$43+$BX$56+$BX$70+$BX$83+$BX$96+$BX$109+$BX$123+$BX$136</f>
        <v>0</v>
      </c>
      <c r="BY140" s="1">
        <f>$BY$15+$BY$29+$BY$43+$BY$56+$BY$70+$BY$83+$BY$96+$BY$109+$BY$123+$BY$136</f>
        <v>0</v>
      </c>
      <c r="BZ140" s="1">
        <f>$BZ$15+$BZ$29+$BZ$43+$BZ$56+$BZ$70+$BZ$83+$BZ$96+$BZ$109+$BZ$123+$BZ$136</f>
        <v>0</v>
      </c>
      <c r="CA140" s="1">
        <f>$CA$15+$CA$29+$CA$43+$CA$56+$CA$70+$CA$83+$CA$96+$CA$109+$CA$123+$CA$136</f>
        <v>0</v>
      </c>
      <c r="CB140" s="1">
        <f>$CB$15+$CB$29+$CB$43+$CB$56+$CB$70+$CB$83+$CB$96+$CB$109+$CB$123+$CB$136</f>
        <v>7315.6</v>
      </c>
      <c r="CC140" s="64"/>
      <c r="CD140" s="64"/>
      <c r="CE140" s="1">
        <f>$CE$15+$CE$29+$CE$43+$CE$56+$CE$70+$CE$83+$CE$96+$CE$109+$CE$123+$CE$136</f>
        <v>3541.2599999999998</v>
      </c>
      <c r="CF140" s="1"/>
      <c r="CG140" s="1">
        <f>$CG$15+$CG$29+$CG$43+$CG$56+$CG$70+$CG$83+$CG$96+$CG$109+$CG$123+$CG$136</f>
        <v>943.37999999999988</v>
      </c>
      <c r="CH140" s="1">
        <f>$CH$15+$CH$29+$CH$43+$CH$56+$CH$70+$CH$83+$CH$96+$CH$109+$CH$123+$CH$136</f>
        <v>512.58999999999992</v>
      </c>
      <c r="CI140" s="1">
        <f>$CI$15+$CI$29+$CI$43+$CI$56+$CI$70+$CI$83+$CI$96+$CI$109+$CI$123+$CI$136</f>
        <v>725.8599999999999</v>
      </c>
      <c r="CJ140" s="1">
        <f>$CJ$15+$CJ$29+$CJ$43+$CJ$56+$CJ$70+$CJ$83+$CJ$96+$CJ$109+$CJ$123+$CJ$136</f>
        <v>56374.880000000005</v>
      </c>
      <c r="CK140" s="1">
        <f>$CK$15+$CK$29+$CK$43+$CK$56+$CK$70+$CK$83+$CK$96+$CK$109+$CK$123+$CK$136</f>
        <v>28788.46</v>
      </c>
      <c r="CL140" s="1">
        <f>$CL$15+$CL$29+$CL$43+$CL$56+$CL$70+$CL$83+$CL$96+$CL$109+$CL$123+$CL$136</f>
        <v>42580.72</v>
      </c>
      <c r="CM140" s="1">
        <f>$CM$15+$CM$29+$CM$43+$CM$56+$CM$70+$CM$83+$CM$96+$CM$109+$CM$123+$CM$136</f>
        <v>1473.1499999999999</v>
      </c>
      <c r="CN140" s="1">
        <f>$CN$15+$CN$29+$CN$43+$CN$56+$CN$70+$CN$83+$CN$96+$CN$109+$CN$123+$CN$136</f>
        <v>947.78</v>
      </c>
      <c r="CO140" s="1">
        <f>$CO$15+$CO$29+$CO$43+$CO$56+$CO$70+$CO$83+$CO$96+$CO$109+$CO$123+$CO$136</f>
        <v>1203.78</v>
      </c>
      <c r="CP140" s="1">
        <f>$CP$15+$CP$29+$CP$43+$CP$56+$CP$70+$CP$83+$CP$96+$CP$109+$CP$123+$CP$136</f>
        <v>94.88</v>
      </c>
      <c r="CQ140" s="1">
        <f>$CQ$15+$CQ$29+$CQ$43+$CQ$56+$CQ$70+$CQ$83+$CQ$96+$CQ$109+$CQ$123+$CQ$136</f>
        <v>13.94</v>
      </c>
    </row>
    <row r="141" spans="1:95" hidden="1" x14ac:dyDescent="0.3">
      <c r="A141" s="56"/>
      <c r="B141" s="145" t="s">
        <v>104</v>
      </c>
      <c r="C141" s="74"/>
      <c r="D141" s="74">
        <f>$D$140* 4 /$I$140 * 100</f>
        <v>13.697442461901485</v>
      </c>
      <c r="E141" s="74"/>
      <c r="F141" s="74">
        <f>$F$140* 9 /$I$140 * 100</f>
        <v>31.056829150932447</v>
      </c>
      <c r="G141" s="74"/>
      <c r="H141" s="74">
        <f>($N$140* 3.8 +$O$140* 4.1 +$P$140* 2 ) /$I$140 * 100</f>
        <v>52.444591933744569</v>
      </c>
      <c r="I141" s="74"/>
    </row>
    <row r="142" spans="1:95" x14ac:dyDescent="0.3">
      <c r="A142" s="56"/>
      <c r="B142" s="144" t="s">
        <v>285</v>
      </c>
      <c r="C142" s="75"/>
      <c r="D142" s="245">
        <f>D140/10</f>
        <v>24.516999999999999</v>
      </c>
      <c r="E142" s="245">
        <f t="shared" ref="E142:I142" si="37">E140/10</f>
        <v>11.198</v>
      </c>
      <c r="F142" s="245">
        <f t="shared" si="37"/>
        <v>24.705999999999996</v>
      </c>
      <c r="G142" s="245">
        <f t="shared" si="37"/>
        <v>6.5400000000000009</v>
      </c>
      <c r="H142" s="245">
        <f t="shared" si="37"/>
        <v>105.55499999999999</v>
      </c>
      <c r="I142" s="245">
        <f t="shared" si="37"/>
        <v>715.95847380099997</v>
      </c>
    </row>
  </sheetData>
  <mergeCells count="38">
    <mergeCell ref="A5:A6"/>
    <mergeCell ref="B5:B6"/>
    <mergeCell ref="C5:C6"/>
    <mergeCell ref="D5:E5"/>
    <mergeCell ref="F5:G5"/>
    <mergeCell ref="A1:B1"/>
    <mergeCell ref="C1:I1"/>
    <mergeCell ref="A2:B2"/>
    <mergeCell ref="C2:I2"/>
    <mergeCell ref="A4:I4"/>
    <mergeCell ref="CJ5:CJ6"/>
    <mergeCell ref="H5:H6"/>
    <mergeCell ref="I5:I6"/>
    <mergeCell ref="W5:Z5"/>
    <mergeCell ref="AI5:AI6"/>
    <mergeCell ref="CC5:CC6"/>
    <mergeCell ref="CD5:CD6"/>
    <mergeCell ref="CE5:CE6"/>
    <mergeCell ref="CF5:CF6"/>
    <mergeCell ref="CG5:CG6"/>
    <mergeCell ref="CH5:CH6"/>
    <mergeCell ref="CI5:CI6"/>
    <mergeCell ref="F88:G88"/>
    <mergeCell ref="F101:G101"/>
    <mergeCell ref="F114:G114"/>
    <mergeCell ref="F128:G128"/>
    <mergeCell ref="CQ5:CQ6"/>
    <mergeCell ref="F20:G20"/>
    <mergeCell ref="F34:G34"/>
    <mergeCell ref="F48:G48"/>
    <mergeCell ref="F62:G62"/>
    <mergeCell ref="F75:G75"/>
    <mergeCell ref="CK5:CK6"/>
    <mergeCell ref="CL5:CL6"/>
    <mergeCell ref="CM5:CM6"/>
    <mergeCell ref="CN5:CN6"/>
    <mergeCell ref="CO5:CO6"/>
    <mergeCell ref="CP5:CP6"/>
  </mergeCells>
  <pageMargins left="0.70866141732283472" right="0.70866141732283472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F10" sqref="F10"/>
    </sheetView>
  </sheetViews>
  <sheetFormatPr defaultRowHeight="14.4" x14ac:dyDescent="0.3"/>
  <cols>
    <col min="1" max="1" width="21.77734375" style="103" customWidth="1"/>
    <col min="2" max="2" width="7" style="104" customWidth="1"/>
    <col min="3" max="3" width="6.88671875" style="28" customWidth="1"/>
    <col min="4" max="13" width="6.44140625" style="28" customWidth="1"/>
    <col min="14" max="14" width="7.44140625" style="28" customWidth="1"/>
    <col min="15" max="15" width="6.6640625" style="28" customWidth="1"/>
    <col min="16" max="16" width="6.44140625" style="28" customWidth="1"/>
    <col min="17" max="17" width="7.44140625" style="28" customWidth="1"/>
  </cols>
  <sheetData>
    <row r="1" spans="1:17" x14ac:dyDescent="0.3">
      <c r="A1" s="92" t="s">
        <v>270</v>
      </c>
    </row>
    <row r="2" spans="1:17" ht="72" x14ac:dyDescent="0.3">
      <c r="A2" s="93" t="s">
        <v>162</v>
      </c>
      <c r="B2" s="31" t="s">
        <v>271</v>
      </c>
      <c r="C2" s="99">
        <v>0.3</v>
      </c>
      <c r="D2" s="33" t="s">
        <v>164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33" t="s">
        <v>170</v>
      </c>
      <c r="K2" s="33" t="s">
        <v>171</v>
      </c>
      <c r="L2" s="33" t="s">
        <v>172</v>
      </c>
      <c r="M2" s="33" t="s">
        <v>173</v>
      </c>
      <c r="N2" s="33" t="s">
        <v>174</v>
      </c>
      <c r="O2" s="33" t="s">
        <v>175</v>
      </c>
      <c r="P2" s="33" t="s">
        <v>176</v>
      </c>
      <c r="Q2" s="33" t="s">
        <v>268</v>
      </c>
    </row>
    <row r="3" spans="1:17" x14ac:dyDescent="0.3">
      <c r="A3" s="94" t="s">
        <v>100</v>
      </c>
      <c r="B3" s="100">
        <v>80</v>
      </c>
      <c r="C3" s="100">
        <f>B3*$C$2</f>
        <v>24</v>
      </c>
      <c r="D3" s="37">
        <v>25</v>
      </c>
      <c r="E3" s="37">
        <v>30</v>
      </c>
      <c r="F3" s="37">
        <v>25</v>
      </c>
      <c r="G3" s="37"/>
      <c r="H3" s="37">
        <v>30</v>
      </c>
      <c r="I3" s="37">
        <v>25</v>
      </c>
      <c r="J3" s="37">
        <v>25</v>
      </c>
      <c r="K3" s="37">
        <v>25</v>
      </c>
      <c r="L3" s="37"/>
      <c r="M3" s="37">
        <v>25</v>
      </c>
      <c r="N3" s="37">
        <f>M3+L3+K3+J3+I3+H3+G3+F3+E3+D3</f>
        <v>210</v>
      </c>
      <c r="O3" s="37">
        <f>N3/10</f>
        <v>21</v>
      </c>
      <c r="P3" s="37">
        <f>O3-C3</f>
        <v>-3</v>
      </c>
      <c r="Q3" s="105">
        <f>O3*100/C3</f>
        <v>87.5</v>
      </c>
    </row>
    <row r="4" spans="1:17" x14ac:dyDescent="0.3">
      <c r="A4" s="94" t="s">
        <v>117</v>
      </c>
      <c r="B4" s="100">
        <v>150</v>
      </c>
      <c r="C4" s="100">
        <f t="shared" ref="C4:C21" si="0">B4*$C$2</f>
        <v>45</v>
      </c>
      <c r="D4" s="37">
        <v>42</v>
      </c>
      <c r="E4" s="37">
        <v>50</v>
      </c>
      <c r="F4" s="37">
        <v>49</v>
      </c>
      <c r="G4" s="37">
        <v>30</v>
      </c>
      <c r="H4" s="37">
        <v>38</v>
      </c>
      <c r="I4" s="37">
        <v>40</v>
      </c>
      <c r="J4" s="37">
        <v>35</v>
      </c>
      <c r="K4" s="37">
        <v>35</v>
      </c>
      <c r="L4" s="37">
        <v>30</v>
      </c>
      <c r="M4" s="37">
        <v>30</v>
      </c>
      <c r="N4" s="37">
        <f t="shared" ref="N4:N21" si="1">M4+L4+K4+J4+I4+H4+G4+F4+E4+D4</f>
        <v>379</v>
      </c>
      <c r="O4" s="37">
        <f t="shared" ref="O4:O21" si="2">N4/10</f>
        <v>37.9</v>
      </c>
      <c r="P4" s="37">
        <f t="shared" ref="P4:P21" si="3">O4-C4</f>
        <v>-7.1000000000000014</v>
      </c>
      <c r="Q4" s="105">
        <f t="shared" ref="Q4:Q21" si="4">O4*100/C4</f>
        <v>84.222222222222229</v>
      </c>
    </row>
    <row r="5" spans="1:17" x14ac:dyDescent="0.3">
      <c r="A5" s="94" t="s">
        <v>177</v>
      </c>
      <c r="B5" s="100">
        <v>15</v>
      </c>
      <c r="C5" s="100">
        <f t="shared" si="0"/>
        <v>4.5</v>
      </c>
      <c r="D5" s="37">
        <v>7</v>
      </c>
      <c r="E5" s="37">
        <v>7</v>
      </c>
      <c r="F5" s="37"/>
      <c r="G5" s="37">
        <v>33.5</v>
      </c>
      <c r="H5" s="37">
        <v>10</v>
      </c>
      <c r="I5" s="37">
        <v>3</v>
      </c>
      <c r="J5" s="37">
        <v>8</v>
      </c>
      <c r="K5" s="37"/>
      <c r="L5" s="37">
        <v>39.200000000000003</v>
      </c>
      <c r="M5" s="37">
        <v>5</v>
      </c>
      <c r="N5" s="37">
        <f t="shared" si="1"/>
        <v>112.7</v>
      </c>
      <c r="O5" s="37">
        <f t="shared" si="2"/>
        <v>11.27</v>
      </c>
      <c r="P5" s="37">
        <f t="shared" si="3"/>
        <v>6.77</v>
      </c>
      <c r="Q5" s="105">
        <f t="shared" si="4"/>
        <v>250.44444444444446</v>
      </c>
    </row>
    <row r="6" spans="1:17" x14ac:dyDescent="0.3">
      <c r="A6" s="94" t="s">
        <v>178</v>
      </c>
      <c r="B6" s="100">
        <v>45</v>
      </c>
      <c r="C6" s="100">
        <f t="shared" si="0"/>
        <v>13.5</v>
      </c>
      <c r="D6" s="37">
        <v>20</v>
      </c>
      <c r="E6" s="37"/>
      <c r="F6" s="37">
        <v>4</v>
      </c>
      <c r="G6" s="37">
        <v>52.5</v>
      </c>
      <c r="H6" s="37">
        <v>36.299999999999997</v>
      </c>
      <c r="I6" s="37">
        <v>68.5</v>
      </c>
      <c r="J6" s="37"/>
      <c r="K6" s="37">
        <v>48</v>
      </c>
      <c r="L6" s="37"/>
      <c r="M6" s="37">
        <v>6</v>
      </c>
      <c r="N6" s="37">
        <f t="shared" si="1"/>
        <v>235.3</v>
      </c>
      <c r="O6" s="37">
        <f t="shared" si="2"/>
        <v>23.53</v>
      </c>
      <c r="P6" s="37">
        <f t="shared" si="3"/>
        <v>10.030000000000001</v>
      </c>
      <c r="Q6" s="105">
        <f t="shared" si="4"/>
        <v>174.2962962962963</v>
      </c>
    </row>
    <row r="7" spans="1:17" x14ac:dyDescent="0.3">
      <c r="A7" s="94" t="s">
        <v>179</v>
      </c>
      <c r="B7" s="100">
        <v>15</v>
      </c>
      <c r="C7" s="100">
        <f t="shared" si="0"/>
        <v>4.5</v>
      </c>
      <c r="D7" s="37"/>
      <c r="E7" s="39"/>
      <c r="F7" s="37">
        <v>48.8</v>
      </c>
      <c r="G7" s="37"/>
      <c r="H7" s="37">
        <v>12</v>
      </c>
      <c r="I7" s="37"/>
      <c r="J7" s="37"/>
      <c r="K7" s="37"/>
      <c r="L7" s="37">
        <v>51</v>
      </c>
      <c r="M7" s="37"/>
      <c r="N7" s="37">
        <f t="shared" si="1"/>
        <v>111.8</v>
      </c>
      <c r="O7" s="37">
        <f t="shared" si="2"/>
        <v>11.18</v>
      </c>
      <c r="P7" s="37">
        <f t="shared" si="3"/>
        <v>6.68</v>
      </c>
      <c r="Q7" s="105">
        <f t="shared" si="4"/>
        <v>248.44444444444446</v>
      </c>
    </row>
    <row r="8" spans="1:17" x14ac:dyDescent="0.3">
      <c r="A8" s="94" t="s">
        <v>180</v>
      </c>
      <c r="B8" s="100">
        <v>187</v>
      </c>
      <c r="C8" s="100">
        <f t="shared" si="0"/>
        <v>56.1</v>
      </c>
      <c r="D8" s="37">
        <v>62.5</v>
      </c>
      <c r="E8" s="39">
        <v>155</v>
      </c>
      <c r="F8" s="37">
        <v>60</v>
      </c>
      <c r="G8" s="37">
        <v>20</v>
      </c>
      <c r="H8" s="37">
        <v>56</v>
      </c>
      <c r="I8" s="37">
        <v>50</v>
      </c>
      <c r="J8" s="37">
        <v>117.8</v>
      </c>
      <c r="K8" s="37">
        <v>50</v>
      </c>
      <c r="L8" s="37">
        <v>18</v>
      </c>
      <c r="M8" s="37">
        <v>175</v>
      </c>
      <c r="N8" s="37">
        <f t="shared" si="1"/>
        <v>764.3</v>
      </c>
      <c r="O8" s="37">
        <f t="shared" si="2"/>
        <v>76.429999999999993</v>
      </c>
      <c r="P8" s="37">
        <f t="shared" si="3"/>
        <v>20.329999999999991</v>
      </c>
      <c r="Q8" s="105">
        <f t="shared" si="4"/>
        <v>136.23885918003563</v>
      </c>
    </row>
    <row r="9" spans="1:17" x14ac:dyDescent="0.3">
      <c r="A9" s="94" t="s">
        <v>260</v>
      </c>
      <c r="B9" s="100">
        <v>280</v>
      </c>
      <c r="C9" s="100">
        <f t="shared" si="0"/>
        <v>84</v>
      </c>
      <c r="D9" s="37">
        <v>32.5</v>
      </c>
      <c r="E9" s="39">
        <v>98.3</v>
      </c>
      <c r="F9" s="37">
        <v>53</v>
      </c>
      <c r="G9" s="37">
        <v>78.5</v>
      </c>
      <c r="H9" s="37">
        <v>65.5</v>
      </c>
      <c r="I9" s="37">
        <v>60</v>
      </c>
      <c r="J9" s="37">
        <v>170.9</v>
      </c>
      <c r="K9" s="37">
        <v>116.3</v>
      </c>
      <c r="L9" s="37">
        <v>38</v>
      </c>
      <c r="M9" s="37">
        <v>67.3</v>
      </c>
      <c r="N9" s="37">
        <f t="shared" si="1"/>
        <v>780.3</v>
      </c>
      <c r="O9" s="37">
        <f t="shared" si="2"/>
        <v>78.03</v>
      </c>
      <c r="P9" s="37">
        <f t="shared" si="3"/>
        <v>-5.9699999999999989</v>
      </c>
      <c r="Q9" s="105">
        <f t="shared" si="4"/>
        <v>92.892857142857139</v>
      </c>
    </row>
    <row r="10" spans="1:17" x14ac:dyDescent="0.3">
      <c r="A10" s="94" t="s">
        <v>181</v>
      </c>
      <c r="B10" s="100">
        <v>185</v>
      </c>
      <c r="C10" s="100">
        <f t="shared" si="0"/>
        <v>55.5</v>
      </c>
      <c r="D10" s="37">
        <v>100</v>
      </c>
      <c r="E10" s="39">
        <v>20</v>
      </c>
      <c r="F10" s="37">
        <v>140</v>
      </c>
      <c r="G10" s="37"/>
      <c r="H10" s="37"/>
      <c r="I10" s="37">
        <v>112.5</v>
      </c>
      <c r="J10" s="37">
        <v>40</v>
      </c>
      <c r="K10" s="37">
        <v>100</v>
      </c>
      <c r="L10" s="37">
        <v>20</v>
      </c>
      <c r="M10" s="37"/>
      <c r="N10" s="37">
        <f t="shared" si="1"/>
        <v>532.5</v>
      </c>
      <c r="O10" s="37">
        <f t="shared" si="2"/>
        <v>53.25</v>
      </c>
      <c r="P10" s="37">
        <f t="shared" si="3"/>
        <v>-2.25</v>
      </c>
      <c r="Q10" s="105">
        <f t="shared" si="4"/>
        <v>95.945945945945951</v>
      </c>
    </row>
    <row r="11" spans="1:17" x14ac:dyDescent="0.3">
      <c r="A11" s="40" t="s">
        <v>182</v>
      </c>
      <c r="B11" s="100">
        <v>15</v>
      </c>
      <c r="C11" s="100">
        <f t="shared" si="0"/>
        <v>4.5</v>
      </c>
      <c r="D11" s="37">
        <v>20</v>
      </c>
      <c r="E11" s="37"/>
      <c r="F11" s="37">
        <v>5</v>
      </c>
      <c r="G11" s="37">
        <v>20</v>
      </c>
      <c r="H11" s="37"/>
      <c r="I11" s="37"/>
      <c r="J11" s="37">
        <v>5</v>
      </c>
      <c r="K11" s="37">
        <v>20</v>
      </c>
      <c r="L11" s="37"/>
      <c r="M11" s="37"/>
      <c r="N11" s="37">
        <f t="shared" si="1"/>
        <v>70</v>
      </c>
      <c r="O11" s="37">
        <f t="shared" si="2"/>
        <v>7</v>
      </c>
      <c r="P11" s="37">
        <f t="shared" si="3"/>
        <v>2.5</v>
      </c>
      <c r="Q11" s="105">
        <f t="shared" si="4"/>
        <v>155.55555555555554</v>
      </c>
    </row>
    <row r="12" spans="1:17" x14ac:dyDescent="0.3">
      <c r="A12" s="40" t="s">
        <v>267</v>
      </c>
      <c r="B12" s="100">
        <v>200</v>
      </c>
      <c r="C12" s="100">
        <f t="shared" si="0"/>
        <v>60</v>
      </c>
      <c r="D12" s="37"/>
      <c r="E12" s="37"/>
      <c r="F12" s="37"/>
      <c r="G12" s="37"/>
      <c r="H12" s="37">
        <v>200</v>
      </c>
      <c r="I12" s="37"/>
      <c r="J12" s="37"/>
      <c r="K12" s="37"/>
      <c r="L12" s="37"/>
      <c r="M12" s="37">
        <v>200</v>
      </c>
      <c r="N12" s="37">
        <f t="shared" si="1"/>
        <v>400</v>
      </c>
      <c r="O12" s="37">
        <f t="shared" si="2"/>
        <v>40</v>
      </c>
      <c r="P12" s="37">
        <f t="shared" si="3"/>
        <v>-20</v>
      </c>
      <c r="Q12" s="105">
        <f t="shared" si="4"/>
        <v>66.666666666666671</v>
      </c>
    </row>
    <row r="13" spans="1:17" x14ac:dyDescent="0.3">
      <c r="A13" s="40" t="s">
        <v>272</v>
      </c>
      <c r="B13" s="100">
        <v>70</v>
      </c>
      <c r="C13" s="100">
        <f t="shared" si="0"/>
        <v>21</v>
      </c>
      <c r="D13" s="37">
        <v>74</v>
      </c>
      <c r="E13" s="37"/>
      <c r="F13" s="37">
        <v>68</v>
      </c>
      <c r="G13" s="37"/>
      <c r="H13" s="37">
        <v>80</v>
      </c>
      <c r="I13" s="37">
        <v>63</v>
      </c>
      <c r="J13" s="37">
        <v>74</v>
      </c>
      <c r="K13" s="37">
        <v>74</v>
      </c>
      <c r="L13" s="37"/>
      <c r="M13" s="37">
        <v>74</v>
      </c>
      <c r="N13" s="37">
        <f t="shared" si="1"/>
        <v>507</v>
      </c>
      <c r="O13" s="37">
        <f t="shared" si="2"/>
        <v>50.7</v>
      </c>
      <c r="P13" s="37">
        <f t="shared" si="3"/>
        <v>29.700000000000003</v>
      </c>
      <c r="Q13" s="105">
        <f t="shared" si="4"/>
        <v>241.42857142857142</v>
      </c>
    </row>
    <row r="14" spans="1:17" x14ac:dyDescent="0.3">
      <c r="A14" s="40" t="s">
        <v>273</v>
      </c>
      <c r="B14" s="100">
        <v>35</v>
      </c>
      <c r="C14" s="100">
        <f t="shared" si="0"/>
        <v>10.5</v>
      </c>
      <c r="D14" s="37"/>
      <c r="E14" s="39"/>
      <c r="F14" s="37"/>
      <c r="G14" s="37">
        <v>69</v>
      </c>
      <c r="H14" s="37"/>
      <c r="I14" s="37"/>
      <c r="J14" s="37"/>
      <c r="K14" s="37"/>
      <c r="L14" s="37">
        <v>69</v>
      </c>
      <c r="M14" s="37"/>
      <c r="N14" s="37">
        <f t="shared" si="1"/>
        <v>138</v>
      </c>
      <c r="O14" s="37">
        <f t="shared" si="2"/>
        <v>13.8</v>
      </c>
      <c r="P14" s="37">
        <f t="shared" si="3"/>
        <v>3.3000000000000007</v>
      </c>
      <c r="Q14" s="105">
        <f t="shared" si="4"/>
        <v>131.42857142857142</v>
      </c>
    </row>
    <row r="15" spans="1:17" x14ac:dyDescent="0.3">
      <c r="A15" s="40" t="s">
        <v>274</v>
      </c>
      <c r="B15" s="100">
        <v>58</v>
      </c>
      <c r="C15" s="100">
        <f t="shared" si="0"/>
        <v>17.399999999999999</v>
      </c>
      <c r="D15" s="37"/>
      <c r="E15" s="39">
        <v>87</v>
      </c>
      <c r="F15" s="37"/>
      <c r="G15" s="37"/>
      <c r="H15" s="37"/>
      <c r="I15" s="37"/>
      <c r="J15" s="37"/>
      <c r="K15" s="37"/>
      <c r="L15" s="37"/>
      <c r="M15" s="37">
        <v>45</v>
      </c>
      <c r="N15" s="37">
        <f t="shared" si="1"/>
        <v>132</v>
      </c>
      <c r="O15" s="37">
        <f t="shared" si="2"/>
        <v>13.2</v>
      </c>
      <c r="P15" s="37">
        <f t="shared" si="3"/>
        <v>-4.1999999999999993</v>
      </c>
      <c r="Q15" s="105">
        <f t="shared" si="4"/>
        <v>75.862068965517253</v>
      </c>
    </row>
    <row r="16" spans="1:17" x14ac:dyDescent="0.3">
      <c r="A16" s="40" t="s">
        <v>248</v>
      </c>
      <c r="B16" s="100">
        <v>10</v>
      </c>
      <c r="C16" s="100">
        <f t="shared" si="0"/>
        <v>3</v>
      </c>
      <c r="D16" s="37"/>
      <c r="E16" s="37">
        <v>5</v>
      </c>
      <c r="F16" s="37">
        <v>5</v>
      </c>
      <c r="G16" s="37">
        <v>5</v>
      </c>
      <c r="H16" s="37"/>
      <c r="I16" s="37"/>
      <c r="J16" s="37">
        <v>15</v>
      </c>
      <c r="K16" s="37">
        <v>5</v>
      </c>
      <c r="L16" s="37"/>
      <c r="M16" s="37"/>
      <c r="N16" s="37">
        <f t="shared" si="1"/>
        <v>35</v>
      </c>
      <c r="O16" s="37">
        <f t="shared" si="2"/>
        <v>3.5</v>
      </c>
      <c r="P16" s="37">
        <f t="shared" si="3"/>
        <v>0.5</v>
      </c>
      <c r="Q16" s="105">
        <f t="shared" si="4"/>
        <v>116.66666666666667</v>
      </c>
    </row>
    <row r="17" spans="1:17" x14ac:dyDescent="0.3">
      <c r="A17" s="40" t="s">
        <v>190</v>
      </c>
      <c r="B17" s="100">
        <v>30</v>
      </c>
      <c r="C17" s="100">
        <f t="shared" si="0"/>
        <v>9</v>
      </c>
      <c r="D17" s="37">
        <v>5</v>
      </c>
      <c r="E17" s="37">
        <v>3.8</v>
      </c>
      <c r="F17" s="37">
        <v>3.8</v>
      </c>
      <c r="G17" s="37">
        <v>5.2</v>
      </c>
      <c r="H17" s="37">
        <v>5.3</v>
      </c>
      <c r="I17" s="37">
        <v>7.5</v>
      </c>
      <c r="J17" s="37">
        <v>4</v>
      </c>
      <c r="K17" s="37"/>
      <c r="L17" s="37">
        <v>10.8</v>
      </c>
      <c r="M17" s="37">
        <v>11.2</v>
      </c>
      <c r="N17" s="37">
        <f t="shared" si="1"/>
        <v>56.599999999999994</v>
      </c>
      <c r="O17" s="37">
        <f t="shared" si="2"/>
        <v>5.6599999999999993</v>
      </c>
      <c r="P17" s="37">
        <f t="shared" si="3"/>
        <v>-3.3400000000000007</v>
      </c>
      <c r="Q17" s="105">
        <f t="shared" si="4"/>
        <v>62.888888888888879</v>
      </c>
    </row>
    <row r="18" spans="1:17" x14ac:dyDescent="0.3">
      <c r="A18" s="40" t="s">
        <v>191</v>
      </c>
      <c r="B18" s="100">
        <v>15</v>
      </c>
      <c r="C18" s="100">
        <f t="shared" si="0"/>
        <v>4.5</v>
      </c>
      <c r="D18" s="37">
        <v>7</v>
      </c>
      <c r="E18" s="37">
        <v>5.3</v>
      </c>
      <c r="F18" s="37">
        <v>6</v>
      </c>
      <c r="G18" s="37">
        <v>10.4</v>
      </c>
      <c r="H18" s="37">
        <v>3.9</v>
      </c>
      <c r="I18" s="37">
        <v>9.8000000000000007</v>
      </c>
      <c r="J18" s="37">
        <v>5.3</v>
      </c>
      <c r="K18" s="37">
        <v>14.3</v>
      </c>
      <c r="L18" s="37">
        <v>3.2</v>
      </c>
      <c r="M18" s="37">
        <v>0.3</v>
      </c>
      <c r="N18" s="37">
        <f t="shared" si="1"/>
        <v>65.5</v>
      </c>
      <c r="O18" s="37">
        <f t="shared" si="2"/>
        <v>6.55</v>
      </c>
      <c r="P18" s="37">
        <f t="shared" si="3"/>
        <v>2.0499999999999998</v>
      </c>
      <c r="Q18" s="105">
        <f t="shared" si="4"/>
        <v>145.55555555555554</v>
      </c>
    </row>
    <row r="19" spans="1:17" x14ac:dyDescent="0.3">
      <c r="A19" s="95" t="s">
        <v>192</v>
      </c>
      <c r="B19" s="101">
        <v>40</v>
      </c>
      <c r="C19" s="100">
        <f t="shared" si="0"/>
        <v>12</v>
      </c>
      <c r="D19" s="96"/>
      <c r="E19" s="96"/>
      <c r="F19" s="96"/>
      <c r="G19" s="96">
        <v>3.1</v>
      </c>
      <c r="H19" s="96">
        <v>6</v>
      </c>
      <c r="I19" s="96"/>
      <c r="J19" s="96"/>
      <c r="K19" s="96"/>
      <c r="L19" s="96">
        <v>4.0999999999999996</v>
      </c>
      <c r="M19" s="96"/>
      <c r="N19" s="37">
        <f t="shared" si="1"/>
        <v>13.2</v>
      </c>
      <c r="O19" s="37">
        <f t="shared" si="2"/>
        <v>1.3199999999999998</v>
      </c>
      <c r="P19" s="37">
        <f t="shared" si="3"/>
        <v>-10.68</v>
      </c>
      <c r="Q19" s="105">
        <f t="shared" si="4"/>
        <v>10.999999999999998</v>
      </c>
    </row>
    <row r="20" spans="1:17" x14ac:dyDescent="0.3">
      <c r="A20" s="95" t="s">
        <v>262</v>
      </c>
      <c r="B20" s="101">
        <v>30</v>
      </c>
      <c r="C20" s="100">
        <f t="shared" si="0"/>
        <v>9</v>
      </c>
      <c r="D20" s="96">
        <v>10</v>
      </c>
      <c r="E20" s="96">
        <v>10</v>
      </c>
      <c r="F20" s="96">
        <v>10</v>
      </c>
      <c r="G20" s="96">
        <v>13.6</v>
      </c>
      <c r="H20" s="96"/>
      <c r="I20" s="96">
        <v>10</v>
      </c>
      <c r="J20" s="96">
        <v>21.3</v>
      </c>
      <c r="K20" s="96">
        <v>10</v>
      </c>
      <c r="L20" s="96">
        <v>12.9</v>
      </c>
      <c r="M20" s="96"/>
      <c r="N20" s="37">
        <f t="shared" si="1"/>
        <v>97.8</v>
      </c>
      <c r="O20" s="37">
        <f t="shared" si="2"/>
        <v>9.7799999999999994</v>
      </c>
      <c r="P20" s="37">
        <f t="shared" si="3"/>
        <v>0.77999999999999936</v>
      </c>
      <c r="Q20" s="105">
        <f t="shared" si="4"/>
        <v>108.66666666666666</v>
      </c>
    </row>
    <row r="21" spans="1:17" x14ac:dyDescent="0.3">
      <c r="A21" s="95" t="s">
        <v>195</v>
      </c>
      <c r="B21" s="101">
        <v>3</v>
      </c>
      <c r="C21" s="100">
        <f t="shared" si="0"/>
        <v>0.89999999999999991</v>
      </c>
      <c r="D21" s="96">
        <v>0.9</v>
      </c>
      <c r="E21" s="96">
        <v>0.9</v>
      </c>
      <c r="F21" s="96">
        <v>0.9</v>
      </c>
      <c r="G21" s="96">
        <v>0.9</v>
      </c>
      <c r="H21" s="96">
        <v>0.9</v>
      </c>
      <c r="I21" s="96">
        <v>0.9</v>
      </c>
      <c r="J21" s="96">
        <v>0.9</v>
      </c>
      <c r="K21" s="96">
        <v>0.9</v>
      </c>
      <c r="L21" s="96">
        <v>0.9</v>
      </c>
      <c r="M21" s="96">
        <v>0.9</v>
      </c>
      <c r="N21" s="37">
        <f t="shared" si="1"/>
        <v>9.0000000000000018</v>
      </c>
      <c r="O21" s="37">
        <f t="shared" si="2"/>
        <v>0.90000000000000013</v>
      </c>
      <c r="P21" s="37">
        <f t="shared" si="3"/>
        <v>0</v>
      </c>
      <c r="Q21" s="105">
        <f t="shared" si="4"/>
        <v>100.00000000000003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252"/>
  <sheetViews>
    <sheetView topLeftCell="A79" workbookViewId="0">
      <selection activeCell="A95" sqref="A95:I95"/>
    </sheetView>
  </sheetViews>
  <sheetFormatPr defaultRowHeight="14.4" x14ac:dyDescent="0.3"/>
  <cols>
    <col min="1" max="1" width="6.33203125" style="65" customWidth="1"/>
    <col min="2" max="2" width="43.77734375" style="20" customWidth="1"/>
    <col min="3" max="3" width="8.5546875" style="76" customWidth="1"/>
    <col min="4" max="4" width="7.44140625" style="76" customWidth="1"/>
    <col min="5" max="5" width="6.6640625" style="76" hidden="1" customWidth="1"/>
    <col min="6" max="6" width="8.6640625" style="76" customWidth="1"/>
    <col min="7" max="7" width="6.6640625" style="76" hidden="1" customWidth="1"/>
    <col min="8" max="8" width="8.109375" style="76" customWidth="1"/>
    <col min="9" max="9" width="8.5546875" style="246" customWidth="1"/>
    <col min="10" max="22" width="8.88671875" style="9" hidden="1" customWidth="1"/>
    <col min="23" max="23" width="7.109375" style="9" hidden="1" customWidth="1"/>
    <col min="24" max="25" width="5.6640625" style="9" hidden="1" customWidth="1"/>
    <col min="26" max="26" width="7.33203125" style="9" hidden="1" customWidth="1"/>
    <col min="27" max="28" width="5.6640625" style="9" hidden="1" customWidth="1"/>
    <col min="29" max="29" width="7" style="9" hidden="1" customWidth="1"/>
    <col min="30" max="31" width="5.6640625" style="9" hidden="1" customWidth="1"/>
    <col min="32" max="32" width="5" style="9" hidden="1" customWidth="1"/>
    <col min="33" max="33" width="5.6640625" style="9" hidden="1" customWidth="1"/>
    <col min="34" max="34" width="4" style="9" hidden="1" customWidth="1"/>
    <col min="35" max="35" width="8.109375" style="9" hidden="1" customWidth="1"/>
    <col min="36" max="80" width="8.88671875" style="10" hidden="1" customWidth="1"/>
    <col min="81" max="81" width="6.6640625" style="11" hidden="1" customWidth="1"/>
    <col min="82" max="82" width="7" style="11" hidden="1" customWidth="1"/>
    <col min="83" max="93" width="9.109375" style="10" hidden="1" customWidth="1"/>
    <col min="94" max="94" width="6.5546875" style="10" hidden="1" customWidth="1"/>
    <col min="95" max="95" width="7.21875" style="10" hidden="1" customWidth="1"/>
  </cols>
  <sheetData>
    <row r="1" spans="1:95" s="21" customFormat="1" ht="15.6" x14ac:dyDescent="0.3">
      <c r="A1" s="270" t="s">
        <v>139</v>
      </c>
      <c r="B1" s="270"/>
      <c r="C1" s="270" t="s">
        <v>250</v>
      </c>
      <c r="D1" s="270"/>
      <c r="E1" s="270"/>
      <c r="F1" s="270"/>
      <c r="G1" s="270"/>
      <c r="H1" s="270"/>
      <c r="I1" s="270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95" s="21" customFormat="1" ht="15.6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5" s="21" customFormat="1" ht="15.6" x14ac:dyDescent="0.3">
      <c r="A3" s="79"/>
      <c r="B3" s="1"/>
      <c r="C3" s="3"/>
      <c r="D3" s="240"/>
      <c r="E3" s="240"/>
      <c r="F3" s="240"/>
      <c r="G3" s="240"/>
      <c r="H3" s="240"/>
      <c r="I3" s="2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5" s="22" customFormat="1" ht="34.799999999999997" customHeight="1" x14ac:dyDescent="0.3">
      <c r="A4" s="279" t="s">
        <v>368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95" x14ac:dyDescent="0.3">
      <c r="A5" s="275" t="s">
        <v>0</v>
      </c>
      <c r="B5" s="267" t="s">
        <v>1</v>
      </c>
      <c r="C5" s="267" t="s">
        <v>161</v>
      </c>
      <c r="D5" s="267" t="s">
        <v>2</v>
      </c>
      <c r="E5" s="267"/>
      <c r="F5" s="267" t="s">
        <v>3</v>
      </c>
      <c r="G5" s="267"/>
      <c r="H5" s="267" t="s">
        <v>4</v>
      </c>
      <c r="I5" s="268" t="s">
        <v>5</v>
      </c>
      <c r="J5" s="6" t="s">
        <v>6</v>
      </c>
      <c r="K5" s="6" t="s">
        <v>7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  <c r="R5" s="6" t="s">
        <v>14</v>
      </c>
      <c r="S5" s="6" t="s">
        <v>15</v>
      </c>
      <c r="T5" s="6" t="s">
        <v>16</v>
      </c>
      <c r="U5" s="6" t="s">
        <v>17</v>
      </c>
      <c r="V5" s="6" t="s">
        <v>18</v>
      </c>
      <c r="W5" s="267" t="s">
        <v>19</v>
      </c>
      <c r="X5" s="267"/>
      <c r="Y5" s="267"/>
      <c r="Z5" s="267"/>
      <c r="AA5" s="7" t="s">
        <v>20</v>
      </c>
      <c r="AB5" s="7"/>
      <c r="AC5" s="7"/>
      <c r="AD5" s="7"/>
      <c r="AE5" s="7"/>
      <c r="AF5" s="7"/>
      <c r="AG5" s="7"/>
      <c r="AH5" s="7"/>
      <c r="AI5" s="267" t="s">
        <v>21</v>
      </c>
      <c r="AJ5" s="8" t="s">
        <v>22</v>
      </c>
      <c r="AK5" s="8" t="s">
        <v>23</v>
      </c>
      <c r="AL5" s="8" t="s">
        <v>24</v>
      </c>
      <c r="AM5" s="8" t="s">
        <v>25</v>
      </c>
      <c r="AN5" s="8" t="s">
        <v>26</v>
      </c>
      <c r="AO5" s="8" t="s">
        <v>27</v>
      </c>
      <c r="AP5" s="8" t="s">
        <v>28</v>
      </c>
      <c r="AQ5" s="8" t="s">
        <v>29</v>
      </c>
      <c r="AR5" s="8" t="s">
        <v>30</v>
      </c>
      <c r="AS5" s="8" t="s">
        <v>31</v>
      </c>
      <c r="AT5" s="8" t="s">
        <v>32</v>
      </c>
      <c r="AU5" s="8" t="s">
        <v>33</v>
      </c>
      <c r="AV5" s="8" t="s">
        <v>34</v>
      </c>
      <c r="AW5" s="8" t="s">
        <v>35</v>
      </c>
      <c r="AX5" s="8" t="s">
        <v>36</v>
      </c>
      <c r="AY5" s="8" t="s">
        <v>37</v>
      </c>
      <c r="AZ5" s="8" t="s">
        <v>38</v>
      </c>
      <c r="BA5" s="8" t="s">
        <v>39</v>
      </c>
      <c r="BB5" s="8" t="s">
        <v>40</v>
      </c>
      <c r="BC5" s="8" t="s">
        <v>41</v>
      </c>
      <c r="BD5" s="8" t="s">
        <v>42</v>
      </c>
      <c r="BE5" s="8" t="s">
        <v>43</v>
      </c>
      <c r="BF5" s="8" t="s">
        <v>44</v>
      </c>
      <c r="BG5" s="8" t="s">
        <v>45</v>
      </c>
      <c r="BH5" s="8" t="s">
        <v>46</v>
      </c>
      <c r="BI5" s="8" t="s">
        <v>47</v>
      </c>
      <c r="BJ5" s="8" t="s">
        <v>48</v>
      </c>
      <c r="BK5" s="8" t="s">
        <v>49</v>
      </c>
      <c r="BL5" s="8" t="s">
        <v>50</v>
      </c>
      <c r="BM5" s="8" t="s">
        <v>51</v>
      </c>
      <c r="BN5" s="8" t="s">
        <v>52</v>
      </c>
      <c r="BO5" s="8" t="s">
        <v>53</v>
      </c>
      <c r="BP5" s="8" t="s">
        <v>54</v>
      </c>
      <c r="BQ5" s="8" t="s">
        <v>55</v>
      </c>
      <c r="BR5" s="8" t="s">
        <v>56</v>
      </c>
      <c r="BS5" s="8" t="s">
        <v>57</v>
      </c>
      <c r="BT5" s="8" t="s">
        <v>58</v>
      </c>
      <c r="BU5" s="8" t="s">
        <v>59</v>
      </c>
      <c r="BV5" s="8" t="s">
        <v>60</v>
      </c>
      <c r="BW5" s="8" t="s">
        <v>61</v>
      </c>
      <c r="BX5" s="8" t="s">
        <v>62</v>
      </c>
      <c r="BY5" s="8" t="s">
        <v>63</v>
      </c>
      <c r="BZ5" s="8" t="s">
        <v>64</v>
      </c>
      <c r="CA5" s="8" t="s">
        <v>65</v>
      </c>
      <c r="CB5" s="8"/>
      <c r="CC5" s="267" t="s">
        <v>66</v>
      </c>
      <c r="CD5" s="267" t="s">
        <v>67</v>
      </c>
      <c r="CE5" s="267"/>
      <c r="CF5" s="267"/>
      <c r="CG5" s="267" t="s">
        <v>68</v>
      </c>
      <c r="CH5" s="267" t="s">
        <v>69</v>
      </c>
      <c r="CI5" s="267" t="s">
        <v>70</v>
      </c>
      <c r="CJ5" s="267" t="s">
        <v>71</v>
      </c>
      <c r="CK5" s="267" t="s">
        <v>72</v>
      </c>
      <c r="CL5" s="267" t="s">
        <v>73</v>
      </c>
      <c r="CM5" s="267" t="s">
        <v>74</v>
      </c>
      <c r="CN5" s="267" t="s">
        <v>75</v>
      </c>
      <c r="CO5" s="267" t="s">
        <v>76</v>
      </c>
      <c r="CP5" s="267" t="s">
        <v>77</v>
      </c>
      <c r="CQ5" s="267" t="s">
        <v>78</v>
      </c>
    </row>
    <row r="6" spans="1:95" ht="27.6" x14ac:dyDescent="0.3">
      <c r="A6" s="276"/>
      <c r="B6" s="267"/>
      <c r="C6" s="267"/>
      <c r="D6" s="234" t="s">
        <v>79</v>
      </c>
      <c r="E6" s="234" t="s">
        <v>80</v>
      </c>
      <c r="F6" s="234" t="s">
        <v>79</v>
      </c>
      <c r="G6" s="234" t="s">
        <v>81</v>
      </c>
      <c r="H6" s="267"/>
      <c r="I6" s="26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 t="s">
        <v>82</v>
      </c>
      <c r="X6" s="6" t="s">
        <v>83</v>
      </c>
      <c r="Y6" s="6" t="s">
        <v>84</v>
      </c>
      <c r="Z6" s="6" t="s">
        <v>85</v>
      </c>
      <c r="AA6" s="6" t="s">
        <v>86</v>
      </c>
      <c r="AB6" s="6" t="s">
        <v>87</v>
      </c>
      <c r="AC6" s="6" t="s">
        <v>88</v>
      </c>
      <c r="AD6" s="6" t="s">
        <v>89</v>
      </c>
      <c r="AE6" s="6" t="s">
        <v>153</v>
      </c>
      <c r="AF6" s="6" t="s">
        <v>154</v>
      </c>
      <c r="AG6" s="6" t="s">
        <v>90</v>
      </c>
      <c r="AH6" s="6" t="s">
        <v>91</v>
      </c>
      <c r="AI6" s="26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</row>
    <row r="7" spans="1:95" x14ac:dyDescent="0.3">
      <c r="A7" s="56"/>
      <c r="B7" s="23" t="s">
        <v>142</v>
      </c>
      <c r="C7" s="74"/>
      <c r="D7" s="74"/>
      <c r="E7" s="74"/>
      <c r="F7" s="74"/>
      <c r="G7" s="74"/>
      <c r="H7" s="74"/>
      <c r="I7" s="242"/>
      <c r="CD7" s="12"/>
    </row>
    <row r="8" spans="1:95" x14ac:dyDescent="0.3">
      <c r="A8" s="121"/>
      <c r="B8" s="122" t="s">
        <v>92</v>
      </c>
      <c r="C8" s="123"/>
      <c r="D8" s="123"/>
      <c r="E8" s="123"/>
      <c r="F8" s="123"/>
      <c r="G8" s="123"/>
      <c r="H8" s="123"/>
      <c r="I8" s="243"/>
    </row>
    <row r="9" spans="1:95" x14ac:dyDescent="0.3">
      <c r="A9" s="137" t="s">
        <v>93</v>
      </c>
      <c r="B9" s="126" t="s">
        <v>94</v>
      </c>
      <c r="C9" s="138" t="s">
        <v>95</v>
      </c>
      <c r="D9" s="123">
        <v>6.05</v>
      </c>
      <c r="E9" s="123">
        <v>3.26</v>
      </c>
      <c r="F9" s="123">
        <v>8.01</v>
      </c>
      <c r="G9" s="123">
        <v>0.33</v>
      </c>
      <c r="H9" s="123">
        <v>17.28</v>
      </c>
      <c r="I9" s="243">
        <v>167.57155555555559</v>
      </c>
      <c r="J9" s="134">
        <v>4.75</v>
      </c>
      <c r="K9" s="13">
        <v>0.13</v>
      </c>
      <c r="L9" s="13">
        <v>0</v>
      </c>
      <c r="M9" s="13">
        <v>0</v>
      </c>
      <c r="N9" s="13">
        <v>0.48</v>
      </c>
      <c r="O9" s="13">
        <v>16.72</v>
      </c>
      <c r="P9" s="13">
        <v>7.0000000000000007E-2</v>
      </c>
      <c r="Q9" s="13">
        <v>0</v>
      </c>
      <c r="R9" s="13">
        <v>0</v>
      </c>
      <c r="S9" s="13">
        <v>0.24</v>
      </c>
      <c r="T9" s="13">
        <v>1.27</v>
      </c>
      <c r="U9" s="13">
        <v>135.36000000000001</v>
      </c>
      <c r="V9" s="13">
        <v>14.06</v>
      </c>
      <c r="W9" s="13">
        <v>123.69</v>
      </c>
      <c r="X9" s="13">
        <v>6.72</v>
      </c>
      <c r="Y9" s="13">
        <v>75.17</v>
      </c>
      <c r="Z9" s="13">
        <v>0.1</v>
      </c>
      <c r="AA9" s="13">
        <v>50.11</v>
      </c>
      <c r="AB9" s="13">
        <v>39.11</v>
      </c>
      <c r="AC9" s="13">
        <v>56.59</v>
      </c>
      <c r="AD9" s="13">
        <v>0.11</v>
      </c>
      <c r="AE9" s="13">
        <v>0</v>
      </c>
      <c r="AF9" s="13">
        <v>0.05</v>
      </c>
      <c r="AG9" s="13">
        <v>0.03</v>
      </c>
      <c r="AH9" s="13">
        <v>0.84</v>
      </c>
      <c r="AI9" s="13">
        <v>0.09</v>
      </c>
      <c r="AJ9" s="14">
        <v>0</v>
      </c>
      <c r="AK9" s="14">
        <v>329.02</v>
      </c>
      <c r="AL9" s="14">
        <v>285.57</v>
      </c>
      <c r="AM9" s="14">
        <v>500.26</v>
      </c>
      <c r="AN9" s="14">
        <v>266.99</v>
      </c>
      <c r="AO9" s="14">
        <v>111.65</v>
      </c>
      <c r="AP9" s="14">
        <v>203.32</v>
      </c>
      <c r="AQ9" s="14">
        <v>120.08</v>
      </c>
      <c r="AR9" s="14">
        <v>318.88</v>
      </c>
      <c r="AS9" s="14">
        <v>189.69</v>
      </c>
      <c r="AT9" s="14">
        <v>239.92</v>
      </c>
      <c r="AU9" s="14">
        <v>303.05</v>
      </c>
      <c r="AV9" s="14">
        <v>144.88999999999999</v>
      </c>
      <c r="AW9" s="14">
        <v>165</v>
      </c>
      <c r="AX9" s="14">
        <v>1486.83</v>
      </c>
      <c r="AY9" s="14">
        <v>0</v>
      </c>
      <c r="AZ9" s="14">
        <v>612.33000000000004</v>
      </c>
      <c r="BA9" s="14">
        <v>280.87</v>
      </c>
      <c r="BB9" s="14">
        <v>252.02</v>
      </c>
      <c r="BC9" s="14">
        <v>89.96</v>
      </c>
      <c r="BD9" s="14">
        <v>0.16</v>
      </c>
      <c r="BE9" s="14">
        <v>0.09</v>
      </c>
      <c r="BF9" s="14">
        <v>0.09</v>
      </c>
      <c r="BG9" s="14">
        <v>0.22</v>
      </c>
      <c r="BH9" s="14">
        <v>0.26</v>
      </c>
      <c r="BI9" s="14">
        <v>0.89</v>
      </c>
      <c r="BJ9" s="14">
        <v>0.05</v>
      </c>
      <c r="BK9" s="14">
        <v>2.2400000000000002</v>
      </c>
      <c r="BL9" s="14">
        <v>0.01</v>
      </c>
      <c r="BM9" s="14">
        <v>0.61</v>
      </c>
      <c r="BN9" s="14">
        <v>0.01</v>
      </c>
      <c r="BO9" s="14">
        <v>0</v>
      </c>
      <c r="BP9" s="14">
        <v>0</v>
      </c>
      <c r="BQ9" s="14">
        <v>0.15</v>
      </c>
      <c r="BR9" s="14">
        <v>0.23</v>
      </c>
      <c r="BS9" s="14">
        <v>1.77</v>
      </c>
      <c r="BT9" s="14">
        <v>0</v>
      </c>
      <c r="BU9" s="14">
        <v>0</v>
      </c>
      <c r="BV9" s="14">
        <v>0.28000000000000003</v>
      </c>
      <c r="BW9" s="14">
        <v>0.01</v>
      </c>
      <c r="BX9" s="14">
        <v>0</v>
      </c>
      <c r="BY9" s="14">
        <v>0</v>
      </c>
      <c r="BZ9" s="14">
        <v>0</v>
      </c>
      <c r="CA9" s="14">
        <v>0</v>
      </c>
      <c r="CB9" s="14">
        <v>20.85</v>
      </c>
      <c r="CC9" s="15"/>
      <c r="CD9" s="15"/>
      <c r="CE9" s="14">
        <v>56.63</v>
      </c>
      <c r="CF9" s="14"/>
      <c r="CG9" s="14">
        <v>0.7</v>
      </c>
      <c r="CH9" s="14">
        <v>0.55000000000000004</v>
      </c>
      <c r="CI9" s="14">
        <v>0.63</v>
      </c>
      <c r="CJ9" s="14">
        <v>1080</v>
      </c>
      <c r="CK9" s="14">
        <v>593.70000000000005</v>
      </c>
      <c r="CL9" s="14">
        <v>836.85</v>
      </c>
      <c r="CM9" s="14">
        <v>6.95</v>
      </c>
      <c r="CN9" s="14">
        <v>5.97</v>
      </c>
      <c r="CO9" s="14">
        <v>6.46</v>
      </c>
      <c r="CP9" s="14">
        <v>0</v>
      </c>
      <c r="CQ9" s="14">
        <v>0</v>
      </c>
    </row>
    <row r="10" spans="1:95" x14ac:dyDescent="0.3">
      <c r="A10" s="121" t="s">
        <v>342</v>
      </c>
      <c r="B10" s="126" t="s">
        <v>97</v>
      </c>
      <c r="C10" s="123" t="s">
        <v>209</v>
      </c>
      <c r="D10" s="123">
        <v>5.12</v>
      </c>
      <c r="E10" s="123">
        <v>3.07</v>
      </c>
      <c r="F10" s="123">
        <v>6.68</v>
      </c>
      <c r="G10" s="123">
        <v>0.53</v>
      </c>
      <c r="H10" s="123">
        <v>27.08</v>
      </c>
      <c r="I10" s="243">
        <v>187.39561372499998</v>
      </c>
      <c r="J10" s="134">
        <v>4.58</v>
      </c>
      <c r="K10" s="13">
        <v>0.11</v>
      </c>
      <c r="L10" s="13">
        <v>0</v>
      </c>
      <c r="M10" s="13">
        <v>0</v>
      </c>
      <c r="N10" s="13">
        <v>9.4600000000000009</v>
      </c>
      <c r="O10" s="13">
        <v>16.829999999999998</v>
      </c>
      <c r="P10" s="13">
        <v>0.79</v>
      </c>
      <c r="Q10" s="13">
        <v>0</v>
      </c>
      <c r="R10" s="13">
        <v>0</v>
      </c>
      <c r="S10" s="13">
        <v>0.1</v>
      </c>
      <c r="T10" s="13">
        <v>1.55</v>
      </c>
      <c r="U10" s="13">
        <v>254.46</v>
      </c>
      <c r="V10" s="13">
        <v>170.32</v>
      </c>
      <c r="W10" s="13">
        <v>117.04</v>
      </c>
      <c r="X10" s="13">
        <v>27.66</v>
      </c>
      <c r="Y10" s="13">
        <v>126.45</v>
      </c>
      <c r="Z10" s="13">
        <v>0.52</v>
      </c>
      <c r="AA10" s="13">
        <v>24.85</v>
      </c>
      <c r="AB10" s="13">
        <v>22.47</v>
      </c>
      <c r="AC10" s="13">
        <v>46.4</v>
      </c>
      <c r="AD10" s="13">
        <v>0.15</v>
      </c>
      <c r="AE10" s="13">
        <v>7.0000000000000007E-2</v>
      </c>
      <c r="AF10" s="13">
        <v>0.14000000000000001</v>
      </c>
      <c r="AG10" s="13">
        <v>0.43</v>
      </c>
      <c r="AH10" s="13">
        <v>1.87</v>
      </c>
      <c r="AI10" s="13">
        <v>0.54</v>
      </c>
      <c r="AJ10" s="14">
        <v>0</v>
      </c>
      <c r="AK10" s="14">
        <v>272.73</v>
      </c>
      <c r="AL10" s="14">
        <v>253.47</v>
      </c>
      <c r="AM10" s="14">
        <v>527.09</v>
      </c>
      <c r="AN10" s="14">
        <v>288.44</v>
      </c>
      <c r="AO10" s="14">
        <v>128.04</v>
      </c>
      <c r="AP10" s="14">
        <v>207.1</v>
      </c>
      <c r="AQ10" s="14">
        <v>77.86</v>
      </c>
      <c r="AR10" s="14">
        <v>260.45</v>
      </c>
      <c r="AS10" s="14">
        <v>172.03</v>
      </c>
      <c r="AT10" s="14">
        <v>120</v>
      </c>
      <c r="AU10" s="14">
        <v>149.68</v>
      </c>
      <c r="AV10" s="14">
        <v>53.81</v>
      </c>
      <c r="AW10" s="14">
        <v>79.2</v>
      </c>
      <c r="AX10" s="14">
        <v>415.56</v>
      </c>
      <c r="AY10" s="14">
        <v>0</v>
      </c>
      <c r="AZ10" s="14">
        <v>135.85</v>
      </c>
      <c r="BA10" s="14">
        <v>124.48</v>
      </c>
      <c r="BB10" s="14">
        <v>268.22000000000003</v>
      </c>
      <c r="BC10" s="14">
        <v>64.91</v>
      </c>
      <c r="BD10" s="14">
        <v>0.12</v>
      </c>
      <c r="BE10" s="14">
        <v>0.06</v>
      </c>
      <c r="BF10" s="14">
        <v>0.03</v>
      </c>
      <c r="BG10" s="14">
        <v>7.0000000000000007E-2</v>
      </c>
      <c r="BH10" s="14">
        <v>0.08</v>
      </c>
      <c r="BI10" s="14">
        <v>0.36</v>
      </c>
      <c r="BJ10" s="14">
        <v>0</v>
      </c>
      <c r="BK10" s="14">
        <v>1.04</v>
      </c>
      <c r="BL10" s="14">
        <v>0</v>
      </c>
      <c r="BM10" s="14">
        <v>0.32</v>
      </c>
      <c r="BN10" s="14">
        <v>0</v>
      </c>
      <c r="BO10" s="14">
        <v>0</v>
      </c>
      <c r="BP10" s="14">
        <v>0</v>
      </c>
      <c r="BQ10" s="14">
        <v>7.0000000000000007E-2</v>
      </c>
      <c r="BR10" s="14">
        <v>0.11</v>
      </c>
      <c r="BS10" s="14">
        <v>0.91</v>
      </c>
      <c r="BT10" s="14">
        <v>0</v>
      </c>
      <c r="BU10" s="14">
        <v>0</v>
      </c>
      <c r="BV10" s="14">
        <v>0.28000000000000003</v>
      </c>
      <c r="BW10" s="14">
        <v>0.01</v>
      </c>
      <c r="BX10" s="14">
        <v>0</v>
      </c>
      <c r="BY10" s="14">
        <v>0</v>
      </c>
      <c r="BZ10" s="14">
        <v>0</v>
      </c>
      <c r="CA10" s="14">
        <v>0</v>
      </c>
      <c r="CB10" s="14">
        <v>169.19</v>
      </c>
      <c r="CC10" s="15"/>
      <c r="CD10" s="15"/>
      <c r="CE10" s="14">
        <v>28.59</v>
      </c>
      <c r="CF10" s="14"/>
      <c r="CG10" s="14">
        <v>32.51</v>
      </c>
      <c r="CH10" s="14">
        <v>14.79</v>
      </c>
      <c r="CI10" s="14">
        <v>23.65</v>
      </c>
      <c r="CJ10" s="14">
        <v>1762.25</v>
      </c>
      <c r="CK10" s="14">
        <v>774.25</v>
      </c>
      <c r="CL10" s="14">
        <v>1268.25</v>
      </c>
      <c r="CM10" s="14">
        <v>33.53</v>
      </c>
      <c r="CN10" s="14">
        <v>14.77</v>
      </c>
      <c r="CO10" s="14">
        <v>24.15</v>
      </c>
      <c r="CP10" s="14">
        <v>5.13</v>
      </c>
      <c r="CQ10" s="14">
        <v>0.51</v>
      </c>
    </row>
    <row r="11" spans="1:95" x14ac:dyDescent="0.3">
      <c r="A11" s="121" t="s">
        <v>98</v>
      </c>
      <c r="B11" s="126" t="s">
        <v>99</v>
      </c>
      <c r="C11" s="123" t="str">
        <f>"200"</f>
        <v>200</v>
      </c>
      <c r="D11" s="123">
        <v>3.14</v>
      </c>
      <c r="E11" s="123">
        <v>2.84</v>
      </c>
      <c r="F11" s="123">
        <v>3.21</v>
      </c>
      <c r="G11" s="123">
        <v>7.0000000000000007E-2</v>
      </c>
      <c r="H11" s="123">
        <v>14.39</v>
      </c>
      <c r="I11" s="243">
        <v>96.371359999999981</v>
      </c>
      <c r="J11" s="134">
        <v>2</v>
      </c>
      <c r="K11" s="13">
        <v>0</v>
      </c>
      <c r="L11" s="13">
        <v>0</v>
      </c>
      <c r="M11" s="13">
        <v>0</v>
      </c>
      <c r="N11" s="13">
        <v>14.39</v>
      </c>
      <c r="O11" s="13">
        <v>0</v>
      </c>
      <c r="P11" s="13">
        <v>0</v>
      </c>
      <c r="Q11" s="13">
        <v>0</v>
      </c>
      <c r="R11" s="13">
        <v>0</v>
      </c>
      <c r="S11" s="13">
        <v>0.1</v>
      </c>
      <c r="T11" s="13">
        <v>0.71</v>
      </c>
      <c r="U11" s="13">
        <v>49.6</v>
      </c>
      <c r="V11" s="13">
        <v>144.84</v>
      </c>
      <c r="W11" s="13">
        <v>116.69</v>
      </c>
      <c r="X11" s="13">
        <v>13.3</v>
      </c>
      <c r="Y11" s="13">
        <v>83.7</v>
      </c>
      <c r="Z11" s="13">
        <v>0.13</v>
      </c>
      <c r="AA11" s="13">
        <v>20</v>
      </c>
      <c r="AB11" s="13">
        <v>9</v>
      </c>
      <c r="AC11" s="13">
        <v>22</v>
      </c>
      <c r="AD11" s="13">
        <v>0</v>
      </c>
      <c r="AE11" s="13">
        <v>0.03</v>
      </c>
      <c r="AF11" s="13">
        <v>0.14000000000000001</v>
      </c>
      <c r="AG11" s="13">
        <v>0.09</v>
      </c>
      <c r="AH11" s="13">
        <v>0.8</v>
      </c>
      <c r="AI11" s="13">
        <v>0.52</v>
      </c>
      <c r="AJ11" s="14">
        <v>0</v>
      </c>
      <c r="AK11" s="14">
        <v>159.74</v>
      </c>
      <c r="AL11" s="14">
        <v>157.78</v>
      </c>
      <c r="AM11" s="14">
        <v>270.48</v>
      </c>
      <c r="AN11" s="14">
        <v>217.56</v>
      </c>
      <c r="AO11" s="14">
        <v>72.52</v>
      </c>
      <c r="AP11" s="14">
        <v>127.4</v>
      </c>
      <c r="AQ11" s="14">
        <v>42.14</v>
      </c>
      <c r="AR11" s="14">
        <v>143.08000000000001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180.32</v>
      </c>
      <c r="BC11" s="14">
        <v>25.48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198.55</v>
      </c>
      <c r="CC11" s="15"/>
      <c r="CD11" s="15"/>
      <c r="CE11" s="14">
        <v>21.5</v>
      </c>
      <c r="CF11" s="14"/>
      <c r="CG11" s="14">
        <v>11.52</v>
      </c>
      <c r="CH11" s="14">
        <v>4.5199999999999996</v>
      </c>
      <c r="CI11" s="14">
        <v>8.02</v>
      </c>
      <c r="CJ11" s="14">
        <v>944.8</v>
      </c>
      <c r="CK11" s="14">
        <v>361.6</v>
      </c>
      <c r="CL11" s="14">
        <v>653.20000000000005</v>
      </c>
      <c r="CM11" s="14">
        <v>38.19</v>
      </c>
      <c r="CN11" s="14">
        <v>18.170000000000002</v>
      </c>
      <c r="CO11" s="14">
        <v>28.18</v>
      </c>
      <c r="CP11" s="14">
        <v>10</v>
      </c>
      <c r="CQ11" s="14">
        <v>0</v>
      </c>
    </row>
    <row r="12" spans="1:95" x14ac:dyDescent="0.3">
      <c r="A12" s="121" t="str">
        <f>"-"</f>
        <v>-</v>
      </c>
      <c r="B12" s="126" t="s">
        <v>100</v>
      </c>
      <c r="C12" s="123" t="str">
        <f>"20"</f>
        <v>20</v>
      </c>
      <c r="D12" s="123">
        <v>1.32</v>
      </c>
      <c r="E12" s="123">
        <v>0</v>
      </c>
      <c r="F12" s="123">
        <v>0.24</v>
      </c>
      <c r="G12" s="123">
        <v>0.24</v>
      </c>
      <c r="H12" s="123">
        <v>8.34</v>
      </c>
      <c r="I12" s="243">
        <v>38.676000000000002</v>
      </c>
      <c r="J12" s="134">
        <v>0.04</v>
      </c>
      <c r="K12" s="13">
        <v>0</v>
      </c>
      <c r="L12" s="13">
        <v>0</v>
      </c>
      <c r="M12" s="13">
        <v>0</v>
      </c>
      <c r="N12" s="13">
        <v>0.24</v>
      </c>
      <c r="O12" s="13">
        <v>6.44</v>
      </c>
      <c r="P12" s="13">
        <v>1.66</v>
      </c>
      <c r="Q12" s="13">
        <v>0</v>
      </c>
      <c r="R12" s="13">
        <v>0</v>
      </c>
      <c r="S12" s="13">
        <v>0.2</v>
      </c>
      <c r="T12" s="13">
        <v>0.5</v>
      </c>
      <c r="U12" s="13">
        <v>122</v>
      </c>
      <c r="V12" s="13">
        <v>49</v>
      </c>
      <c r="W12" s="13">
        <v>7</v>
      </c>
      <c r="X12" s="13">
        <v>9.4</v>
      </c>
      <c r="Y12" s="13">
        <v>31.6</v>
      </c>
      <c r="Z12" s="13">
        <v>0.78</v>
      </c>
      <c r="AA12" s="13">
        <v>0</v>
      </c>
      <c r="AB12" s="13">
        <v>1</v>
      </c>
      <c r="AC12" s="13">
        <v>0.2</v>
      </c>
      <c r="AD12" s="13">
        <v>0.28000000000000003</v>
      </c>
      <c r="AE12" s="13">
        <v>0.04</v>
      </c>
      <c r="AF12" s="13">
        <v>0.02</v>
      </c>
      <c r="AG12" s="13">
        <v>0.14000000000000001</v>
      </c>
      <c r="AH12" s="13">
        <v>0.4</v>
      </c>
      <c r="AI12" s="13">
        <v>0</v>
      </c>
      <c r="AJ12" s="14">
        <v>0</v>
      </c>
      <c r="AK12" s="14">
        <v>64.400000000000006</v>
      </c>
      <c r="AL12" s="14">
        <v>49.6</v>
      </c>
      <c r="AM12" s="14">
        <v>85.4</v>
      </c>
      <c r="AN12" s="14">
        <v>44.6</v>
      </c>
      <c r="AO12" s="14">
        <v>18.600000000000001</v>
      </c>
      <c r="AP12" s="14">
        <v>39.6</v>
      </c>
      <c r="AQ12" s="14">
        <v>16</v>
      </c>
      <c r="AR12" s="14">
        <v>74.2</v>
      </c>
      <c r="AS12" s="14">
        <v>59.4</v>
      </c>
      <c r="AT12" s="14">
        <v>58.2</v>
      </c>
      <c r="AU12" s="14">
        <v>92.8</v>
      </c>
      <c r="AV12" s="14">
        <v>24.8</v>
      </c>
      <c r="AW12" s="14">
        <v>62</v>
      </c>
      <c r="AX12" s="14">
        <v>311.8</v>
      </c>
      <c r="AY12" s="14">
        <v>0</v>
      </c>
      <c r="AZ12" s="14">
        <v>105.2</v>
      </c>
      <c r="BA12" s="14">
        <v>58.2</v>
      </c>
      <c r="BB12" s="14">
        <v>36</v>
      </c>
      <c r="BC12" s="14">
        <v>26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0.03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0.02</v>
      </c>
      <c r="BT12" s="14">
        <v>0</v>
      </c>
      <c r="BU12" s="14">
        <v>0</v>
      </c>
      <c r="BV12" s="14">
        <v>0.1</v>
      </c>
      <c r="BW12" s="14">
        <v>0.02</v>
      </c>
      <c r="BX12" s="14">
        <v>0</v>
      </c>
      <c r="BY12" s="14">
        <v>0</v>
      </c>
      <c r="BZ12" s="14">
        <v>0</v>
      </c>
      <c r="CA12" s="14">
        <v>0</v>
      </c>
      <c r="CB12" s="14">
        <v>9.4</v>
      </c>
      <c r="CC12" s="15"/>
      <c r="CD12" s="15"/>
      <c r="CE12" s="14">
        <v>0.17</v>
      </c>
      <c r="CF12" s="14"/>
      <c r="CG12" s="14">
        <v>2</v>
      </c>
      <c r="CH12" s="14">
        <v>2</v>
      </c>
      <c r="CI12" s="14">
        <v>2</v>
      </c>
      <c r="CJ12" s="14">
        <v>380</v>
      </c>
      <c r="CK12" s="14">
        <v>146.4</v>
      </c>
      <c r="CL12" s="14">
        <v>263.2</v>
      </c>
      <c r="CM12" s="14">
        <v>3.8</v>
      </c>
      <c r="CN12" s="14">
        <v>3.16</v>
      </c>
      <c r="CO12" s="14">
        <v>3.48</v>
      </c>
      <c r="CP12" s="14">
        <v>0</v>
      </c>
      <c r="CQ12" s="14">
        <v>0</v>
      </c>
    </row>
    <row r="13" spans="1:95" x14ac:dyDescent="0.3">
      <c r="A13" s="121" t="str">
        <f>"-"</f>
        <v>-</v>
      </c>
      <c r="B13" s="126" t="s">
        <v>155</v>
      </c>
      <c r="C13" s="123" t="str">
        <f>"100"</f>
        <v>100</v>
      </c>
      <c r="D13" s="123">
        <v>0.4</v>
      </c>
      <c r="E13" s="123">
        <v>0</v>
      </c>
      <c r="F13" s="123">
        <v>0.4</v>
      </c>
      <c r="G13" s="123">
        <v>0.4</v>
      </c>
      <c r="H13" s="123">
        <v>11.6</v>
      </c>
      <c r="I13" s="243">
        <v>48.68</v>
      </c>
      <c r="J13" s="135">
        <v>0.1</v>
      </c>
      <c r="K13" s="17">
        <v>0</v>
      </c>
      <c r="L13" s="17">
        <v>0</v>
      </c>
      <c r="M13" s="17">
        <v>0</v>
      </c>
      <c r="N13" s="17">
        <v>9</v>
      </c>
      <c r="O13" s="17">
        <v>0.8</v>
      </c>
      <c r="P13" s="17">
        <v>1.8</v>
      </c>
      <c r="Q13" s="17">
        <v>0</v>
      </c>
      <c r="R13" s="17">
        <v>0</v>
      </c>
      <c r="S13" s="17">
        <v>0.8</v>
      </c>
      <c r="T13" s="17">
        <v>0.5</v>
      </c>
      <c r="U13" s="17">
        <v>26</v>
      </c>
      <c r="V13" s="17">
        <v>278</v>
      </c>
      <c r="W13" s="17">
        <v>16</v>
      </c>
      <c r="X13" s="17">
        <v>9</v>
      </c>
      <c r="Y13" s="17">
        <v>11</v>
      </c>
      <c r="Z13" s="17">
        <v>2.2000000000000002</v>
      </c>
      <c r="AA13" s="17">
        <v>0</v>
      </c>
      <c r="AB13" s="17">
        <v>30</v>
      </c>
      <c r="AC13" s="17">
        <v>5</v>
      </c>
      <c r="AD13" s="17">
        <v>0.2</v>
      </c>
      <c r="AE13" s="17">
        <v>0.03</v>
      </c>
      <c r="AF13" s="17">
        <v>0.02</v>
      </c>
      <c r="AG13" s="17">
        <v>0.3</v>
      </c>
      <c r="AH13" s="17">
        <v>0.4</v>
      </c>
      <c r="AI13" s="17">
        <v>10</v>
      </c>
      <c r="AJ13" s="8">
        <v>0</v>
      </c>
      <c r="AK13" s="8">
        <v>12</v>
      </c>
      <c r="AL13" s="8">
        <v>13</v>
      </c>
      <c r="AM13" s="8">
        <v>19</v>
      </c>
      <c r="AN13" s="8">
        <v>18</v>
      </c>
      <c r="AO13" s="8">
        <v>3</v>
      </c>
      <c r="AP13" s="8">
        <v>11</v>
      </c>
      <c r="AQ13" s="8">
        <v>3</v>
      </c>
      <c r="AR13" s="8">
        <v>9</v>
      </c>
      <c r="AS13" s="8">
        <v>17</v>
      </c>
      <c r="AT13" s="8">
        <v>10</v>
      </c>
      <c r="AU13" s="8">
        <v>78</v>
      </c>
      <c r="AV13" s="8">
        <v>7</v>
      </c>
      <c r="AW13" s="8">
        <v>14</v>
      </c>
      <c r="AX13" s="8">
        <v>42</v>
      </c>
      <c r="AY13" s="8">
        <v>0</v>
      </c>
      <c r="AZ13" s="8">
        <v>13</v>
      </c>
      <c r="BA13" s="8">
        <v>16</v>
      </c>
      <c r="BB13" s="8">
        <v>6</v>
      </c>
      <c r="BC13" s="8">
        <v>5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86.3</v>
      </c>
      <c r="CC13" s="18"/>
      <c r="CD13" s="18"/>
      <c r="CE13" s="8">
        <v>5</v>
      </c>
      <c r="CF13" s="8"/>
      <c r="CG13" s="8">
        <v>2</v>
      </c>
      <c r="CH13" s="8">
        <v>2</v>
      </c>
      <c r="CI13" s="8">
        <v>2</v>
      </c>
      <c r="CJ13" s="8">
        <v>150</v>
      </c>
      <c r="CK13" s="8">
        <v>150</v>
      </c>
      <c r="CL13" s="8">
        <v>150</v>
      </c>
      <c r="CM13" s="8">
        <v>46.8</v>
      </c>
      <c r="CN13" s="8">
        <v>46.8</v>
      </c>
      <c r="CO13" s="8">
        <v>46.8</v>
      </c>
      <c r="CP13" s="8">
        <v>0</v>
      </c>
      <c r="CQ13" s="8">
        <v>0</v>
      </c>
    </row>
    <row r="14" spans="1:95" x14ac:dyDescent="0.3">
      <c r="A14" s="127"/>
      <c r="B14" s="142" t="s">
        <v>101</v>
      </c>
      <c r="C14" s="128"/>
      <c r="D14" s="128">
        <f>SUM(D9:D13)</f>
        <v>16.03</v>
      </c>
      <c r="E14" s="128">
        <f t="shared" ref="E14:I14" si="0">SUM(E9:E13)</f>
        <v>9.17</v>
      </c>
      <c r="F14" s="128">
        <f t="shared" si="0"/>
        <v>18.539999999999996</v>
      </c>
      <c r="G14" s="128">
        <f t="shared" si="0"/>
        <v>1.5700000000000003</v>
      </c>
      <c r="H14" s="128">
        <f t="shared" si="0"/>
        <v>78.69</v>
      </c>
      <c r="I14" s="244">
        <f t="shared" si="0"/>
        <v>538.69452928055557</v>
      </c>
      <c r="J14" s="19">
        <v>11.47</v>
      </c>
      <c r="K14" s="19">
        <v>0.25</v>
      </c>
      <c r="L14" s="19">
        <v>0</v>
      </c>
      <c r="M14" s="19">
        <v>0</v>
      </c>
      <c r="N14" s="19">
        <v>33.57</v>
      </c>
      <c r="O14" s="19">
        <v>40.79</v>
      </c>
      <c r="P14" s="19">
        <v>4.32</v>
      </c>
      <c r="Q14" s="19">
        <v>0</v>
      </c>
      <c r="R14" s="19">
        <v>0</v>
      </c>
      <c r="S14" s="19">
        <v>1.45</v>
      </c>
      <c r="T14" s="19">
        <v>4.53</v>
      </c>
      <c r="U14" s="19">
        <v>587.41999999999996</v>
      </c>
      <c r="V14" s="19">
        <v>656.21</v>
      </c>
      <c r="W14" s="19">
        <v>380.42</v>
      </c>
      <c r="X14" s="19">
        <v>66.08</v>
      </c>
      <c r="Y14" s="19">
        <v>327.92</v>
      </c>
      <c r="Z14" s="19">
        <v>3.73</v>
      </c>
      <c r="AA14" s="19">
        <v>94.96</v>
      </c>
      <c r="AB14" s="19">
        <v>101.58</v>
      </c>
      <c r="AC14" s="19">
        <v>130.19</v>
      </c>
      <c r="AD14" s="19">
        <v>0.74</v>
      </c>
      <c r="AE14" s="19">
        <v>0.18</v>
      </c>
      <c r="AF14" s="19">
        <v>0.36</v>
      </c>
      <c r="AG14" s="19">
        <v>0.98</v>
      </c>
      <c r="AH14" s="19">
        <v>4.32</v>
      </c>
      <c r="AI14" s="19">
        <v>11.15</v>
      </c>
      <c r="AJ14" s="5">
        <v>0</v>
      </c>
      <c r="AK14" s="5">
        <v>837.89</v>
      </c>
      <c r="AL14" s="5">
        <v>759.42</v>
      </c>
      <c r="AM14" s="5">
        <v>1402.23</v>
      </c>
      <c r="AN14" s="5">
        <v>835.6</v>
      </c>
      <c r="AO14" s="5">
        <v>333.81</v>
      </c>
      <c r="AP14" s="5">
        <v>588.41999999999996</v>
      </c>
      <c r="AQ14" s="5">
        <v>259.08</v>
      </c>
      <c r="AR14" s="5">
        <v>805.61</v>
      </c>
      <c r="AS14" s="5">
        <v>438.12</v>
      </c>
      <c r="AT14" s="5">
        <v>428.13</v>
      </c>
      <c r="AU14" s="5">
        <v>623.53</v>
      </c>
      <c r="AV14" s="5">
        <v>230.51</v>
      </c>
      <c r="AW14" s="5">
        <v>320.2</v>
      </c>
      <c r="AX14" s="5">
        <v>2256.19</v>
      </c>
      <c r="AY14" s="5">
        <v>0</v>
      </c>
      <c r="AZ14" s="5">
        <v>866.39</v>
      </c>
      <c r="BA14" s="5">
        <v>479.55</v>
      </c>
      <c r="BB14" s="5">
        <v>742.56</v>
      </c>
      <c r="BC14" s="5">
        <v>211.35</v>
      </c>
      <c r="BD14" s="5">
        <v>0.28999999999999998</v>
      </c>
      <c r="BE14" s="5">
        <v>0.14000000000000001</v>
      </c>
      <c r="BF14" s="5">
        <v>0.12</v>
      </c>
      <c r="BG14" s="5">
        <v>0.28999999999999998</v>
      </c>
      <c r="BH14" s="5">
        <v>0.34</v>
      </c>
      <c r="BI14" s="5">
        <v>1.25</v>
      </c>
      <c r="BJ14" s="5">
        <v>0.05</v>
      </c>
      <c r="BK14" s="5">
        <v>3.31</v>
      </c>
      <c r="BL14" s="5">
        <v>0.01</v>
      </c>
      <c r="BM14" s="5">
        <v>0.93</v>
      </c>
      <c r="BN14" s="5">
        <v>0.02</v>
      </c>
      <c r="BO14" s="5">
        <v>0</v>
      </c>
      <c r="BP14" s="5">
        <v>0</v>
      </c>
      <c r="BQ14" s="5">
        <v>0.22</v>
      </c>
      <c r="BR14" s="5">
        <v>0.34</v>
      </c>
      <c r="BS14" s="5">
        <v>2.7</v>
      </c>
      <c r="BT14" s="5">
        <v>0</v>
      </c>
      <c r="BU14" s="5">
        <v>0</v>
      </c>
      <c r="BV14" s="5">
        <v>0.66</v>
      </c>
      <c r="BW14" s="5">
        <v>0.03</v>
      </c>
      <c r="BX14" s="5">
        <v>0</v>
      </c>
      <c r="BY14" s="5">
        <v>0</v>
      </c>
      <c r="BZ14" s="5">
        <v>0</v>
      </c>
      <c r="CA14" s="5">
        <v>0</v>
      </c>
      <c r="CB14" s="5">
        <v>484.29</v>
      </c>
      <c r="CC14" s="12"/>
      <c r="CD14" s="12"/>
      <c r="CE14" s="5">
        <v>111.89</v>
      </c>
      <c r="CF14" s="5"/>
      <c r="CG14" s="5">
        <v>48.73</v>
      </c>
      <c r="CH14" s="5">
        <v>23.86</v>
      </c>
      <c r="CI14" s="5">
        <v>36.29</v>
      </c>
      <c r="CJ14" s="5">
        <v>4317.05</v>
      </c>
      <c r="CK14" s="5">
        <v>2025.95</v>
      </c>
      <c r="CL14" s="5">
        <v>3171.5</v>
      </c>
      <c r="CM14" s="5">
        <v>129.27000000000001</v>
      </c>
      <c r="CN14" s="5">
        <v>88.86</v>
      </c>
      <c r="CO14" s="5">
        <v>109.07</v>
      </c>
      <c r="CP14" s="5">
        <v>15.13</v>
      </c>
      <c r="CQ14" s="5">
        <v>0.51</v>
      </c>
    </row>
    <row r="15" spans="1:95" hidden="1" x14ac:dyDescent="0.3">
      <c r="A15" s="121"/>
      <c r="B15" s="126" t="s">
        <v>102</v>
      </c>
      <c r="C15" s="123"/>
      <c r="D15" s="123">
        <v>19.25</v>
      </c>
      <c r="E15" s="123">
        <v>0</v>
      </c>
      <c r="F15" s="123">
        <v>19.75</v>
      </c>
      <c r="G15" s="123">
        <v>0</v>
      </c>
      <c r="H15" s="123">
        <v>83.75</v>
      </c>
      <c r="I15" s="243">
        <v>587.5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175</v>
      </c>
      <c r="AD15" s="9">
        <v>0</v>
      </c>
      <c r="AE15" s="9">
        <v>0.3</v>
      </c>
      <c r="AF15" s="9">
        <v>0.35</v>
      </c>
      <c r="AI15" s="9">
        <v>15</v>
      </c>
      <c r="CI15" s="10">
        <v>0</v>
      </c>
      <c r="CL15" s="10">
        <v>0</v>
      </c>
      <c r="CO15" s="10">
        <v>0</v>
      </c>
    </row>
    <row r="16" spans="1:95" hidden="1" x14ac:dyDescent="0.3">
      <c r="A16" s="121"/>
      <c r="B16" s="126" t="s">
        <v>103</v>
      </c>
      <c r="C16" s="123"/>
      <c r="D16" s="123">
        <f t="shared" ref="D16:I16" si="1">D14-D15</f>
        <v>-3.2199999999999989</v>
      </c>
      <c r="E16" s="123">
        <f t="shared" si="1"/>
        <v>9.17</v>
      </c>
      <c r="F16" s="123">
        <f t="shared" si="1"/>
        <v>-1.2100000000000044</v>
      </c>
      <c r="G16" s="123">
        <f t="shared" si="1"/>
        <v>1.5700000000000003</v>
      </c>
      <c r="H16" s="123">
        <f t="shared" si="1"/>
        <v>-5.0600000000000023</v>
      </c>
      <c r="I16" s="243">
        <f t="shared" si="1"/>
        <v>-48.805470719444429</v>
      </c>
      <c r="V16" s="9">
        <f t="shared" ref="V16:AF16" si="2">V14-V15</f>
        <v>656.21</v>
      </c>
      <c r="W16" s="9">
        <f t="shared" si="2"/>
        <v>380.42</v>
      </c>
      <c r="X16" s="9">
        <f t="shared" si="2"/>
        <v>66.08</v>
      </c>
      <c r="Y16" s="9">
        <f t="shared" si="2"/>
        <v>327.92</v>
      </c>
      <c r="Z16" s="9">
        <f t="shared" si="2"/>
        <v>3.73</v>
      </c>
      <c r="AA16" s="9">
        <f t="shared" si="2"/>
        <v>94.96</v>
      </c>
      <c r="AB16" s="9">
        <f t="shared" si="2"/>
        <v>101.58</v>
      </c>
      <c r="AC16" s="9">
        <f t="shared" si="2"/>
        <v>-44.81</v>
      </c>
      <c r="AD16" s="9">
        <f t="shared" si="2"/>
        <v>0.74</v>
      </c>
      <c r="AE16" s="9">
        <f t="shared" si="2"/>
        <v>-0.12</v>
      </c>
      <c r="AF16" s="9">
        <f t="shared" si="2"/>
        <v>1.0000000000000009E-2</v>
      </c>
      <c r="AI16" s="9">
        <f>AI14-AI15</f>
        <v>-3.8499999999999996</v>
      </c>
      <c r="CI16" s="10">
        <f>CI14-CI15</f>
        <v>36.29</v>
      </c>
      <c r="CL16" s="10">
        <f>CL14-CL15</f>
        <v>3171.5</v>
      </c>
      <c r="CO16" s="10">
        <f>CO14-CO15</f>
        <v>109.07</v>
      </c>
    </row>
    <row r="17" spans="1:95" hidden="1" x14ac:dyDescent="0.3">
      <c r="A17" s="121"/>
      <c r="B17" s="126" t="s">
        <v>104</v>
      </c>
      <c r="C17" s="123"/>
      <c r="D17" s="123">
        <v>12</v>
      </c>
      <c r="E17" s="123"/>
      <c r="F17" s="123">
        <v>32</v>
      </c>
      <c r="G17" s="123"/>
      <c r="H17" s="123">
        <v>56</v>
      </c>
      <c r="I17" s="243"/>
    </row>
    <row r="18" spans="1:95" x14ac:dyDescent="0.3">
      <c r="A18" s="121"/>
      <c r="B18" s="122" t="s">
        <v>199</v>
      </c>
      <c r="C18" s="123"/>
      <c r="D18" s="123"/>
      <c r="E18" s="123"/>
      <c r="F18" s="123"/>
      <c r="G18" s="123"/>
      <c r="H18" s="123"/>
      <c r="I18" s="243"/>
    </row>
    <row r="19" spans="1:95" ht="15.6" customHeight="1" x14ac:dyDescent="0.3">
      <c r="A19" s="121" t="s">
        <v>226</v>
      </c>
      <c r="B19" s="126" t="s">
        <v>200</v>
      </c>
      <c r="C19" s="123" t="str">
        <f>"250"</f>
        <v>250</v>
      </c>
      <c r="D19" s="123">
        <v>5.54</v>
      </c>
      <c r="E19" s="123">
        <v>0</v>
      </c>
      <c r="F19" s="123">
        <v>5.56</v>
      </c>
      <c r="G19" s="123">
        <v>5.56</v>
      </c>
      <c r="H19" s="123">
        <v>24.31</v>
      </c>
      <c r="I19" s="243">
        <v>164.05552</v>
      </c>
    </row>
    <row r="20" spans="1:95" x14ac:dyDescent="0.3">
      <c r="A20" s="121" t="s">
        <v>365</v>
      </c>
      <c r="B20" s="126" t="s">
        <v>366</v>
      </c>
      <c r="C20" s="123">
        <v>200</v>
      </c>
      <c r="D20" s="123">
        <v>12.7</v>
      </c>
      <c r="E20" s="123">
        <v>14.17</v>
      </c>
      <c r="F20" s="123">
        <v>16.54</v>
      </c>
      <c r="G20" s="123">
        <v>0.09</v>
      </c>
      <c r="H20" s="123">
        <v>14.66</v>
      </c>
      <c r="I20" s="243">
        <v>265.74</v>
      </c>
    </row>
    <row r="21" spans="1:95" x14ac:dyDescent="0.3">
      <c r="A21" s="121" t="s">
        <v>229</v>
      </c>
      <c r="B21" s="126" t="s">
        <v>203</v>
      </c>
      <c r="C21" s="123" t="str">
        <f>"200"</f>
        <v>200</v>
      </c>
      <c r="D21" s="123">
        <v>0.72</v>
      </c>
      <c r="E21" s="123">
        <v>0</v>
      </c>
      <c r="F21" s="123">
        <v>0.03</v>
      </c>
      <c r="G21" s="123">
        <v>0.03</v>
      </c>
      <c r="H21" s="123">
        <v>23.24</v>
      </c>
      <c r="I21" s="243">
        <v>88.18959000000001</v>
      </c>
      <c r="J21" s="134">
        <v>0.03</v>
      </c>
      <c r="K21" s="13">
        <v>0.16</v>
      </c>
      <c r="L21" s="13">
        <v>0</v>
      </c>
      <c r="M21" s="13">
        <v>0</v>
      </c>
      <c r="N21" s="13">
        <v>0.97</v>
      </c>
      <c r="O21" s="13">
        <v>0.08</v>
      </c>
      <c r="P21" s="13">
        <v>0.39</v>
      </c>
      <c r="Q21" s="13">
        <v>0</v>
      </c>
      <c r="R21" s="13">
        <v>0</v>
      </c>
      <c r="S21" s="13">
        <v>0.24</v>
      </c>
      <c r="T21" s="13">
        <v>0.37</v>
      </c>
      <c r="U21" s="13">
        <v>59.07</v>
      </c>
      <c r="V21" s="13">
        <v>77.31</v>
      </c>
      <c r="W21" s="13">
        <v>4.67</v>
      </c>
      <c r="X21" s="13">
        <v>5.4</v>
      </c>
      <c r="Y21" s="13">
        <v>7.09</v>
      </c>
      <c r="Z21" s="13">
        <v>0.24</v>
      </c>
      <c r="AA21" s="13">
        <v>0</v>
      </c>
      <c r="AB21" s="13">
        <v>201</v>
      </c>
      <c r="AC21" s="13">
        <v>41.78</v>
      </c>
      <c r="AD21" s="13">
        <v>0.32</v>
      </c>
      <c r="AE21" s="13">
        <v>0.01</v>
      </c>
      <c r="AF21" s="13">
        <v>0.01</v>
      </c>
      <c r="AG21" s="13">
        <v>0.12</v>
      </c>
      <c r="AH21" s="13">
        <v>0.21</v>
      </c>
      <c r="AI21" s="13">
        <v>3.1</v>
      </c>
      <c r="AJ21" s="14">
        <v>0</v>
      </c>
      <c r="AK21" s="14">
        <v>6.77</v>
      </c>
      <c r="AL21" s="14">
        <v>7.33</v>
      </c>
      <c r="AM21" s="14">
        <v>10.15</v>
      </c>
      <c r="AN21" s="14">
        <v>11.28</v>
      </c>
      <c r="AO21" s="14">
        <v>1.97</v>
      </c>
      <c r="AP21" s="14">
        <v>8.18</v>
      </c>
      <c r="AQ21" s="14">
        <v>2.2599999999999998</v>
      </c>
      <c r="AR21" s="14">
        <v>7.05</v>
      </c>
      <c r="AS21" s="14">
        <v>7.62</v>
      </c>
      <c r="AT21" s="14">
        <v>6.49</v>
      </c>
      <c r="AU21" s="14">
        <v>38.92</v>
      </c>
      <c r="AV21" s="14">
        <v>4.51</v>
      </c>
      <c r="AW21" s="14">
        <v>5.64</v>
      </c>
      <c r="AX21" s="14">
        <v>144.94999999999999</v>
      </c>
      <c r="AY21" s="14">
        <v>0</v>
      </c>
      <c r="AZ21" s="14">
        <v>5.36</v>
      </c>
      <c r="BA21" s="14">
        <v>7.33</v>
      </c>
      <c r="BB21" s="14">
        <v>7.05</v>
      </c>
      <c r="BC21" s="14">
        <v>1.41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0.01</v>
      </c>
      <c r="BL21" s="14">
        <v>0</v>
      </c>
      <c r="BM21" s="14">
        <v>0.01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7.0000000000000007E-2</v>
      </c>
      <c r="BT21" s="14">
        <v>0</v>
      </c>
      <c r="BU21" s="14">
        <v>0</v>
      </c>
      <c r="BV21" s="14">
        <v>0.15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27.81</v>
      </c>
      <c r="CC21" s="15"/>
      <c r="CD21" s="15"/>
      <c r="CE21" s="14">
        <v>33.5</v>
      </c>
      <c r="CF21" s="14"/>
      <c r="CG21" s="14">
        <v>6.62</v>
      </c>
      <c r="CH21" s="14">
        <v>3.62</v>
      </c>
      <c r="CI21" s="14">
        <v>5.12</v>
      </c>
      <c r="CJ21" s="14">
        <v>255.5</v>
      </c>
      <c r="CK21" s="14">
        <v>60.5</v>
      </c>
      <c r="CL21" s="14">
        <v>158</v>
      </c>
      <c r="CM21" s="14">
        <v>0.21</v>
      </c>
      <c r="CN21" s="14">
        <v>0.08</v>
      </c>
      <c r="CO21" s="14">
        <v>0.14000000000000001</v>
      </c>
      <c r="CP21" s="14">
        <v>0</v>
      </c>
      <c r="CQ21" s="14">
        <v>0.15</v>
      </c>
    </row>
    <row r="22" spans="1:95" ht="16.2" customHeight="1" x14ac:dyDescent="0.3">
      <c r="A22" s="121" t="str">
        <f>""</f>
        <v/>
      </c>
      <c r="B22" s="126" t="s">
        <v>112</v>
      </c>
      <c r="C22" s="123" t="str">
        <f>"30"</f>
        <v>30</v>
      </c>
      <c r="D22" s="123">
        <v>2.7</v>
      </c>
      <c r="E22" s="123">
        <v>0</v>
      </c>
      <c r="F22" s="123">
        <v>0.9</v>
      </c>
      <c r="G22" s="123">
        <v>0</v>
      </c>
      <c r="H22" s="123">
        <v>16.14</v>
      </c>
      <c r="I22" s="243">
        <v>80.295000000000002</v>
      </c>
      <c r="J22" s="134">
        <v>6.9</v>
      </c>
      <c r="K22" s="13">
        <v>0.12</v>
      </c>
      <c r="L22" s="13">
        <v>0</v>
      </c>
      <c r="M22" s="13">
        <v>0</v>
      </c>
      <c r="N22" s="13">
        <v>4.09</v>
      </c>
      <c r="O22" s="13">
        <v>6.49</v>
      </c>
      <c r="P22" s="13">
        <v>1.05</v>
      </c>
      <c r="Q22" s="13">
        <v>0</v>
      </c>
      <c r="R22" s="13">
        <v>0</v>
      </c>
      <c r="S22" s="13">
        <v>0.12</v>
      </c>
      <c r="T22" s="13">
        <v>2.06</v>
      </c>
      <c r="U22" s="13">
        <v>348.93</v>
      </c>
      <c r="V22" s="13">
        <v>209.51</v>
      </c>
      <c r="W22" s="13">
        <v>68.87</v>
      </c>
      <c r="X22" s="13">
        <v>21.34</v>
      </c>
      <c r="Y22" s="13">
        <v>148.29</v>
      </c>
      <c r="Z22" s="13">
        <v>1.7</v>
      </c>
      <c r="AA22" s="13">
        <v>29.88</v>
      </c>
      <c r="AB22" s="13">
        <v>19.059999999999999</v>
      </c>
      <c r="AC22" s="13">
        <v>33.4</v>
      </c>
      <c r="AD22" s="13">
        <v>0.45</v>
      </c>
      <c r="AE22" s="13">
        <v>7.0000000000000007E-2</v>
      </c>
      <c r="AF22" s="13">
        <v>0.15</v>
      </c>
      <c r="AG22" s="13">
        <v>2.4300000000000002</v>
      </c>
      <c r="AH22" s="13">
        <v>4.82</v>
      </c>
      <c r="AI22" s="13">
        <v>2.69</v>
      </c>
      <c r="AJ22" s="14">
        <v>0</v>
      </c>
      <c r="AK22" s="14">
        <v>598.44000000000005</v>
      </c>
      <c r="AL22" s="14">
        <v>475.01</v>
      </c>
      <c r="AM22" s="14">
        <v>885.35</v>
      </c>
      <c r="AN22" s="14">
        <v>1331.86</v>
      </c>
      <c r="AO22" s="14">
        <v>254.31</v>
      </c>
      <c r="AP22" s="14">
        <v>461.48</v>
      </c>
      <c r="AQ22" s="14">
        <v>127.62</v>
      </c>
      <c r="AR22" s="14">
        <v>481.43</v>
      </c>
      <c r="AS22" s="14">
        <v>542.34</v>
      </c>
      <c r="AT22" s="14">
        <v>528.25</v>
      </c>
      <c r="AU22" s="14">
        <v>866.02</v>
      </c>
      <c r="AV22" s="14">
        <v>353.77</v>
      </c>
      <c r="AW22" s="14">
        <v>473.7</v>
      </c>
      <c r="AX22" s="14">
        <v>1735.48</v>
      </c>
      <c r="AY22" s="14">
        <v>136.13</v>
      </c>
      <c r="AZ22" s="14">
        <v>413.9</v>
      </c>
      <c r="BA22" s="14">
        <v>415.43</v>
      </c>
      <c r="BB22" s="14">
        <v>409.6</v>
      </c>
      <c r="BC22" s="14">
        <v>151.31</v>
      </c>
      <c r="BD22" s="14">
        <v>0.13</v>
      </c>
      <c r="BE22" s="14">
        <v>0.06</v>
      </c>
      <c r="BF22" s="14">
        <v>0.03</v>
      </c>
      <c r="BG22" s="14">
        <v>7.0000000000000007E-2</v>
      </c>
      <c r="BH22" s="14">
        <v>0.08</v>
      </c>
      <c r="BI22" s="14">
        <v>0.39</v>
      </c>
      <c r="BJ22" s="14">
        <v>0</v>
      </c>
      <c r="BK22" s="14">
        <v>1.07</v>
      </c>
      <c r="BL22" s="14">
        <v>0</v>
      </c>
      <c r="BM22" s="14">
        <v>0.33</v>
      </c>
      <c r="BN22" s="14">
        <v>0.01</v>
      </c>
      <c r="BO22" s="14">
        <v>0</v>
      </c>
      <c r="BP22" s="14">
        <v>0</v>
      </c>
      <c r="BQ22" s="14">
        <v>7.0000000000000007E-2</v>
      </c>
      <c r="BR22" s="14">
        <v>0.11</v>
      </c>
      <c r="BS22" s="14">
        <v>0.88</v>
      </c>
      <c r="BT22" s="14">
        <v>0</v>
      </c>
      <c r="BU22" s="14">
        <v>0</v>
      </c>
      <c r="BV22" s="14">
        <v>0.1</v>
      </c>
      <c r="BW22" s="14">
        <v>0.01</v>
      </c>
      <c r="BX22" s="14">
        <v>0</v>
      </c>
      <c r="BY22" s="14">
        <v>0</v>
      </c>
      <c r="BZ22" s="14">
        <v>0</v>
      </c>
      <c r="CA22" s="14">
        <v>0</v>
      </c>
      <c r="CB22" s="14">
        <v>95.88</v>
      </c>
      <c r="CC22" s="15"/>
      <c r="CD22" s="15"/>
      <c r="CE22" s="14">
        <v>33.06</v>
      </c>
      <c r="CF22" s="14"/>
      <c r="CG22" s="14">
        <v>41.38</v>
      </c>
      <c r="CH22" s="14">
        <v>21.7</v>
      </c>
      <c r="CI22" s="14">
        <v>31.54</v>
      </c>
      <c r="CJ22" s="14">
        <v>2302.21</v>
      </c>
      <c r="CK22" s="14">
        <v>1257.8599999999999</v>
      </c>
      <c r="CL22" s="14">
        <v>1780.04</v>
      </c>
      <c r="CM22" s="14">
        <v>23.11</v>
      </c>
      <c r="CN22" s="14">
        <v>11.75</v>
      </c>
      <c r="CO22" s="14">
        <v>17.46</v>
      </c>
      <c r="CP22" s="14">
        <v>0</v>
      </c>
      <c r="CQ22" s="14">
        <v>0.82</v>
      </c>
    </row>
    <row r="23" spans="1:95" x14ac:dyDescent="0.3">
      <c r="A23" s="121" t="str">
        <f>"-"</f>
        <v>-</v>
      </c>
      <c r="B23" s="126" t="s">
        <v>100</v>
      </c>
      <c r="C23" s="123" t="str">
        <f>"30"</f>
        <v>30</v>
      </c>
      <c r="D23" s="123">
        <v>1.98</v>
      </c>
      <c r="E23" s="123">
        <v>0</v>
      </c>
      <c r="F23" s="123">
        <v>0.36</v>
      </c>
      <c r="G23" s="123">
        <v>0.36</v>
      </c>
      <c r="H23" s="123">
        <v>12.51</v>
      </c>
      <c r="I23" s="243">
        <v>58.013999999999996</v>
      </c>
      <c r="J23" s="134">
        <v>1.87</v>
      </c>
      <c r="K23" s="13">
        <v>0.08</v>
      </c>
      <c r="L23" s="13">
        <v>0</v>
      </c>
      <c r="M23" s="13">
        <v>0</v>
      </c>
      <c r="N23" s="13">
        <v>0.97</v>
      </c>
      <c r="O23" s="13">
        <v>31.42</v>
      </c>
      <c r="P23" s="13">
        <v>1.72</v>
      </c>
      <c r="Q23" s="13">
        <v>0</v>
      </c>
      <c r="R23" s="13">
        <v>0</v>
      </c>
      <c r="S23" s="13">
        <v>0</v>
      </c>
      <c r="T23" s="13">
        <v>0.68</v>
      </c>
      <c r="U23" s="13">
        <v>147.26</v>
      </c>
      <c r="V23" s="13">
        <v>56.22</v>
      </c>
      <c r="W23" s="13">
        <v>10.53</v>
      </c>
      <c r="X23" s="13">
        <v>7.17</v>
      </c>
      <c r="Y23" s="13">
        <v>39.83</v>
      </c>
      <c r="Z23" s="13">
        <v>0.73</v>
      </c>
      <c r="AA23" s="13">
        <v>9</v>
      </c>
      <c r="AB23" s="13">
        <v>9</v>
      </c>
      <c r="AC23" s="13">
        <v>16.88</v>
      </c>
      <c r="AD23" s="13">
        <v>0.8</v>
      </c>
      <c r="AE23" s="13">
        <v>0.06</v>
      </c>
      <c r="AF23" s="13">
        <v>0.02</v>
      </c>
      <c r="AG23" s="13">
        <v>0.49</v>
      </c>
      <c r="AH23" s="13">
        <v>1.49</v>
      </c>
      <c r="AI23" s="13">
        <v>0</v>
      </c>
      <c r="AJ23" s="14">
        <v>0</v>
      </c>
      <c r="AK23" s="14">
        <v>229.67</v>
      </c>
      <c r="AL23" s="14">
        <v>209.98</v>
      </c>
      <c r="AM23" s="14">
        <v>393.39</v>
      </c>
      <c r="AN23" s="14">
        <v>122.87</v>
      </c>
      <c r="AO23" s="14">
        <v>74.91</v>
      </c>
      <c r="AP23" s="14">
        <v>152.19</v>
      </c>
      <c r="AQ23" s="14">
        <v>49.94</v>
      </c>
      <c r="AR23" s="14">
        <v>244.06</v>
      </c>
      <c r="AS23" s="14">
        <v>161.38999999999999</v>
      </c>
      <c r="AT23" s="14">
        <v>194.59</v>
      </c>
      <c r="AU23" s="14">
        <v>166.92</v>
      </c>
      <c r="AV23" s="14">
        <v>98.07</v>
      </c>
      <c r="AW23" s="14">
        <v>170.55</v>
      </c>
      <c r="AX23" s="14">
        <v>1497.86</v>
      </c>
      <c r="AY23" s="14">
        <v>0</v>
      </c>
      <c r="AZ23" s="14">
        <v>471.98</v>
      </c>
      <c r="BA23" s="14">
        <v>244.48</v>
      </c>
      <c r="BB23" s="14">
        <v>122.77</v>
      </c>
      <c r="BC23" s="14">
        <v>97.19</v>
      </c>
      <c r="BD23" s="14">
        <v>0.09</v>
      </c>
      <c r="BE23" s="14">
        <v>0.04</v>
      </c>
      <c r="BF23" s="14">
        <v>0.02</v>
      </c>
      <c r="BG23" s="14">
        <v>0.05</v>
      </c>
      <c r="BH23" s="14">
        <v>0.06</v>
      </c>
      <c r="BI23" s="14">
        <v>0.26</v>
      </c>
      <c r="BJ23" s="14">
        <v>0</v>
      </c>
      <c r="BK23" s="14">
        <v>0.81</v>
      </c>
      <c r="BL23" s="14">
        <v>0</v>
      </c>
      <c r="BM23" s="14">
        <v>0.23</v>
      </c>
      <c r="BN23" s="14">
        <v>0</v>
      </c>
      <c r="BO23" s="14">
        <v>0</v>
      </c>
      <c r="BP23" s="14">
        <v>0</v>
      </c>
      <c r="BQ23" s="14">
        <v>0.05</v>
      </c>
      <c r="BR23" s="14">
        <v>0.08</v>
      </c>
      <c r="BS23" s="14">
        <v>0.6</v>
      </c>
      <c r="BT23" s="14">
        <v>0</v>
      </c>
      <c r="BU23" s="14">
        <v>0</v>
      </c>
      <c r="BV23" s="14">
        <v>0.24</v>
      </c>
      <c r="BW23" s="14">
        <v>0.01</v>
      </c>
      <c r="BX23" s="14">
        <v>0</v>
      </c>
      <c r="BY23" s="14">
        <v>0</v>
      </c>
      <c r="BZ23" s="14">
        <v>0</v>
      </c>
      <c r="CA23" s="14">
        <v>0</v>
      </c>
      <c r="CB23" s="14">
        <v>7.57</v>
      </c>
      <c r="CC23" s="15"/>
      <c r="CD23" s="15"/>
      <c r="CE23" s="14">
        <v>10.5</v>
      </c>
      <c r="CF23" s="14"/>
      <c r="CG23" s="14">
        <v>15.92</v>
      </c>
      <c r="CH23" s="14">
        <v>8.3000000000000007</v>
      </c>
      <c r="CI23" s="14">
        <v>12.11</v>
      </c>
      <c r="CJ23" s="14">
        <v>369.83</v>
      </c>
      <c r="CK23" s="14">
        <v>365.4</v>
      </c>
      <c r="CL23" s="14">
        <v>367.62</v>
      </c>
      <c r="CM23" s="14">
        <v>9.36</v>
      </c>
      <c r="CN23" s="14">
        <v>4.76</v>
      </c>
      <c r="CO23" s="14">
        <v>7.06</v>
      </c>
      <c r="CP23" s="14">
        <v>0</v>
      </c>
      <c r="CQ23" s="14">
        <v>0.38</v>
      </c>
    </row>
    <row r="24" spans="1:95" x14ac:dyDescent="0.3">
      <c r="A24" s="121" t="str">
        <f>"-"</f>
        <v>-</v>
      </c>
      <c r="B24" s="126" t="s">
        <v>204</v>
      </c>
      <c r="C24" s="123" t="str">
        <f>"100"</f>
        <v>100</v>
      </c>
      <c r="D24" s="123">
        <v>0.4</v>
      </c>
      <c r="E24" s="123">
        <v>0</v>
      </c>
      <c r="F24" s="123">
        <v>0.4</v>
      </c>
      <c r="G24" s="123">
        <v>0.4</v>
      </c>
      <c r="H24" s="123">
        <v>11.6</v>
      </c>
      <c r="I24" s="243">
        <v>48.68</v>
      </c>
      <c r="J24" s="13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5"/>
      <c r="CD24" s="15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</row>
    <row r="25" spans="1:95" x14ac:dyDescent="0.3">
      <c r="A25" s="127"/>
      <c r="B25" s="142" t="s">
        <v>205</v>
      </c>
      <c r="C25" s="128"/>
      <c r="D25" s="128">
        <f t="shared" ref="D25:I25" si="3">SUM(D19:D24)</f>
        <v>24.039999999999996</v>
      </c>
      <c r="E25" s="128">
        <f t="shared" si="3"/>
        <v>14.17</v>
      </c>
      <c r="F25" s="128">
        <f t="shared" si="3"/>
        <v>23.789999999999996</v>
      </c>
      <c r="G25" s="128">
        <f t="shared" si="3"/>
        <v>6.44</v>
      </c>
      <c r="H25" s="128">
        <f t="shared" si="3"/>
        <v>102.46</v>
      </c>
      <c r="I25" s="244">
        <f t="shared" si="3"/>
        <v>704.97411</v>
      </c>
      <c r="J25" s="135">
        <v>0</v>
      </c>
      <c r="K25" s="17">
        <v>0</v>
      </c>
      <c r="L25" s="17">
        <v>0</v>
      </c>
      <c r="M25" s="17">
        <v>0</v>
      </c>
      <c r="N25" s="17">
        <v>0.72</v>
      </c>
      <c r="O25" s="17">
        <v>8.5399999999999991</v>
      </c>
      <c r="P25" s="17">
        <v>1.5</v>
      </c>
      <c r="Q25" s="17">
        <v>0</v>
      </c>
      <c r="R25" s="17">
        <v>0</v>
      </c>
      <c r="S25" s="17">
        <v>0.06</v>
      </c>
      <c r="T25" s="17">
        <v>0.36</v>
      </c>
      <c r="U25" s="17">
        <v>68.599999999999994</v>
      </c>
      <c r="V25" s="17">
        <v>45</v>
      </c>
      <c r="W25" s="17">
        <v>6.8</v>
      </c>
      <c r="X25" s="17">
        <v>12.6</v>
      </c>
      <c r="Y25" s="17">
        <v>34.4</v>
      </c>
      <c r="Z25" s="17">
        <v>0.56000000000000005</v>
      </c>
      <c r="AA25" s="17">
        <v>1.8</v>
      </c>
      <c r="AB25" s="17">
        <v>0</v>
      </c>
      <c r="AC25" s="17">
        <v>1.8</v>
      </c>
      <c r="AD25" s="17">
        <v>0.34</v>
      </c>
      <c r="AE25" s="17">
        <v>0.03</v>
      </c>
      <c r="AF25" s="17">
        <v>0.01</v>
      </c>
      <c r="AG25" s="17">
        <v>0.94</v>
      </c>
      <c r="AH25" s="17">
        <v>0.94</v>
      </c>
      <c r="AI25" s="17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6.66</v>
      </c>
      <c r="CC25" s="18"/>
      <c r="CD25" s="18"/>
      <c r="CE25" s="8">
        <v>1.8</v>
      </c>
      <c r="CF25" s="8"/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</row>
    <row r="26" spans="1:95" hidden="1" x14ac:dyDescent="0.3">
      <c r="A26" s="56"/>
      <c r="B26" s="16" t="s">
        <v>102</v>
      </c>
      <c r="C26" s="74"/>
      <c r="D26" s="74">
        <v>26.95</v>
      </c>
      <c r="E26" s="74">
        <v>0</v>
      </c>
      <c r="F26" s="74">
        <v>27.65</v>
      </c>
      <c r="G26" s="74">
        <v>0</v>
      </c>
      <c r="H26" s="74">
        <v>117.24999999999999</v>
      </c>
      <c r="I26" s="242">
        <v>822.5</v>
      </c>
      <c r="J26" s="19">
        <v>8.81</v>
      </c>
      <c r="K26" s="19">
        <v>0.36</v>
      </c>
      <c r="L26" s="19">
        <v>0</v>
      </c>
      <c r="M26" s="19">
        <v>0</v>
      </c>
      <c r="N26" s="19">
        <v>19.38</v>
      </c>
      <c r="O26" s="19">
        <v>46.95</v>
      </c>
      <c r="P26" s="19">
        <v>6.19</v>
      </c>
      <c r="Q26" s="19">
        <v>0</v>
      </c>
      <c r="R26" s="19">
        <v>0</v>
      </c>
      <c r="S26" s="19">
        <v>0.76</v>
      </c>
      <c r="T26" s="19">
        <v>3.8</v>
      </c>
      <c r="U26" s="19">
        <v>624.70000000000005</v>
      </c>
      <c r="V26" s="19">
        <v>391.75</v>
      </c>
      <c r="W26" s="19">
        <v>95.24</v>
      </c>
      <c r="X26" s="19">
        <v>47.65</v>
      </c>
      <c r="Y26" s="19">
        <v>230.72</v>
      </c>
      <c r="Z26" s="19">
        <v>3.45</v>
      </c>
      <c r="AA26" s="19">
        <v>40.68</v>
      </c>
      <c r="AB26" s="19">
        <v>580.05999999999995</v>
      </c>
      <c r="AC26" s="19">
        <v>158.94999999999999</v>
      </c>
      <c r="AD26" s="19">
        <v>2.17</v>
      </c>
      <c r="AE26" s="19">
        <v>0.18</v>
      </c>
      <c r="AF26" s="19">
        <v>0.2</v>
      </c>
      <c r="AG26" s="19">
        <v>4.0599999999999996</v>
      </c>
      <c r="AH26" s="19">
        <v>7.57</v>
      </c>
      <c r="AI26" s="19">
        <v>44.79</v>
      </c>
      <c r="AJ26" s="5">
        <v>0</v>
      </c>
      <c r="AK26" s="5">
        <v>834.89</v>
      </c>
      <c r="AL26" s="5">
        <v>692.33</v>
      </c>
      <c r="AM26" s="5">
        <v>1288.9000000000001</v>
      </c>
      <c r="AN26" s="5">
        <v>1466.02</v>
      </c>
      <c r="AO26" s="5">
        <v>331.19</v>
      </c>
      <c r="AP26" s="5">
        <v>621.85</v>
      </c>
      <c r="AQ26" s="5">
        <v>179.81</v>
      </c>
      <c r="AR26" s="5">
        <v>732.54</v>
      </c>
      <c r="AS26" s="5">
        <v>711.35</v>
      </c>
      <c r="AT26" s="5">
        <v>729.34</v>
      </c>
      <c r="AU26" s="5">
        <v>1071.8599999999999</v>
      </c>
      <c r="AV26" s="5">
        <v>456.36</v>
      </c>
      <c r="AW26" s="5">
        <v>649.89</v>
      </c>
      <c r="AX26" s="5">
        <v>3378.29</v>
      </c>
      <c r="AY26" s="5">
        <v>136.13</v>
      </c>
      <c r="AZ26" s="5">
        <v>891.24</v>
      </c>
      <c r="BA26" s="5">
        <v>667.24</v>
      </c>
      <c r="BB26" s="5">
        <v>539.41</v>
      </c>
      <c r="BC26" s="5">
        <v>249.91</v>
      </c>
      <c r="BD26" s="5">
        <v>0.22</v>
      </c>
      <c r="BE26" s="5">
        <v>0.1</v>
      </c>
      <c r="BF26" s="5">
        <v>0.05</v>
      </c>
      <c r="BG26" s="5">
        <v>0.12</v>
      </c>
      <c r="BH26" s="5">
        <v>0.14000000000000001</v>
      </c>
      <c r="BI26" s="5">
        <v>0.65</v>
      </c>
      <c r="BJ26" s="5">
        <v>0</v>
      </c>
      <c r="BK26" s="5">
        <v>1.9</v>
      </c>
      <c r="BL26" s="5">
        <v>0</v>
      </c>
      <c r="BM26" s="5">
        <v>0.56999999999999995</v>
      </c>
      <c r="BN26" s="5">
        <v>0.01</v>
      </c>
      <c r="BO26" s="5">
        <v>0</v>
      </c>
      <c r="BP26" s="5">
        <v>0</v>
      </c>
      <c r="BQ26" s="5">
        <v>0.12</v>
      </c>
      <c r="BR26" s="5">
        <v>0.19</v>
      </c>
      <c r="BS26" s="5">
        <v>1.56</v>
      </c>
      <c r="BT26" s="5">
        <v>0</v>
      </c>
      <c r="BU26" s="5">
        <v>0</v>
      </c>
      <c r="BV26" s="5">
        <v>0.49</v>
      </c>
      <c r="BW26" s="5">
        <v>0.01</v>
      </c>
      <c r="BX26" s="5">
        <v>0</v>
      </c>
      <c r="BY26" s="5">
        <v>0</v>
      </c>
      <c r="BZ26" s="5">
        <v>0</v>
      </c>
      <c r="CA26" s="5">
        <v>0</v>
      </c>
      <c r="CB26" s="5">
        <v>376.93</v>
      </c>
      <c r="CC26" s="12"/>
      <c r="CD26" s="12"/>
      <c r="CE26" s="5">
        <v>137.36000000000001</v>
      </c>
      <c r="CF26" s="5"/>
      <c r="CG26" s="5">
        <v>70.05</v>
      </c>
      <c r="CH26" s="5">
        <v>39.76</v>
      </c>
      <c r="CI26" s="5">
        <v>54.91</v>
      </c>
      <c r="CJ26" s="5">
        <v>3502.54</v>
      </c>
      <c r="CK26" s="5">
        <v>1904.66</v>
      </c>
      <c r="CL26" s="5">
        <v>2703.6</v>
      </c>
      <c r="CM26" s="5">
        <v>84.22</v>
      </c>
      <c r="CN26" s="5">
        <v>47.16</v>
      </c>
      <c r="CO26" s="5">
        <v>65.72</v>
      </c>
      <c r="CP26" s="5">
        <v>10</v>
      </c>
      <c r="CQ26" s="5">
        <v>1.35</v>
      </c>
    </row>
    <row r="27" spans="1:95" hidden="1" x14ac:dyDescent="0.3">
      <c r="A27" s="56"/>
      <c r="B27" s="16" t="s">
        <v>103</v>
      </c>
      <c r="C27" s="74"/>
      <c r="D27" s="74">
        <f t="shared" ref="D27:I27" si="4">D25-D26</f>
        <v>-2.9100000000000037</v>
      </c>
      <c r="E27" s="74">
        <f t="shared" si="4"/>
        <v>14.17</v>
      </c>
      <c r="F27" s="74">
        <f t="shared" si="4"/>
        <v>-3.860000000000003</v>
      </c>
      <c r="G27" s="74">
        <f t="shared" si="4"/>
        <v>6.44</v>
      </c>
      <c r="H27" s="74">
        <f t="shared" si="4"/>
        <v>-14.789999999999992</v>
      </c>
      <c r="I27" s="242">
        <f t="shared" si="4"/>
        <v>-117.52589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175</v>
      </c>
      <c r="AD27" s="9">
        <v>0</v>
      </c>
      <c r="AE27" s="9">
        <v>0.3</v>
      </c>
      <c r="AF27" s="9">
        <v>0.35</v>
      </c>
      <c r="AI27" s="9">
        <v>15</v>
      </c>
      <c r="CI27" s="10">
        <v>0</v>
      </c>
      <c r="CL27" s="10">
        <v>0</v>
      </c>
      <c r="CO27" s="10">
        <v>0</v>
      </c>
    </row>
    <row r="28" spans="1:95" hidden="1" x14ac:dyDescent="0.3">
      <c r="A28" s="56"/>
      <c r="B28" s="16" t="s">
        <v>104</v>
      </c>
      <c r="C28" s="74"/>
      <c r="D28" s="74">
        <v>17</v>
      </c>
      <c r="E28" s="74"/>
      <c r="F28" s="74">
        <v>36</v>
      </c>
      <c r="G28" s="74"/>
      <c r="H28" s="74">
        <v>47</v>
      </c>
      <c r="I28" s="242"/>
      <c r="V28" s="9">
        <f t="shared" ref="V28:AF28" si="5">V26-V27</f>
        <v>391.75</v>
      </c>
      <c r="W28" s="9">
        <f t="shared" si="5"/>
        <v>95.24</v>
      </c>
      <c r="X28" s="9">
        <f t="shared" si="5"/>
        <v>47.65</v>
      </c>
      <c r="Y28" s="9">
        <f t="shared" si="5"/>
        <v>230.72</v>
      </c>
      <c r="Z28" s="9">
        <f t="shared" si="5"/>
        <v>3.45</v>
      </c>
      <c r="AA28" s="9">
        <f t="shared" si="5"/>
        <v>40.68</v>
      </c>
      <c r="AB28" s="9">
        <f t="shared" si="5"/>
        <v>580.05999999999995</v>
      </c>
      <c r="AC28" s="9">
        <f t="shared" si="5"/>
        <v>-16.050000000000011</v>
      </c>
      <c r="AD28" s="9">
        <f t="shared" si="5"/>
        <v>2.17</v>
      </c>
      <c r="AE28" s="9">
        <f t="shared" si="5"/>
        <v>-0.12</v>
      </c>
      <c r="AF28" s="9">
        <f t="shared" si="5"/>
        <v>-0.14999999999999997</v>
      </c>
      <c r="AI28" s="9">
        <f>AI26-AI27</f>
        <v>29.79</v>
      </c>
      <c r="CI28" s="10">
        <f>CI26-CI27</f>
        <v>54.91</v>
      </c>
      <c r="CL28" s="10">
        <f>CL26-CL27</f>
        <v>2703.6</v>
      </c>
      <c r="CO28" s="10">
        <f>CO26-CO27</f>
        <v>65.72</v>
      </c>
    </row>
    <row r="29" spans="1:95" x14ac:dyDescent="0.3">
      <c r="A29" s="56"/>
      <c r="B29" s="143" t="s">
        <v>287</v>
      </c>
      <c r="C29" s="74"/>
      <c r="D29" s="75">
        <f t="shared" ref="D29:I29" si="6">D14+D25</f>
        <v>40.069999999999993</v>
      </c>
      <c r="E29" s="75">
        <f t="shared" si="6"/>
        <v>23.34</v>
      </c>
      <c r="F29" s="75">
        <f t="shared" si="6"/>
        <v>42.329999999999991</v>
      </c>
      <c r="G29" s="75">
        <f t="shared" si="6"/>
        <v>8.0100000000000016</v>
      </c>
      <c r="H29" s="75">
        <f t="shared" si="6"/>
        <v>181.14999999999998</v>
      </c>
      <c r="I29" s="245">
        <f t="shared" si="6"/>
        <v>1243.6686392805555</v>
      </c>
    </row>
    <row r="30" spans="1:95" x14ac:dyDescent="0.3">
      <c r="A30" s="56"/>
      <c r="B30" s="16"/>
      <c r="C30" s="74"/>
      <c r="D30" s="74"/>
      <c r="E30" s="74"/>
      <c r="F30" s="74"/>
      <c r="G30" s="74"/>
      <c r="H30" s="74"/>
      <c r="I30" s="242"/>
    </row>
    <row r="31" spans="1:95" x14ac:dyDescent="0.3">
      <c r="A31" s="56"/>
      <c r="B31" s="23" t="s">
        <v>143</v>
      </c>
      <c r="C31" s="24" t="s">
        <v>156</v>
      </c>
      <c r="D31" s="234" t="s">
        <v>157</v>
      </c>
      <c r="E31" s="234"/>
      <c r="F31" s="267" t="s">
        <v>158</v>
      </c>
      <c r="G31" s="267"/>
      <c r="H31" s="25" t="s">
        <v>159</v>
      </c>
      <c r="I31" s="25" t="s">
        <v>160</v>
      </c>
    </row>
    <row r="32" spans="1:95" x14ac:dyDescent="0.3">
      <c r="A32" s="121"/>
      <c r="B32" s="122" t="s">
        <v>92</v>
      </c>
      <c r="C32" s="131"/>
      <c r="D32" s="237"/>
      <c r="E32" s="237"/>
      <c r="F32" s="273"/>
      <c r="G32" s="273"/>
      <c r="H32" s="132"/>
      <c r="I32" s="132"/>
    </row>
    <row r="33" spans="1:95" x14ac:dyDescent="0.3">
      <c r="A33" s="121" t="s">
        <v>227</v>
      </c>
      <c r="B33" s="126" t="s">
        <v>344</v>
      </c>
      <c r="C33" s="123" t="str">
        <f>"30"</f>
        <v>30</v>
      </c>
      <c r="D33" s="123">
        <v>0.32</v>
      </c>
      <c r="E33" s="123">
        <v>0</v>
      </c>
      <c r="F33" s="123">
        <v>0.27</v>
      </c>
      <c r="G33" s="123">
        <v>0.31</v>
      </c>
      <c r="H33" s="123">
        <v>1.44</v>
      </c>
      <c r="I33" s="243">
        <v>9.2465317499999991</v>
      </c>
    </row>
    <row r="34" spans="1:95" ht="13.8" customHeight="1" x14ac:dyDescent="0.3">
      <c r="A34" s="121" t="s">
        <v>105</v>
      </c>
      <c r="B34" s="126" t="s">
        <v>106</v>
      </c>
      <c r="C34" s="123" t="s">
        <v>107</v>
      </c>
      <c r="D34" s="123">
        <v>11.24</v>
      </c>
      <c r="E34" s="123">
        <v>9.9499999999999993</v>
      </c>
      <c r="F34" s="123">
        <v>12.18</v>
      </c>
      <c r="G34" s="123">
        <v>0.15</v>
      </c>
      <c r="H34" s="123">
        <v>11.62</v>
      </c>
      <c r="I34" s="243">
        <v>199.13121235294122</v>
      </c>
      <c r="J34" s="134">
        <v>0.03</v>
      </c>
      <c r="K34" s="13">
        <v>0.16</v>
      </c>
      <c r="L34" s="13">
        <v>0</v>
      </c>
      <c r="M34" s="13">
        <v>0</v>
      </c>
      <c r="N34" s="13">
        <v>0.67</v>
      </c>
      <c r="O34" s="13">
        <v>0.03</v>
      </c>
      <c r="P34" s="13">
        <v>0.28000000000000003</v>
      </c>
      <c r="Q34" s="13">
        <v>0</v>
      </c>
      <c r="R34" s="13">
        <v>0</v>
      </c>
      <c r="S34" s="13">
        <v>0.03</v>
      </c>
      <c r="T34" s="13">
        <v>0.31</v>
      </c>
      <c r="U34" s="13">
        <v>60.57</v>
      </c>
      <c r="V34" s="13">
        <v>37.97</v>
      </c>
      <c r="W34" s="13">
        <v>7.05</v>
      </c>
      <c r="X34" s="13">
        <v>3.83</v>
      </c>
      <c r="Y34" s="13">
        <v>11.27</v>
      </c>
      <c r="Z34" s="13">
        <v>0.16</v>
      </c>
      <c r="AA34" s="13">
        <v>0</v>
      </c>
      <c r="AB34" s="13">
        <v>23.4</v>
      </c>
      <c r="AC34" s="13">
        <v>4.88</v>
      </c>
      <c r="AD34" s="13">
        <v>0.14000000000000001</v>
      </c>
      <c r="AE34" s="13">
        <v>0.01</v>
      </c>
      <c r="AF34" s="13">
        <v>0.01</v>
      </c>
      <c r="AG34" s="13">
        <v>0.05</v>
      </c>
      <c r="AH34" s="13">
        <v>0.09</v>
      </c>
      <c r="AI34" s="13">
        <v>1.3</v>
      </c>
      <c r="AJ34" s="14">
        <v>0</v>
      </c>
      <c r="AK34" s="14">
        <v>7.62</v>
      </c>
      <c r="AL34" s="14">
        <v>5.92</v>
      </c>
      <c r="AM34" s="14">
        <v>8.4600000000000009</v>
      </c>
      <c r="AN34" s="14">
        <v>7.33</v>
      </c>
      <c r="AO34" s="14">
        <v>1.69</v>
      </c>
      <c r="AP34" s="14">
        <v>5.92</v>
      </c>
      <c r="AQ34" s="14">
        <v>1.41</v>
      </c>
      <c r="AR34" s="14">
        <v>4.8</v>
      </c>
      <c r="AS34" s="14">
        <v>7.33</v>
      </c>
      <c r="AT34" s="14">
        <v>12.69</v>
      </c>
      <c r="AU34" s="14">
        <v>14.95</v>
      </c>
      <c r="AV34" s="14">
        <v>2.82</v>
      </c>
      <c r="AW34" s="14">
        <v>7.9</v>
      </c>
      <c r="AX34" s="14">
        <v>39.49</v>
      </c>
      <c r="AY34" s="14">
        <v>0</v>
      </c>
      <c r="AZ34" s="14">
        <v>4.8</v>
      </c>
      <c r="BA34" s="14">
        <v>7.62</v>
      </c>
      <c r="BB34" s="14">
        <v>5.92</v>
      </c>
      <c r="BC34" s="14">
        <v>1.97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0.01</v>
      </c>
      <c r="BL34" s="14">
        <v>0</v>
      </c>
      <c r="BM34" s="14">
        <v>0.01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7.0000000000000007E-2</v>
      </c>
      <c r="BT34" s="14">
        <v>0</v>
      </c>
      <c r="BU34" s="14">
        <v>0</v>
      </c>
      <c r="BV34" s="14">
        <v>0.15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28.71</v>
      </c>
      <c r="CC34" s="15"/>
      <c r="CD34" s="15"/>
      <c r="CE34" s="14">
        <v>3.9</v>
      </c>
      <c r="CF34" s="14"/>
      <c r="CG34" s="14">
        <v>6.92</v>
      </c>
      <c r="CH34" s="14">
        <v>3.92</v>
      </c>
      <c r="CI34" s="14">
        <v>5.42</v>
      </c>
      <c r="CJ34" s="14">
        <v>255.5</v>
      </c>
      <c r="CK34" s="14">
        <v>60.5</v>
      </c>
      <c r="CL34" s="14">
        <v>158</v>
      </c>
      <c r="CM34" s="14">
        <v>0.09</v>
      </c>
      <c r="CN34" s="14">
        <v>0.08</v>
      </c>
      <c r="CO34" s="14">
        <v>0.08</v>
      </c>
      <c r="CP34" s="14">
        <v>0</v>
      </c>
      <c r="CQ34" s="14">
        <v>0.15</v>
      </c>
    </row>
    <row r="35" spans="1:95" x14ac:dyDescent="0.3">
      <c r="A35" s="121" t="s">
        <v>108</v>
      </c>
      <c r="B35" s="126" t="s">
        <v>109</v>
      </c>
      <c r="C35" s="123" t="str">
        <f>"150"</f>
        <v>150</v>
      </c>
      <c r="D35" s="123">
        <v>5.3</v>
      </c>
      <c r="E35" s="123">
        <v>0.03</v>
      </c>
      <c r="F35" s="123">
        <v>2.98</v>
      </c>
      <c r="G35" s="123">
        <v>0.66</v>
      </c>
      <c r="H35" s="123">
        <v>34.11</v>
      </c>
      <c r="I35" s="243">
        <v>183.94017449999998</v>
      </c>
      <c r="J35" s="134">
        <v>4.49</v>
      </c>
      <c r="K35" s="13">
        <v>1.56</v>
      </c>
      <c r="L35" s="13">
        <v>0</v>
      </c>
      <c r="M35" s="13">
        <v>0</v>
      </c>
      <c r="N35" s="13">
        <v>2.34</v>
      </c>
      <c r="O35" s="13">
        <v>33.869999999999997</v>
      </c>
      <c r="P35" s="13">
        <v>2.13</v>
      </c>
      <c r="Q35" s="13">
        <v>0</v>
      </c>
      <c r="R35" s="13">
        <v>0</v>
      </c>
      <c r="S35" s="13">
        <v>7.0000000000000007E-2</v>
      </c>
      <c r="T35" s="13">
        <v>1.73</v>
      </c>
      <c r="U35" s="13">
        <v>136.91999999999999</v>
      </c>
      <c r="V35" s="13">
        <v>151.75</v>
      </c>
      <c r="W35" s="13">
        <v>22.23</v>
      </c>
      <c r="X35" s="13">
        <v>35.19</v>
      </c>
      <c r="Y35" s="13">
        <v>165.98</v>
      </c>
      <c r="Z35" s="13">
        <v>1.72</v>
      </c>
      <c r="AA35" s="13">
        <v>32.200000000000003</v>
      </c>
      <c r="AB35" s="13">
        <v>1641.2</v>
      </c>
      <c r="AC35" s="13">
        <v>338.24</v>
      </c>
      <c r="AD35" s="13">
        <v>1.78</v>
      </c>
      <c r="AE35" s="13">
        <v>0.06</v>
      </c>
      <c r="AF35" s="13">
        <v>0.1</v>
      </c>
      <c r="AG35" s="13">
        <v>6.39</v>
      </c>
      <c r="AH35" s="13">
        <v>13.25</v>
      </c>
      <c r="AI35" s="13">
        <v>1.1100000000000001</v>
      </c>
      <c r="AJ35" s="14">
        <v>0</v>
      </c>
      <c r="AK35" s="14">
        <v>906.81</v>
      </c>
      <c r="AL35" s="14">
        <v>715.9</v>
      </c>
      <c r="AM35" s="14">
        <v>1433.44</v>
      </c>
      <c r="AN35" s="14">
        <v>1422.3</v>
      </c>
      <c r="AO35" s="14">
        <v>457.91</v>
      </c>
      <c r="AP35" s="14">
        <v>812.08</v>
      </c>
      <c r="AQ35" s="14">
        <v>285.35000000000002</v>
      </c>
      <c r="AR35" s="14">
        <v>774.34</v>
      </c>
      <c r="AS35" s="14">
        <v>1124.26</v>
      </c>
      <c r="AT35" s="14">
        <v>1232.31</v>
      </c>
      <c r="AU35" s="14">
        <v>1592.5</v>
      </c>
      <c r="AV35" s="14">
        <v>475.14</v>
      </c>
      <c r="AW35" s="14">
        <v>1274.8599999999999</v>
      </c>
      <c r="AX35" s="14">
        <v>2666.97</v>
      </c>
      <c r="AY35" s="14">
        <v>125.03</v>
      </c>
      <c r="AZ35" s="14">
        <v>867.64</v>
      </c>
      <c r="BA35" s="14">
        <v>853.1</v>
      </c>
      <c r="BB35" s="14">
        <v>654.05999999999995</v>
      </c>
      <c r="BC35" s="14">
        <v>244.15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0.18</v>
      </c>
      <c r="BL35" s="14">
        <v>0</v>
      </c>
      <c r="BM35" s="14">
        <v>0.09</v>
      </c>
      <c r="BN35" s="14">
        <v>0.01</v>
      </c>
      <c r="BO35" s="14">
        <v>0.01</v>
      </c>
      <c r="BP35" s="14">
        <v>0</v>
      </c>
      <c r="BQ35" s="14">
        <v>0</v>
      </c>
      <c r="BR35" s="14">
        <v>0</v>
      </c>
      <c r="BS35" s="14">
        <v>0.54</v>
      </c>
      <c r="BT35" s="14">
        <v>0</v>
      </c>
      <c r="BU35" s="14">
        <v>0</v>
      </c>
      <c r="BV35" s="14">
        <v>1.1299999999999999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183.76</v>
      </c>
      <c r="CC35" s="15"/>
      <c r="CD35" s="15"/>
      <c r="CE35" s="14">
        <v>305.73</v>
      </c>
      <c r="CF35" s="14"/>
      <c r="CG35" s="14">
        <v>26.8</v>
      </c>
      <c r="CH35" s="14">
        <v>14.58</v>
      </c>
      <c r="CI35" s="14">
        <v>20.69</v>
      </c>
      <c r="CJ35" s="14">
        <v>5085.17</v>
      </c>
      <c r="CK35" s="14">
        <v>2876.02</v>
      </c>
      <c r="CL35" s="14">
        <v>3980.6</v>
      </c>
      <c r="CM35" s="14">
        <v>47.33</v>
      </c>
      <c r="CN35" s="14">
        <v>28.94</v>
      </c>
      <c r="CO35" s="14">
        <v>38.14</v>
      </c>
      <c r="CP35" s="14">
        <v>0</v>
      </c>
      <c r="CQ35" s="14">
        <v>0.4</v>
      </c>
    </row>
    <row r="36" spans="1:95" x14ac:dyDescent="0.3">
      <c r="A36" s="121" t="s">
        <v>110</v>
      </c>
      <c r="B36" s="126" t="s">
        <v>111</v>
      </c>
      <c r="C36" s="123" t="str">
        <f>"200"</f>
        <v>200</v>
      </c>
      <c r="D36" s="123">
        <v>0.24</v>
      </c>
      <c r="E36" s="123">
        <v>0</v>
      </c>
      <c r="F36" s="123">
        <v>0.1</v>
      </c>
      <c r="G36" s="123">
        <v>0.1</v>
      </c>
      <c r="H36" s="123">
        <v>14.6</v>
      </c>
      <c r="I36" s="243">
        <v>55.735010000000003</v>
      </c>
      <c r="J36" s="134">
        <v>0</v>
      </c>
      <c r="K36" s="13">
        <v>0</v>
      </c>
      <c r="L36" s="13">
        <v>0</v>
      </c>
      <c r="M36" s="13">
        <v>0</v>
      </c>
      <c r="N36" s="13">
        <v>9.8000000000000007</v>
      </c>
      <c r="O36" s="13">
        <v>0</v>
      </c>
      <c r="P36" s="13">
        <v>0.04</v>
      </c>
      <c r="Q36" s="13">
        <v>0</v>
      </c>
      <c r="R36" s="13">
        <v>0</v>
      </c>
      <c r="S36" s="13">
        <v>0</v>
      </c>
      <c r="T36" s="13">
        <v>0.03</v>
      </c>
      <c r="U36" s="13">
        <v>0.1</v>
      </c>
      <c r="V36" s="13">
        <v>0.3</v>
      </c>
      <c r="W36" s="13">
        <v>0.28999999999999998</v>
      </c>
      <c r="X36" s="13">
        <v>0</v>
      </c>
      <c r="Y36" s="13">
        <v>0</v>
      </c>
      <c r="Z36" s="13">
        <v>0.03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200.04</v>
      </c>
      <c r="CC36" s="15"/>
      <c r="CD36" s="15"/>
      <c r="CE36" s="14">
        <v>0</v>
      </c>
      <c r="CF36" s="14"/>
      <c r="CG36" s="14">
        <v>4.21</v>
      </c>
      <c r="CH36" s="14">
        <v>4.21</v>
      </c>
      <c r="CI36" s="14">
        <v>4.21</v>
      </c>
      <c r="CJ36" s="14">
        <v>497.96</v>
      </c>
      <c r="CK36" s="14">
        <v>192.28</v>
      </c>
      <c r="CL36" s="14">
        <v>345.12</v>
      </c>
      <c r="CM36" s="14">
        <v>44.51</v>
      </c>
      <c r="CN36" s="14">
        <v>26.48</v>
      </c>
      <c r="CO36" s="14">
        <v>35.49</v>
      </c>
      <c r="CP36" s="14">
        <v>10</v>
      </c>
      <c r="CQ36" s="14">
        <v>0</v>
      </c>
    </row>
    <row r="37" spans="1:95" x14ac:dyDescent="0.3">
      <c r="A37" s="121" t="str">
        <f>""</f>
        <v/>
      </c>
      <c r="B37" s="126" t="s">
        <v>112</v>
      </c>
      <c r="C37" s="123" t="str">
        <f>"20"</f>
        <v>20</v>
      </c>
      <c r="D37" s="123">
        <v>1.8</v>
      </c>
      <c r="E37" s="123">
        <v>0</v>
      </c>
      <c r="F37" s="123">
        <v>0.6</v>
      </c>
      <c r="G37" s="123">
        <v>0</v>
      </c>
      <c r="H37" s="123">
        <v>10.76</v>
      </c>
      <c r="I37" s="243">
        <v>53.529999999999994</v>
      </c>
      <c r="J37" s="134">
        <v>0</v>
      </c>
      <c r="K37" s="13">
        <v>0</v>
      </c>
      <c r="L37" s="13">
        <v>0</v>
      </c>
      <c r="M37" s="13">
        <v>0</v>
      </c>
      <c r="N37" s="13">
        <v>0.33</v>
      </c>
      <c r="O37" s="13">
        <v>13.68</v>
      </c>
      <c r="P37" s="13">
        <v>0.06</v>
      </c>
      <c r="Q37" s="13">
        <v>0</v>
      </c>
      <c r="R37" s="13">
        <v>0</v>
      </c>
      <c r="S37" s="13">
        <v>0</v>
      </c>
      <c r="T37" s="13">
        <v>0.54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95.79</v>
      </c>
      <c r="AL37" s="14">
        <v>99.7</v>
      </c>
      <c r="AM37" s="14">
        <v>152.69</v>
      </c>
      <c r="AN37" s="14">
        <v>50.63</v>
      </c>
      <c r="AO37" s="14">
        <v>30.02</v>
      </c>
      <c r="AP37" s="14">
        <v>60.03</v>
      </c>
      <c r="AQ37" s="14">
        <v>22.71</v>
      </c>
      <c r="AR37" s="14">
        <v>108.58</v>
      </c>
      <c r="AS37" s="14">
        <v>67.34</v>
      </c>
      <c r="AT37" s="14">
        <v>93.96</v>
      </c>
      <c r="AU37" s="14">
        <v>77.52</v>
      </c>
      <c r="AV37" s="14">
        <v>40.72</v>
      </c>
      <c r="AW37" s="14">
        <v>72.040000000000006</v>
      </c>
      <c r="AX37" s="14">
        <v>602.39</v>
      </c>
      <c r="AY37" s="14">
        <v>0</v>
      </c>
      <c r="AZ37" s="14">
        <v>196.27</v>
      </c>
      <c r="BA37" s="14">
        <v>85.35</v>
      </c>
      <c r="BB37" s="14">
        <v>56.64</v>
      </c>
      <c r="BC37" s="14">
        <v>44.89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0.02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0.02</v>
      </c>
      <c r="BT37" s="14">
        <v>0</v>
      </c>
      <c r="BU37" s="14">
        <v>0</v>
      </c>
      <c r="BV37" s="14">
        <v>0.08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11.73</v>
      </c>
      <c r="CC37" s="15"/>
      <c r="CD37" s="15"/>
      <c r="CE37" s="14">
        <v>0</v>
      </c>
      <c r="CF37" s="14"/>
      <c r="CG37" s="14">
        <v>0</v>
      </c>
      <c r="CH37" s="14">
        <v>0</v>
      </c>
      <c r="CI37" s="14">
        <v>0</v>
      </c>
      <c r="CJ37" s="14">
        <v>475</v>
      </c>
      <c r="CK37" s="14">
        <v>183</v>
      </c>
      <c r="CL37" s="14">
        <v>329</v>
      </c>
      <c r="CM37" s="14">
        <v>3.8</v>
      </c>
      <c r="CN37" s="14">
        <v>3.8</v>
      </c>
      <c r="CO37" s="14">
        <v>3.8</v>
      </c>
      <c r="CP37" s="14">
        <v>0</v>
      </c>
      <c r="CQ37" s="14">
        <v>0</v>
      </c>
    </row>
    <row r="38" spans="1:95" x14ac:dyDescent="0.3">
      <c r="A38" s="127"/>
      <c r="B38" s="142" t="s">
        <v>101</v>
      </c>
      <c r="C38" s="128"/>
      <c r="D38" s="128">
        <f>SUM(D33:D37)</f>
        <v>18.899999999999999</v>
      </c>
      <c r="E38" s="128">
        <f t="shared" ref="E38:I38" si="7">SUM(E33:E37)</f>
        <v>9.9799999999999986</v>
      </c>
      <c r="F38" s="128">
        <f t="shared" si="7"/>
        <v>16.13</v>
      </c>
      <c r="G38" s="128">
        <f t="shared" si="7"/>
        <v>1.2200000000000002</v>
      </c>
      <c r="H38" s="128">
        <f t="shared" si="7"/>
        <v>72.53</v>
      </c>
      <c r="I38" s="244">
        <f t="shared" si="7"/>
        <v>501.58292860294114</v>
      </c>
      <c r="J38" s="135">
        <v>0.06</v>
      </c>
      <c r="K38" s="17">
        <v>0</v>
      </c>
      <c r="L38" s="17">
        <v>0</v>
      </c>
      <c r="M38" s="17">
        <v>0</v>
      </c>
      <c r="N38" s="17">
        <v>0.36</v>
      </c>
      <c r="O38" s="17">
        <v>9.66</v>
      </c>
      <c r="P38" s="17">
        <v>2.4900000000000002</v>
      </c>
      <c r="Q38" s="17">
        <v>0</v>
      </c>
      <c r="R38" s="17">
        <v>0</v>
      </c>
      <c r="S38" s="17">
        <v>0.3</v>
      </c>
      <c r="T38" s="17">
        <v>0.75</v>
      </c>
      <c r="U38" s="17">
        <v>183</v>
      </c>
      <c r="V38" s="17">
        <v>73.5</v>
      </c>
      <c r="W38" s="17">
        <v>10.5</v>
      </c>
      <c r="X38" s="17">
        <v>14.1</v>
      </c>
      <c r="Y38" s="17">
        <v>47.4</v>
      </c>
      <c r="Z38" s="17">
        <v>1.17</v>
      </c>
      <c r="AA38" s="17">
        <v>0</v>
      </c>
      <c r="AB38" s="17">
        <v>1.5</v>
      </c>
      <c r="AC38" s="17">
        <v>0.3</v>
      </c>
      <c r="AD38" s="17">
        <v>0.42</v>
      </c>
      <c r="AE38" s="17">
        <v>0.05</v>
      </c>
      <c r="AF38" s="17">
        <v>0.02</v>
      </c>
      <c r="AG38" s="17">
        <v>0.21</v>
      </c>
      <c r="AH38" s="17">
        <v>0.6</v>
      </c>
      <c r="AI38" s="17">
        <v>0</v>
      </c>
      <c r="AJ38" s="8">
        <v>0</v>
      </c>
      <c r="AK38" s="8">
        <v>96.6</v>
      </c>
      <c r="AL38" s="8">
        <v>74.400000000000006</v>
      </c>
      <c r="AM38" s="8">
        <v>128.1</v>
      </c>
      <c r="AN38" s="8">
        <v>66.900000000000006</v>
      </c>
      <c r="AO38" s="8">
        <v>27.9</v>
      </c>
      <c r="AP38" s="8">
        <v>59.4</v>
      </c>
      <c r="AQ38" s="8">
        <v>24</v>
      </c>
      <c r="AR38" s="8">
        <v>111.3</v>
      </c>
      <c r="AS38" s="8">
        <v>89.1</v>
      </c>
      <c r="AT38" s="8">
        <v>87.3</v>
      </c>
      <c r="AU38" s="8">
        <v>139.19999999999999</v>
      </c>
      <c r="AV38" s="8">
        <v>37.200000000000003</v>
      </c>
      <c r="AW38" s="8">
        <v>93</v>
      </c>
      <c r="AX38" s="8">
        <v>467.7</v>
      </c>
      <c r="AY38" s="8">
        <v>0</v>
      </c>
      <c r="AZ38" s="8">
        <v>157.80000000000001</v>
      </c>
      <c r="BA38" s="8">
        <v>87.3</v>
      </c>
      <c r="BB38" s="8">
        <v>54</v>
      </c>
      <c r="BC38" s="8">
        <v>39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0.04</v>
      </c>
      <c r="BL38" s="8">
        <v>0</v>
      </c>
      <c r="BM38" s="8">
        <v>0</v>
      </c>
      <c r="BN38" s="8">
        <v>0.01</v>
      </c>
      <c r="BO38" s="8">
        <v>0</v>
      </c>
      <c r="BP38" s="8">
        <v>0</v>
      </c>
      <c r="BQ38" s="8">
        <v>0</v>
      </c>
      <c r="BR38" s="8">
        <v>0</v>
      </c>
      <c r="BS38" s="8">
        <v>0.03</v>
      </c>
      <c r="BT38" s="8">
        <v>0</v>
      </c>
      <c r="BU38" s="8">
        <v>0</v>
      </c>
      <c r="BV38" s="8">
        <v>0.14000000000000001</v>
      </c>
      <c r="BW38" s="8">
        <v>0.02</v>
      </c>
      <c r="BX38" s="8">
        <v>0</v>
      </c>
      <c r="BY38" s="8">
        <v>0</v>
      </c>
      <c r="BZ38" s="8">
        <v>0</v>
      </c>
      <c r="CA38" s="8">
        <v>0</v>
      </c>
      <c r="CB38" s="8">
        <v>14.1</v>
      </c>
      <c r="CC38" s="18"/>
      <c r="CD38" s="18"/>
      <c r="CE38" s="8">
        <v>0.25</v>
      </c>
      <c r="CF38" s="8"/>
      <c r="CG38" s="8">
        <v>2.5</v>
      </c>
      <c r="CH38" s="8">
        <v>2.5</v>
      </c>
      <c r="CI38" s="8">
        <v>2.5</v>
      </c>
      <c r="CJ38" s="8">
        <v>475</v>
      </c>
      <c r="CK38" s="8">
        <v>183</v>
      </c>
      <c r="CL38" s="8">
        <v>329</v>
      </c>
      <c r="CM38" s="8">
        <v>4.75</v>
      </c>
      <c r="CN38" s="8">
        <v>3.95</v>
      </c>
      <c r="CO38" s="8">
        <v>4.3499999999999996</v>
      </c>
      <c r="CP38" s="8">
        <v>0</v>
      </c>
      <c r="CQ38" s="8">
        <v>0</v>
      </c>
    </row>
    <row r="39" spans="1:95" hidden="1" x14ac:dyDescent="0.3">
      <c r="A39" s="121"/>
      <c r="B39" s="126" t="s">
        <v>102</v>
      </c>
      <c r="C39" s="123"/>
      <c r="D39" s="123">
        <v>19.25</v>
      </c>
      <c r="E39" s="123">
        <v>0</v>
      </c>
      <c r="F39" s="123">
        <v>19.75</v>
      </c>
      <c r="G39" s="123">
        <v>0</v>
      </c>
      <c r="H39" s="123">
        <v>83.75</v>
      </c>
      <c r="I39" s="243">
        <v>587.5</v>
      </c>
      <c r="J39" s="19">
        <v>4.59</v>
      </c>
      <c r="K39" s="19">
        <v>1.78</v>
      </c>
      <c r="L39" s="19">
        <v>0</v>
      </c>
      <c r="M39" s="19">
        <v>0</v>
      </c>
      <c r="N39" s="19">
        <v>14.12</v>
      </c>
      <c r="O39" s="19">
        <v>57.32</v>
      </c>
      <c r="P39" s="19">
        <v>5.24</v>
      </c>
      <c r="Q39" s="19">
        <v>0</v>
      </c>
      <c r="R39" s="19">
        <v>0</v>
      </c>
      <c r="S39" s="19">
        <v>0.69</v>
      </c>
      <c r="T39" s="19">
        <v>3.54</v>
      </c>
      <c r="U39" s="19">
        <v>398.79</v>
      </c>
      <c r="V39" s="19">
        <v>328.63</v>
      </c>
      <c r="W39" s="19">
        <v>39.25</v>
      </c>
      <c r="X39" s="19">
        <v>56.49</v>
      </c>
      <c r="Y39" s="19">
        <v>222.84</v>
      </c>
      <c r="Z39" s="19">
        <v>3.24</v>
      </c>
      <c r="AA39" s="19">
        <v>32.200000000000003</v>
      </c>
      <c r="AB39" s="19">
        <v>1910.7</v>
      </c>
      <c r="AC39" s="19">
        <v>394.24</v>
      </c>
      <c r="AD39" s="19">
        <v>2.64</v>
      </c>
      <c r="AE39" s="19">
        <v>0.14000000000000001</v>
      </c>
      <c r="AF39" s="19">
        <v>0.14000000000000001</v>
      </c>
      <c r="AG39" s="19">
        <v>6.76</v>
      </c>
      <c r="AH39" s="19">
        <v>14.13</v>
      </c>
      <c r="AI39" s="19">
        <v>5.24</v>
      </c>
      <c r="AJ39" s="5">
        <v>0</v>
      </c>
      <c r="AK39" s="5">
        <v>1108.23</v>
      </c>
      <c r="AL39" s="5">
        <v>899.78</v>
      </c>
      <c r="AM39" s="5">
        <v>1727.76</v>
      </c>
      <c r="AN39" s="5">
        <v>1554.88</v>
      </c>
      <c r="AO39" s="5">
        <v>518.45000000000005</v>
      </c>
      <c r="AP39" s="5">
        <v>942.42</v>
      </c>
      <c r="AQ39" s="5">
        <v>335.06</v>
      </c>
      <c r="AR39" s="5">
        <v>1003.62</v>
      </c>
      <c r="AS39" s="5">
        <v>1290.8499999999999</v>
      </c>
      <c r="AT39" s="5">
        <v>1422.22</v>
      </c>
      <c r="AU39" s="5">
        <v>1861.11</v>
      </c>
      <c r="AV39" s="5">
        <v>559.07000000000005</v>
      </c>
      <c r="AW39" s="5">
        <v>1447.42</v>
      </c>
      <c r="AX39" s="5">
        <v>3930.34</v>
      </c>
      <c r="AY39" s="5">
        <v>125.03</v>
      </c>
      <c r="AZ39" s="5">
        <v>1228.8599999999999</v>
      </c>
      <c r="BA39" s="5">
        <v>1035.53</v>
      </c>
      <c r="BB39" s="5">
        <v>774.1</v>
      </c>
      <c r="BC39" s="5">
        <v>329.93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0.26</v>
      </c>
      <c r="BL39" s="5">
        <v>0</v>
      </c>
      <c r="BM39" s="5">
        <v>0.11</v>
      </c>
      <c r="BN39" s="5">
        <v>0.01</v>
      </c>
      <c r="BO39" s="5">
        <v>0.01</v>
      </c>
      <c r="BP39" s="5">
        <v>0</v>
      </c>
      <c r="BQ39" s="5">
        <v>0</v>
      </c>
      <c r="BR39" s="5">
        <v>0.01</v>
      </c>
      <c r="BS39" s="5">
        <v>0.69</v>
      </c>
      <c r="BT39" s="5">
        <v>0</v>
      </c>
      <c r="BU39" s="5">
        <v>0</v>
      </c>
      <c r="BV39" s="5">
        <v>1.56</v>
      </c>
      <c r="BW39" s="5">
        <v>0.03</v>
      </c>
      <c r="BX39" s="5">
        <v>0</v>
      </c>
      <c r="BY39" s="5">
        <v>0</v>
      </c>
      <c r="BZ39" s="5">
        <v>0</v>
      </c>
      <c r="CA39" s="5">
        <v>0</v>
      </c>
      <c r="CB39" s="5">
        <v>446.71</v>
      </c>
      <c r="CC39" s="12"/>
      <c r="CD39" s="12"/>
      <c r="CE39" s="5">
        <v>350.65</v>
      </c>
      <c r="CF39" s="5"/>
      <c r="CG39" s="5">
        <v>42.32</v>
      </c>
      <c r="CH39" s="5">
        <v>26.11</v>
      </c>
      <c r="CI39" s="5">
        <v>34.22</v>
      </c>
      <c r="CJ39" s="5">
        <v>6873.8</v>
      </c>
      <c r="CK39" s="5">
        <v>3514.97</v>
      </c>
      <c r="CL39" s="5">
        <v>5194.38</v>
      </c>
      <c r="CM39" s="5">
        <v>100.67</v>
      </c>
      <c r="CN39" s="5">
        <v>63.27</v>
      </c>
      <c r="CO39" s="5">
        <v>81.97</v>
      </c>
      <c r="CP39" s="5">
        <v>10</v>
      </c>
      <c r="CQ39" s="5">
        <v>0.6</v>
      </c>
    </row>
    <row r="40" spans="1:95" hidden="1" x14ac:dyDescent="0.3">
      <c r="A40" s="121"/>
      <c r="B40" s="126" t="s">
        <v>103</v>
      </c>
      <c r="C40" s="123"/>
      <c r="D40" s="123">
        <f t="shared" ref="D40:I40" si="8">D38-D39</f>
        <v>-0.35000000000000142</v>
      </c>
      <c r="E40" s="123">
        <f t="shared" si="8"/>
        <v>9.9799999999999986</v>
      </c>
      <c r="F40" s="123">
        <f t="shared" si="8"/>
        <v>-3.620000000000001</v>
      </c>
      <c r="G40" s="123">
        <f t="shared" si="8"/>
        <v>1.2200000000000002</v>
      </c>
      <c r="H40" s="123">
        <f t="shared" si="8"/>
        <v>-11.219999999999999</v>
      </c>
      <c r="I40" s="243">
        <f t="shared" si="8"/>
        <v>-85.917071397058862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175</v>
      </c>
      <c r="AD40" s="9">
        <v>0</v>
      </c>
      <c r="AE40" s="9">
        <v>0.3</v>
      </c>
      <c r="AF40" s="9">
        <v>0.35</v>
      </c>
      <c r="AI40" s="9">
        <v>15</v>
      </c>
      <c r="CI40" s="10">
        <v>0</v>
      </c>
      <c r="CL40" s="10">
        <v>0</v>
      </c>
      <c r="CO40" s="10">
        <v>0</v>
      </c>
    </row>
    <row r="41" spans="1:95" hidden="1" x14ac:dyDescent="0.3">
      <c r="A41" s="121"/>
      <c r="B41" s="126" t="s">
        <v>104</v>
      </c>
      <c r="C41" s="123"/>
      <c r="D41" s="123">
        <v>16</v>
      </c>
      <c r="E41" s="123"/>
      <c r="F41" s="123">
        <v>30</v>
      </c>
      <c r="G41" s="123"/>
      <c r="H41" s="123">
        <v>55</v>
      </c>
      <c r="I41" s="243"/>
      <c r="V41" s="9">
        <f t="shared" ref="V41:AF41" si="9">V39-V40</f>
        <v>328.63</v>
      </c>
      <c r="W41" s="9">
        <f t="shared" si="9"/>
        <v>39.25</v>
      </c>
      <c r="X41" s="9">
        <f t="shared" si="9"/>
        <v>56.49</v>
      </c>
      <c r="Y41" s="9">
        <f t="shared" si="9"/>
        <v>222.84</v>
      </c>
      <c r="Z41" s="9">
        <f t="shared" si="9"/>
        <v>3.24</v>
      </c>
      <c r="AA41" s="9">
        <f t="shared" si="9"/>
        <v>32.200000000000003</v>
      </c>
      <c r="AB41" s="9">
        <f t="shared" si="9"/>
        <v>1910.7</v>
      </c>
      <c r="AC41" s="9">
        <f t="shared" si="9"/>
        <v>219.24</v>
      </c>
      <c r="AD41" s="9">
        <f t="shared" si="9"/>
        <v>2.64</v>
      </c>
      <c r="AE41" s="9">
        <f t="shared" si="9"/>
        <v>-0.15999999999999998</v>
      </c>
      <c r="AF41" s="9">
        <f t="shared" si="9"/>
        <v>-0.20999999999999996</v>
      </c>
      <c r="AI41" s="9">
        <f>AI39-AI40</f>
        <v>-9.76</v>
      </c>
      <c r="CI41" s="10">
        <f>CI39-CI40</f>
        <v>34.22</v>
      </c>
      <c r="CL41" s="10">
        <f>CL39-CL40</f>
        <v>5194.38</v>
      </c>
      <c r="CO41" s="10">
        <f>CO39-CO40</f>
        <v>81.97</v>
      </c>
    </row>
    <row r="42" spans="1:95" x14ac:dyDescent="0.3">
      <c r="A42" s="121"/>
      <c r="B42" s="122" t="s">
        <v>199</v>
      </c>
      <c r="C42" s="123"/>
      <c r="D42" s="123"/>
      <c r="E42" s="123"/>
      <c r="F42" s="123"/>
      <c r="G42" s="123"/>
      <c r="H42" s="123"/>
      <c r="I42" s="243"/>
    </row>
    <row r="43" spans="1:95" x14ac:dyDescent="0.3">
      <c r="A43" s="121" t="str">
        <f>" 245/1"</f>
        <v xml:space="preserve"> 245/1</v>
      </c>
      <c r="B43" s="126" t="s">
        <v>344</v>
      </c>
      <c r="C43" s="123" t="str">
        <f>"30"</f>
        <v>30</v>
      </c>
      <c r="D43" s="123">
        <v>0.23</v>
      </c>
      <c r="E43" s="123">
        <v>0</v>
      </c>
      <c r="F43" s="123">
        <v>0.25</v>
      </c>
      <c r="G43" s="123">
        <v>0.28000000000000003</v>
      </c>
      <c r="H43" s="123">
        <v>0.98</v>
      </c>
      <c r="I43" s="243">
        <v>6.4571317499999994</v>
      </c>
    </row>
    <row r="44" spans="1:95" x14ac:dyDescent="0.3">
      <c r="A44" s="121" t="s">
        <v>230</v>
      </c>
      <c r="B44" s="126" t="s">
        <v>206</v>
      </c>
      <c r="C44" s="123" t="s">
        <v>225</v>
      </c>
      <c r="D44" s="123">
        <v>2.1800000000000002</v>
      </c>
      <c r="E44" s="123">
        <v>0</v>
      </c>
      <c r="F44" s="123">
        <v>5.47</v>
      </c>
      <c r="G44" s="123">
        <v>5.27</v>
      </c>
      <c r="H44" s="123">
        <v>17.260000000000002</v>
      </c>
      <c r="I44" s="243">
        <v>131.4</v>
      </c>
    </row>
    <row r="45" spans="1:95" x14ac:dyDescent="0.3">
      <c r="A45" s="121" t="s">
        <v>351</v>
      </c>
      <c r="B45" s="126" t="s">
        <v>207</v>
      </c>
      <c r="C45" s="123" t="str">
        <f>"100"</f>
        <v>100</v>
      </c>
      <c r="D45" s="123">
        <v>12.05</v>
      </c>
      <c r="E45" s="123">
        <v>11.57</v>
      </c>
      <c r="F45" s="123">
        <v>12.63</v>
      </c>
      <c r="G45" s="123">
        <v>0.96</v>
      </c>
      <c r="H45" s="123">
        <v>9.74</v>
      </c>
      <c r="I45" s="243">
        <v>201.5</v>
      </c>
    </row>
    <row r="46" spans="1:95" x14ac:dyDescent="0.3">
      <c r="A46" s="121" t="s">
        <v>137</v>
      </c>
      <c r="B46" s="126" t="s">
        <v>138</v>
      </c>
      <c r="C46" s="123" t="str">
        <f>"150"</f>
        <v>150</v>
      </c>
      <c r="D46" s="123">
        <v>3.11</v>
      </c>
      <c r="E46" s="123">
        <v>0.55000000000000004</v>
      </c>
      <c r="F46" s="123">
        <v>3.67</v>
      </c>
      <c r="G46" s="123">
        <v>0.51</v>
      </c>
      <c r="H46" s="123">
        <v>22.07</v>
      </c>
      <c r="I46" s="243">
        <v>132.58571249999997</v>
      </c>
    </row>
    <row r="47" spans="1:95" x14ac:dyDescent="0.3">
      <c r="A47" s="121" t="s">
        <v>232</v>
      </c>
      <c r="B47" s="126" t="s">
        <v>231</v>
      </c>
      <c r="C47" s="123" t="str">
        <f>"200"</f>
        <v>200</v>
      </c>
      <c r="D47" s="123">
        <v>0.16</v>
      </c>
      <c r="E47" s="123">
        <v>0</v>
      </c>
      <c r="F47" s="123">
        <v>0.04</v>
      </c>
      <c r="G47" s="123">
        <v>0.04</v>
      </c>
      <c r="H47" s="123">
        <v>12.2</v>
      </c>
      <c r="I47" s="243">
        <v>47.687819999999995</v>
      </c>
    </row>
    <row r="48" spans="1:95" x14ac:dyDescent="0.3">
      <c r="A48" s="121" t="str">
        <f>""</f>
        <v/>
      </c>
      <c r="B48" s="126" t="s">
        <v>112</v>
      </c>
      <c r="C48" s="123" t="str">
        <f>"50"</f>
        <v>50</v>
      </c>
      <c r="D48" s="123">
        <v>4.5</v>
      </c>
      <c r="E48" s="123">
        <v>0</v>
      </c>
      <c r="F48" s="123">
        <v>1.5</v>
      </c>
      <c r="G48" s="123">
        <v>0</v>
      </c>
      <c r="H48" s="123">
        <v>26.9</v>
      </c>
      <c r="I48" s="243">
        <v>133.82499999999999</v>
      </c>
    </row>
    <row r="49" spans="1:95" x14ac:dyDescent="0.3">
      <c r="A49" s="121" t="str">
        <f>"-"</f>
        <v>-</v>
      </c>
      <c r="B49" s="126" t="s">
        <v>100</v>
      </c>
      <c r="C49" s="123" t="str">
        <f>"30"</f>
        <v>30</v>
      </c>
      <c r="D49" s="123">
        <v>1.98</v>
      </c>
      <c r="E49" s="123">
        <v>0</v>
      </c>
      <c r="F49" s="123">
        <v>0.36</v>
      </c>
      <c r="G49" s="123">
        <v>0.36</v>
      </c>
      <c r="H49" s="123">
        <v>12.51</v>
      </c>
      <c r="I49" s="243">
        <v>58.013999999999996</v>
      </c>
    </row>
    <row r="50" spans="1:95" x14ac:dyDescent="0.3">
      <c r="A50" s="127"/>
      <c r="B50" s="142" t="s">
        <v>205</v>
      </c>
      <c r="C50" s="128"/>
      <c r="D50" s="128">
        <f>SUM(D43:D49)</f>
        <v>24.21</v>
      </c>
      <c r="E50" s="128">
        <f t="shared" ref="E50:I50" si="10">SUM(E43:E49)</f>
        <v>12.120000000000001</v>
      </c>
      <c r="F50" s="128">
        <f t="shared" si="10"/>
        <v>23.92</v>
      </c>
      <c r="G50" s="128">
        <f t="shared" si="10"/>
        <v>7.42</v>
      </c>
      <c r="H50" s="128">
        <f t="shared" si="10"/>
        <v>101.66000000000001</v>
      </c>
      <c r="I50" s="244">
        <f t="shared" si="10"/>
        <v>711.46966424999994</v>
      </c>
      <c r="J50" s="134">
        <v>4.71</v>
      </c>
      <c r="K50" s="13">
        <v>0.22</v>
      </c>
      <c r="L50" s="13">
        <v>0</v>
      </c>
      <c r="M50" s="13">
        <v>0</v>
      </c>
      <c r="N50" s="13">
        <v>0.13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0.14000000000000001</v>
      </c>
      <c r="U50" s="13">
        <v>1.5</v>
      </c>
      <c r="V50" s="13">
        <v>3</v>
      </c>
      <c r="W50" s="13">
        <v>2.4</v>
      </c>
      <c r="X50" s="13">
        <v>0</v>
      </c>
      <c r="Y50" s="13">
        <v>3</v>
      </c>
      <c r="Z50" s="13">
        <v>0.02</v>
      </c>
      <c r="AA50" s="13">
        <v>40</v>
      </c>
      <c r="AB50" s="13">
        <v>30</v>
      </c>
      <c r="AC50" s="13">
        <v>45</v>
      </c>
      <c r="AD50" s="13">
        <v>0.1</v>
      </c>
      <c r="AE50" s="13">
        <v>0</v>
      </c>
      <c r="AF50" s="13">
        <v>0.01</v>
      </c>
      <c r="AG50" s="13">
        <v>0.01</v>
      </c>
      <c r="AH50" s="13">
        <v>0.02</v>
      </c>
      <c r="AI50" s="13">
        <v>0</v>
      </c>
      <c r="AJ50" s="14">
        <v>0</v>
      </c>
      <c r="AK50" s="14">
        <v>4.2</v>
      </c>
      <c r="AL50" s="14">
        <v>4.0999999999999996</v>
      </c>
      <c r="AM50" s="14">
        <v>7.6</v>
      </c>
      <c r="AN50" s="14">
        <v>4.5</v>
      </c>
      <c r="AO50" s="14">
        <v>1.7</v>
      </c>
      <c r="AP50" s="14">
        <v>4.7</v>
      </c>
      <c r="AQ50" s="14">
        <v>4.3</v>
      </c>
      <c r="AR50" s="14">
        <v>4.2</v>
      </c>
      <c r="AS50" s="14">
        <v>3.6</v>
      </c>
      <c r="AT50" s="14">
        <v>2.6</v>
      </c>
      <c r="AU50" s="14">
        <v>5.7</v>
      </c>
      <c r="AV50" s="14">
        <v>3.5</v>
      </c>
      <c r="AW50" s="14">
        <v>2.4</v>
      </c>
      <c r="AX50" s="14">
        <v>14.2</v>
      </c>
      <c r="AY50" s="14">
        <v>0</v>
      </c>
      <c r="AZ50" s="14">
        <v>4.8</v>
      </c>
      <c r="BA50" s="14">
        <v>5.4</v>
      </c>
      <c r="BB50" s="14">
        <v>4.2</v>
      </c>
      <c r="BC50" s="14">
        <v>1</v>
      </c>
      <c r="BD50" s="14">
        <v>0.27</v>
      </c>
      <c r="BE50" s="14">
        <v>0.12</v>
      </c>
      <c r="BF50" s="14">
        <v>7.0000000000000007E-2</v>
      </c>
      <c r="BG50" s="14">
        <v>0.15</v>
      </c>
      <c r="BH50" s="14">
        <v>0.17</v>
      </c>
      <c r="BI50" s="14">
        <v>0.79</v>
      </c>
      <c r="BJ50" s="14">
        <v>0</v>
      </c>
      <c r="BK50" s="14">
        <v>2.21</v>
      </c>
      <c r="BL50" s="14">
        <v>0</v>
      </c>
      <c r="BM50" s="14">
        <v>0.68</v>
      </c>
      <c r="BN50" s="14">
        <v>0</v>
      </c>
      <c r="BO50" s="14">
        <v>0</v>
      </c>
      <c r="BP50" s="14">
        <v>0</v>
      </c>
      <c r="BQ50" s="14">
        <v>0.15</v>
      </c>
      <c r="BR50" s="14">
        <v>0.23</v>
      </c>
      <c r="BS50" s="14">
        <v>1.8</v>
      </c>
      <c r="BT50" s="14">
        <v>0</v>
      </c>
      <c r="BU50" s="14">
        <v>0</v>
      </c>
      <c r="BV50" s="14">
        <v>0.09</v>
      </c>
      <c r="BW50" s="14">
        <v>0.01</v>
      </c>
      <c r="BX50" s="14">
        <v>0</v>
      </c>
      <c r="BY50" s="14">
        <v>0</v>
      </c>
      <c r="BZ50" s="14">
        <v>0</v>
      </c>
      <c r="CA50" s="14">
        <v>0</v>
      </c>
      <c r="CB50" s="14">
        <v>2.5</v>
      </c>
      <c r="CC50" s="15"/>
      <c r="CD50" s="15"/>
      <c r="CE50" s="14">
        <v>45</v>
      </c>
      <c r="CF50" s="14"/>
      <c r="CG50" s="14">
        <v>0.4</v>
      </c>
      <c r="CH50" s="14">
        <v>0.1</v>
      </c>
      <c r="CI50" s="14">
        <v>0.25</v>
      </c>
      <c r="CJ50" s="14">
        <v>20</v>
      </c>
      <c r="CK50" s="14">
        <v>8.1999999999999993</v>
      </c>
      <c r="CL50" s="14">
        <v>14.1</v>
      </c>
      <c r="CM50" s="14">
        <v>1.71</v>
      </c>
      <c r="CN50" s="14">
        <v>0.87</v>
      </c>
      <c r="CO50" s="14">
        <v>1.29</v>
      </c>
      <c r="CP50" s="14">
        <v>0</v>
      </c>
      <c r="CQ50" s="14">
        <v>0</v>
      </c>
    </row>
    <row r="51" spans="1:95" hidden="1" x14ac:dyDescent="0.3">
      <c r="A51" s="56"/>
      <c r="B51" s="16" t="s">
        <v>102</v>
      </c>
      <c r="C51" s="74"/>
      <c r="D51" s="74">
        <v>26.95</v>
      </c>
      <c r="E51" s="74">
        <v>0</v>
      </c>
      <c r="F51" s="74">
        <v>27.65</v>
      </c>
      <c r="G51" s="74">
        <v>0</v>
      </c>
      <c r="H51" s="74">
        <v>117.24999999999999</v>
      </c>
      <c r="I51" s="242">
        <v>822.5</v>
      </c>
      <c r="J51" s="134">
        <v>4.4000000000000004</v>
      </c>
      <c r="K51" s="13">
        <v>0.72</v>
      </c>
      <c r="L51" s="13">
        <v>0</v>
      </c>
      <c r="M51" s="13">
        <v>0</v>
      </c>
      <c r="N51" s="13">
        <v>8.16</v>
      </c>
      <c r="O51" s="13">
        <v>9.1199999999999992</v>
      </c>
      <c r="P51" s="13">
        <v>0.38</v>
      </c>
      <c r="Q51" s="13">
        <v>0</v>
      </c>
      <c r="R51" s="13">
        <v>0</v>
      </c>
      <c r="S51" s="13">
        <v>0.88</v>
      </c>
      <c r="T51" s="13">
        <v>1.1100000000000001</v>
      </c>
      <c r="U51" s="13">
        <v>124.56</v>
      </c>
      <c r="V51" s="13">
        <v>92.28</v>
      </c>
      <c r="W51" s="13">
        <v>109.87</v>
      </c>
      <c r="X51" s="13">
        <v>21.1</v>
      </c>
      <c r="Y51" s="13">
        <v>165.64</v>
      </c>
      <c r="Z51" s="13">
        <v>0.52</v>
      </c>
      <c r="AA51" s="13">
        <v>32.270000000000003</v>
      </c>
      <c r="AB51" s="13">
        <v>21.17</v>
      </c>
      <c r="AC51" s="13">
        <v>58.2</v>
      </c>
      <c r="AD51" s="13">
        <v>0.73</v>
      </c>
      <c r="AE51" s="13">
        <v>0.03</v>
      </c>
      <c r="AF51" s="13">
        <v>0.18</v>
      </c>
      <c r="AG51" s="13">
        <v>0.42</v>
      </c>
      <c r="AH51" s="13">
        <v>3.46</v>
      </c>
      <c r="AI51" s="13">
        <v>0.15</v>
      </c>
      <c r="AJ51" s="14">
        <v>0</v>
      </c>
      <c r="AK51" s="14">
        <v>661.53</v>
      </c>
      <c r="AL51" s="14">
        <v>541</v>
      </c>
      <c r="AM51" s="14">
        <v>1003.33</v>
      </c>
      <c r="AN51" s="14">
        <v>762.34</v>
      </c>
      <c r="AO51" s="14">
        <v>302.3</v>
      </c>
      <c r="AP51" s="14">
        <v>501.44</v>
      </c>
      <c r="AQ51" s="14">
        <v>166.79</v>
      </c>
      <c r="AR51" s="14">
        <v>596.52</v>
      </c>
      <c r="AS51" s="14">
        <v>87.11</v>
      </c>
      <c r="AT51" s="14">
        <v>106.61</v>
      </c>
      <c r="AU51" s="14">
        <v>133.33000000000001</v>
      </c>
      <c r="AV51" s="14">
        <v>339.98</v>
      </c>
      <c r="AW51" s="14">
        <v>62.87</v>
      </c>
      <c r="AX51" s="14">
        <v>246.76</v>
      </c>
      <c r="AY51" s="14">
        <v>0.72</v>
      </c>
      <c r="AZ51" s="14">
        <v>63.13</v>
      </c>
      <c r="BA51" s="14">
        <v>90.63</v>
      </c>
      <c r="BB51" s="14">
        <v>650.17999999999995</v>
      </c>
      <c r="BC51" s="14">
        <v>78.56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0.08</v>
      </c>
      <c r="BL51" s="14">
        <v>0</v>
      </c>
      <c r="BM51" s="14">
        <v>0.04</v>
      </c>
      <c r="BN51" s="14">
        <v>0</v>
      </c>
      <c r="BO51" s="14">
        <v>0.01</v>
      </c>
      <c r="BP51" s="14">
        <v>0</v>
      </c>
      <c r="BQ51" s="14">
        <v>0</v>
      </c>
      <c r="BR51" s="14">
        <v>0</v>
      </c>
      <c r="BS51" s="14">
        <v>0.27</v>
      </c>
      <c r="BT51" s="14">
        <v>0</v>
      </c>
      <c r="BU51" s="14">
        <v>0</v>
      </c>
      <c r="BV51" s="14">
        <v>0.68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56.57</v>
      </c>
      <c r="CC51" s="15"/>
      <c r="CD51" s="15"/>
      <c r="CE51" s="14">
        <v>35.799999999999997</v>
      </c>
      <c r="CF51" s="14"/>
      <c r="CG51" s="14">
        <v>19.2</v>
      </c>
      <c r="CH51" s="14">
        <v>10.84</v>
      </c>
      <c r="CI51" s="14">
        <v>15.02</v>
      </c>
      <c r="CJ51" s="14">
        <v>1377.03</v>
      </c>
      <c r="CK51" s="14">
        <v>924.53</v>
      </c>
      <c r="CL51" s="14">
        <v>1150.78</v>
      </c>
      <c r="CM51" s="14">
        <v>20.98</v>
      </c>
      <c r="CN51" s="14">
        <v>14.61</v>
      </c>
      <c r="CO51" s="14">
        <v>17.79</v>
      </c>
      <c r="CP51" s="14">
        <v>6.6</v>
      </c>
      <c r="CQ51" s="14">
        <v>0.22</v>
      </c>
    </row>
    <row r="52" spans="1:95" hidden="1" x14ac:dyDescent="0.3">
      <c r="A52" s="56"/>
      <c r="B52" s="16" t="s">
        <v>103</v>
      </c>
      <c r="C52" s="74"/>
      <c r="D52" s="74">
        <f t="shared" ref="D52:I52" si="11">D50-D51</f>
        <v>-2.7399999999999984</v>
      </c>
      <c r="E52" s="74">
        <f t="shared" si="11"/>
        <v>12.120000000000001</v>
      </c>
      <c r="F52" s="74">
        <f t="shared" si="11"/>
        <v>-3.7299999999999969</v>
      </c>
      <c r="G52" s="74">
        <f t="shared" si="11"/>
        <v>7.42</v>
      </c>
      <c r="H52" s="74">
        <f t="shared" si="11"/>
        <v>-15.589999999999975</v>
      </c>
      <c r="I52" s="242">
        <f t="shared" si="11"/>
        <v>-111.03033575000006</v>
      </c>
      <c r="J52" s="134">
        <v>0</v>
      </c>
      <c r="K52" s="13">
        <v>0</v>
      </c>
      <c r="L52" s="13">
        <v>0</v>
      </c>
      <c r="M52" s="13">
        <v>0</v>
      </c>
      <c r="N52" s="13">
        <v>9.8000000000000007</v>
      </c>
      <c r="O52" s="13">
        <v>0</v>
      </c>
      <c r="P52" s="13">
        <v>0.04</v>
      </c>
      <c r="Q52" s="13">
        <v>0</v>
      </c>
      <c r="R52" s="13">
        <v>0</v>
      </c>
      <c r="S52" s="13">
        <v>0</v>
      </c>
      <c r="T52" s="13">
        <v>0.03</v>
      </c>
      <c r="U52" s="13">
        <v>0.1</v>
      </c>
      <c r="V52" s="13">
        <v>0.3</v>
      </c>
      <c r="W52" s="13">
        <v>0.28999999999999998</v>
      </c>
      <c r="X52" s="13">
        <v>0</v>
      </c>
      <c r="Y52" s="13">
        <v>0</v>
      </c>
      <c r="Z52" s="13">
        <v>0.03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200.04</v>
      </c>
      <c r="CC52" s="15"/>
      <c r="CD52" s="15"/>
      <c r="CE52" s="14">
        <v>0</v>
      </c>
      <c r="CF52" s="14"/>
      <c r="CG52" s="14">
        <v>4.21</v>
      </c>
      <c r="CH52" s="14">
        <v>4.21</v>
      </c>
      <c r="CI52" s="14">
        <v>4.21</v>
      </c>
      <c r="CJ52" s="14">
        <v>497.96</v>
      </c>
      <c r="CK52" s="14">
        <v>192.28</v>
      </c>
      <c r="CL52" s="14">
        <v>345.12</v>
      </c>
      <c r="CM52" s="14">
        <v>44.51</v>
      </c>
      <c r="CN52" s="14">
        <v>26.48</v>
      </c>
      <c r="CO52" s="14">
        <v>35.49</v>
      </c>
      <c r="CP52" s="14">
        <v>10</v>
      </c>
      <c r="CQ52" s="14">
        <v>0</v>
      </c>
    </row>
    <row r="53" spans="1:95" hidden="1" x14ac:dyDescent="0.3">
      <c r="A53" s="56"/>
      <c r="B53" s="16" t="s">
        <v>104</v>
      </c>
      <c r="C53" s="74"/>
      <c r="D53" s="74">
        <v>17</v>
      </c>
      <c r="E53" s="74"/>
      <c r="F53" s="74">
        <v>26</v>
      </c>
      <c r="G53" s="74"/>
      <c r="H53" s="74">
        <v>57</v>
      </c>
      <c r="I53" s="242"/>
      <c r="J53" s="134">
        <v>0</v>
      </c>
      <c r="K53" s="13">
        <v>0</v>
      </c>
      <c r="L53" s="13">
        <v>0</v>
      </c>
      <c r="M53" s="13">
        <v>0</v>
      </c>
      <c r="N53" s="13">
        <v>0.39</v>
      </c>
      <c r="O53" s="13">
        <v>15.96</v>
      </c>
      <c r="P53" s="13">
        <v>7.0000000000000007E-2</v>
      </c>
      <c r="Q53" s="13">
        <v>0</v>
      </c>
      <c r="R53" s="13">
        <v>0</v>
      </c>
      <c r="S53" s="13">
        <v>0</v>
      </c>
      <c r="T53" s="13">
        <v>0.63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4">
        <v>0</v>
      </c>
      <c r="AK53" s="14">
        <v>111.75</v>
      </c>
      <c r="AL53" s="14">
        <v>116.32</v>
      </c>
      <c r="AM53" s="14">
        <v>178.13</v>
      </c>
      <c r="AN53" s="14">
        <v>59.07</v>
      </c>
      <c r="AO53" s="14">
        <v>35.020000000000003</v>
      </c>
      <c r="AP53" s="14">
        <v>70.040000000000006</v>
      </c>
      <c r="AQ53" s="14">
        <v>26.49</v>
      </c>
      <c r="AR53" s="14">
        <v>126.67</v>
      </c>
      <c r="AS53" s="14">
        <v>78.56</v>
      </c>
      <c r="AT53" s="14">
        <v>109.62</v>
      </c>
      <c r="AU53" s="14">
        <v>90.44</v>
      </c>
      <c r="AV53" s="14">
        <v>47.5</v>
      </c>
      <c r="AW53" s="14">
        <v>84.04</v>
      </c>
      <c r="AX53" s="14">
        <v>702.79</v>
      </c>
      <c r="AY53" s="14">
        <v>0</v>
      </c>
      <c r="AZ53" s="14">
        <v>228.98</v>
      </c>
      <c r="BA53" s="14">
        <v>99.57</v>
      </c>
      <c r="BB53" s="14">
        <v>66.08</v>
      </c>
      <c r="BC53" s="14">
        <v>52.37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0.03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0.02</v>
      </c>
      <c r="BT53" s="14">
        <v>0</v>
      </c>
      <c r="BU53" s="14">
        <v>0</v>
      </c>
      <c r="BV53" s="14">
        <v>0.1</v>
      </c>
      <c r="BW53" s="14">
        <v>0.01</v>
      </c>
      <c r="BX53" s="14">
        <v>0</v>
      </c>
      <c r="BY53" s="14">
        <v>0</v>
      </c>
      <c r="BZ53" s="14">
        <v>0</v>
      </c>
      <c r="CA53" s="14">
        <v>0</v>
      </c>
      <c r="CB53" s="14">
        <v>13.69</v>
      </c>
      <c r="CC53" s="15"/>
      <c r="CD53" s="15"/>
      <c r="CE53" s="14">
        <v>0</v>
      </c>
      <c r="CF53" s="14"/>
      <c r="CG53" s="14">
        <v>0</v>
      </c>
      <c r="CH53" s="14">
        <v>0</v>
      </c>
      <c r="CI53" s="14">
        <v>0</v>
      </c>
      <c r="CJ53" s="14">
        <v>475</v>
      </c>
      <c r="CK53" s="14">
        <v>183</v>
      </c>
      <c r="CL53" s="14">
        <v>329</v>
      </c>
      <c r="CM53" s="14">
        <v>3.8</v>
      </c>
      <c r="CN53" s="14">
        <v>3.8</v>
      </c>
      <c r="CO53" s="14">
        <v>3.8</v>
      </c>
      <c r="CP53" s="14">
        <v>0</v>
      </c>
      <c r="CQ53" s="14">
        <v>0</v>
      </c>
    </row>
    <row r="54" spans="1:95" x14ac:dyDescent="0.3">
      <c r="A54" s="56"/>
      <c r="B54" s="143" t="s">
        <v>287</v>
      </c>
      <c r="C54" s="74"/>
      <c r="D54" s="75">
        <f>D38+D50</f>
        <v>43.11</v>
      </c>
      <c r="E54" s="75">
        <f t="shared" ref="E54:I54" si="12">E38+E50</f>
        <v>22.1</v>
      </c>
      <c r="F54" s="75">
        <f t="shared" si="12"/>
        <v>40.049999999999997</v>
      </c>
      <c r="G54" s="75">
        <f t="shared" si="12"/>
        <v>8.64</v>
      </c>
      <c r="H54" s="75">
        <f t="shared" si="12"/>
        <v>174.19</v>
      </c>
      <c r="I54" s="245">
        <f t="shared" si="12"/>
        <v>1213.052592852941</v>
      </c>
      <c r="J54" s="13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5"/>
      <c r="CD54" s="15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</row>
    <row r="55" spans="1:95" x14ac:dyDescent="0.3">
      <c r="A55" s="56"/>
      <c r="B55" s="16"/>
      <c r="C55" s="74"/>
      <c r="D55" s="74"/>
      <c r="E55" s="74"/>
      <c r="F55" s="74"/>
      <c r="G55" s="74"/>
      <c r="H55" s="74"/>
      <c r="I55" s="242"/>
      <c r="J55" s="136">
        <f t="shared" ref="J55:AO55" si="13">SUM(J50:J53)</f>
        <v>9.11</v>
      </c>
      <c r="K55" s="67">
        <f t="shared" si="13"/>
        <v>0.94</v>
      </c>
      <c r="L55" s="67">
        <f t="shared" si="13"/>
        <v>0</v>
      </c>
      <c r="M55" s="67">
        <f t="shared" si="13"/>
        <v>0</v>
      </c>
      <c r="N55" s="67">
        <f t="shared" si="13"/>
        <v>18.480000000000004</v>
      </c>
      <c r="O55" s="67">
        <f t="shared" si="13"/>
        <v>25.08</v>
      </c>
      <c r="P55" s="67">
        <f t="shared" si="13"/>
        <v>0.49</v>
      </c>
      <c r="Q55" s="67">
        <f t="shared" si="13"/>
        <v>0</v>
      </c>
      <c r="R55" s="67">
        <f t="shared" si="13"/>
        <v>0</v>
      </c>
      <c r="S55" s="67">
        <f t="shared" si="13"/>
        <v>0.88</v>
      </c>
      <c r="T55" s="67">
        <f t="shared" si="13"/>
        <v>1.9100000000000001</v>
      </c>
      <c r="U55" s="67">
        <f t="shared" si="13"/>
        <v>126.16</v>
      </c>
      <c r="V55" s="67">
        <f t="shared" si="13"/>
        <v>95.58</v>
      </c>
      <c r="W55" s="67">
        <f t="shared" si="13"/>
        <v>112.56000000000002</v>
      </c>
      <c r="X55" s="67">
        <f t="shared" si="13"/>
        <v>21.1</v>
      </c>
      <c r="Y55" s="67">
        <f t="shared" si="13"/>
        <v>168.64</v>
      </c>
      <c r="Z55" s="67">
        <f t="shared" si="13"/>
        <v>0.57000000000000006</v>
      </c>
      <c r="AA55" s="67">
        <f t="shared" si="13"/>
        <v>72.27000000000001</v>
      </c>
      <c r="AB55" s="67">
        <f t="shared" si="13"/>
        <v>51.17</v>
      </c>
      <c r="AC55" s="67">
        <f t="shared" si="13"/>
        <v>103.2</v>
      </c>
      <c r="AD55" s="67">
        <f t="shared" si="13"/>
        <v>0.83</v>
      </c>
      <c r="AE55" s="67">
        <f t="shared" si="13"/>
        <v>0.03</v>
      </c>
      <c r="AF55" s="67">
        <f t="shared" si="13"/>
        <v>0.19</v>
      </c>
      <c r="AG55" s="67">
        <f t="shared" si="13"/>
        <v>0.43</v>
      </c>
      <c r="AH55" s="67">
        <f t="shared" si="13"/>
        <v>3.48</v>
      </c>
      <c r="AI55" s="67">
        <f t="shared" si="13"/>
        <v>0.15</v>
      </c>
      <c r="AJ55" s="67">
        <f t="shared" si="13"/>
        <v>0</v>
      </c>
      <c r="AK55" s="67">
        <f t="shared" si="13"/>
        <v>777.48</v>
      </c>
      <c r="AL55" s="67">
        <f t="shared" si="13"/>
        <v>661.42000000000007</v>
      </c>
      <c r="AM55" s="67">
        <f t="shared" si="13"/>
        <v>1189.06</v>
      </c>
      <c r="AN55" s="67">
        <f t="shared" si="13"/>
        <v>825.91000000000008</v>
      </c>
      <c r="AO55" s="67">
        <f t="shared" si="13"/>
        <v>339.02</v>
      </c>
      <c r="AP55" s="67">
        <f t="shared" ref="AP55:BU55" si="14">SUM(AP50:AP53)</f>
        <v>576.17999999999995</v>
      </c>
      <c r="AQ55" s="67">
        <f t="shared" si="14"/>
        <v>197.58</v>
      </c>
      <c r="AR55" s="67">
        <f t="shared" si="14"/>
        <v>727.39</v>
      </c>
      <c r="AS55" s="67">
        <f t="shared" si="14"/>
        <v>169.26999999999998</v>
      </c>
      <c r="AT55" s="67">
        <f t="shared" si="14"/>
        <v>218.82999999999998</v>
      </c>
      <c r="AU55" s="67">
        <f t="shared" si="14"/>
        <v>229.47</v>
      </c>
      <c r="AV55" s="67">
        <f t="shared" si="14"/>
        <v>390.98</v>
      </c>
      <c r="AW55" s="67">
        <f t="shared" si="14"/>
        <v>149.31</v>
      </c>
      <c r="AX55" s="67">
        <f t="shared" si="14"/>
        <v>963.75</v>
      </c>
      <c r="AY55" s="67">
        <f t="shared" si="14"/>
        <v>0.72</v>
      </c>
      <c r="AZ55" s="67">
        <f t="shared" si="14"/>
        <v>296.90999999999997</v>
      </c>
      <c r="BA55" s="67">
        <f t="shared" si="14"/>
        <v>195.6</v>
      </c>
      <c r="BB55" s="67">
        <f t="shared" si="14"/>
        <v>720.46</v>
      </c>
      <c r="BC55" s="67">
        <f t="shared" si="14"/>
        <v>131.93</v>
      </c>
      <c r="BD55" s="67">
        <f t="shared" si="14"/>
        <v>0.27</v>
      </c>
      <c r="BE55" s="67">
        <f t="shared" si="14"/>
        <v>0.12</v>
      </c>
      <c r="BF55" s="67">
        <f t="shared" si="14"/>
        <v>7.0000000000000007E-2</v>
      </c>
      <c r="BG55" s="67">
        <f t="shared" si="14"/>
        <v>0.15</v>
      </c>
      <c r="BH55" s="67">
        <f t="shared" si="14"/>
        <v>0.17</v>
      </c>
      <c r="BI55" s="67">
        <f t="shared" si="14"/>
        <v>0.79</v>
      </c>
      <c r="BJ55" s="67">
        <f t="shared" si="14"/>
        <v>0</v>
      </c>
      <c r="BK55" s="67">
        <f t="shared" si="14"/>
        <v>2.3199999999999998</v>
      </c>
      <c r="BL55" s="67">
        <f t="shared" si="14"/>
        <v>0</v>
      </c>
      <c r="BM55" s="67">
        <f t="shared" si="14"/>
        <v>0.72000000000000008</v>
      </c>
      <c r="BN55" s="67">
        <f t="shared" si="14"/>
        <v>0</v>
      </c>
      <c r="BO55" s="67">
        <f t="shared" si="14"/>
        <v>0.01</v>
      </c>
      <c r="BP55" s="67">
        <f t="shared" si="14"/>
        <v>0</v>
      </c>
      <c r="BQ55" s="67">
        <f t="shared" si="14"/>
        <v>0.15</v>
      </c>
      <c r="BR55" s="67">
        <f t="shared" si="14"/>
        <v>0.23</v>
      </c>
      <c r="BS55" s="67">
        <f t="shared" si="14"/>
        <v>2.0900000000000003</v>
      </c>
      <c r="BT55" s="67">
        <f t="shared" si="14"/>
        <v>0</v>
      </c>
      <c r="BU55" s="67">
        <f t="shared" si="14"/>
        <v>0</v>
      </c>
      <c r="BV55" s="67">
        <f t="shared" ref="BV55:CQ55" si="15">SUM(BV50:BV53)</f>
        <v>0.87</v>
      </c>
      <c r="BW55" s="67">
        <f t="shared" si="15"/>
        <v>0.02</v>
      </c>
      <c r="BX55" s="67">
        <f t="shared" si="15"/>
        <v>0</v>
      </c>
      <c r="BY55" s="67">
        <f t="shared" si="15"/>
        <v>0</v>
      </c>
      <c r="BZ55" s="67">
        <f t="shared" si="15"/>
        <v>0</v>
      </c>
      <c r="CA55" s="67">
        <f t="shared" si="15"/>
        <v>0</v>
      </c>
      <c r="CB55" s="67">
        <f t="shared" si="15"/>
        <v>272.8</v>
      </c>
      <c r="CC55" s="67">
        <f t="shared" si="15"/>
        <v>0</v>
      </c>
      <c r="CD55" s="67">
        <f t="shared" si="15"/>
        <v>0</v>
      </c>
      <c r="CE55" s="67">
        <f t="shared" si="15"/>
        <v>80.8</v>
      </c>
      <c r="CF55" s="67">
        <f t="shared" si="15"/>
        <v>0</v>
      </c>
      <c r="CG55" s="67">
        <f t="shared" si="15"/>
        <v>23.81</v>
      </c>
      <c r="CH55" s="67">
        <f t="shared" si="15"/>
        <v>15.149999999999999</v>
      </c>
      <c r="CI55" s="67">
        <f t="shared" si="15"/>
        <v>19.48</v>
      </c>
      <c r="CJ55" s="67">
        <f t="shared" si="15"/>
        <v>2369.9899999999998</v>
      </c>
      <c r="CK55" s="67">
        <f t="shared" si="15"/>
        <v>1308.01</v>
      </c>
      <c r="CL55" s="67">
        <f t="shared" si="15"/>
        <v>1839</v>
      </c>
      <c r="CM55" s="67">
        <f t="shared" si="15"/>
        <v>71</v>
      </c>
      <c r="CN55" s="67">
        <f t="shared" si="15"/>
        <v>45.76</v>
      </c>
      <c r="CO55" s="67">
        <f t="shared" si="15"/>
        <v>58.37</v>
      </c>
      <c r="CP55" s="67">
        <f t="shared" si="15"/>
        <v>16.600000000000001</v>
      </c>
      <c r="CQ55" s="67">
        <f t="shared" si="15"/>
        <v>0.22</v>
      </c>
    </row>
    <row r="56" spans="1:95" x14ac:dyDescent="0.3">
      <c r="A56" s="56"/>
      <c r="B56" s="23" t="s">
        <v>144</v>
      </c>
      <c r="C56" s="24" t="s">
        <v>156</v>
      </c>
      <c r="D56" s="234" t="s">
        <v>157</v>
      </c>
      <c r="E56" s="234"/>
      <c r="F56" s="267" t="s">
        <v>158</v>
      </c>
      <c r="G56" s="267"/>
      <c r="H56" s="25" t="s">
        <v>159</v>
      </c>
      <c r="I56" s="25" t="s">
        <v>160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175</v>
      </c>
      <c r="AD56" s="9">
        <v>0</v>
      </c>
      <c r="AE56" s="9">
        <v>0.3</v>
      </c>
      <c r="AF56" s="9">
        <v>0.35</v>
      </c>
      <c r="AI56" s="9">
        <v>15</v>
      </c>
      <c r="CI56" s="10">
        <v>0</v>
      </c>
      <c r="CL56" s="10">
        <v>0</v>
      </c>
      <c r="CO56" s="10">
        <v>0</v>
      </c>
    </row>
    <row r="57" spans="1:95" x14ac:dyDescent="0.3">
      <c r="A57" s="121"/>
      <c r="B57" s="122" t="s">
        <v>92</v>
      </c>
      <c r="C57" s="131"/>
      <c r="D57" s="237"/>
      <c r="E57" s="237"/>
      <c r="F57" s="273"/>
      <c r="G57" s="273"/>
      <c r="H57" s="132"/>
      <c r="I57" s="132"/>
      <c r="V57" s="9">
        <f t="shared" ref="V57:AF57" si="16">V55-V56</f>
        <v>95.58</v>
      </c>
      <c r="W57" s="9">
        <f t="shared" si="16"/>
        <v>112.56000000000002</v>
      </c>
      <c r="X57" s="9">
        <f t="shared" si="16"/>
        <v>21.1</v>
      </c>
      <c r="Y57" s="9">
        <f t="shared" si="16"/>
        <v>168.64</v>
      </c>
      <c r="Z57" s="9">
        <f t="shared" si="16"/>
        <v>0.57000000000000006</v>
      </c>
      <c r="AA57" s="9">
        <f t="shared" si="16"/>
        <v>72.27000000000001</v>
      </c>
      <c r="AB57" s="9">
        <f t="shared" si="16"/>
        <v>51.17</v>
      </c>
      <c r="AC57" s="9">
        <f t="shared" si="16"/>
        <v>-71.8</v>
      </c>
      <c r="AD57" s="9">
        <f t="shared" si="16"/>
        <v>0.83</v>
      </c>
      <c r="AE57" s="9">
        <f t="shared" si="16"/>
        <v>-0.27</v>
      </c>
      <c r="AF57" s="9">
        <f t="shared" si="16"/>
        <v>-0.15999999999999998</v>
      </c>
      <c r="AI57" s="9">
        <f>AI55-AI56</f>
        <v>-14.85</v>
      </c>
      <c r="CI57" s="10">
        <f>CI55-CI56</f>
        <v>19.48</v>
      </c>
      <c r="CL57" s="10">
        <f>CL55-CL56</f>
        <v>1839</v>
      </c>
      <c r="CO57" s="10">
        <f>CO55-CO56</f>
        <v>58.37</v>
      </c>
    </row>
    <row r="58" spans="1:95" x14ac:dyDescent="0.3">
      <c r="A58" s="121" t="s">
        <v>227</v>
      </c>
      <c r="B58" s="126" t="s">
        <v>344</v>
      </c>
      <c r="C58" s="123" t="str">
        <f>"40"</f>
        <v>40</v>
      </c>
      <c r="D58" s="123">
        <v>0.42</v>
      </c>
      <c r="E58" s="123">
        <v>0</v>
      </c>
      <c r="F58" s="123">
        <v>0.36</v>
      </c>
      <c r="G58" s="123">
        <v>0.41</v>
      </c>
      <c r="H58" s="123">
        <v>1.92</v>
      </c>
      <c r="I58" s="243">
        <v>12.328709</v>
      </c>
    </row>
    <row r="59" spans="1:95" x14ac:dyDescent="0.3">
      <c r="A59" s="121" t="s">
        <v>113</v>
      </c>
      <c r="B59" s="126" t="s">
        <v>114</v>
      </c>
      <c r="C59" s="123" t="str">
        <f>"200"</f>
        <v>200</v>
      </c>
      <c r="D59" s="123">
        <v>13.32</v>
      </c>
      <c r="E59" s="123">
        <v>15.07</v>
      </c>
      <c r="F59" s="123">
        <v>15.07</v>
      </c>
      <c r="G59" s="123">
        <v>2.1800000000000002</v>
      </c>
      <c r="H59" s="123">
        <v>38.33</v>
      </c>
      <c r="I59" s="243">
        <v>359.34023999999999</v>
      </c>
    </row>
    <row r="60" spans="1:95" x14ac:dyDescent="0.3">
      <c r="A60" s="121" t="s">
        <v>115</v>
      </c>
      <c r="B60" s="126" t="s">
        <v>116</v>
      </c>
      <c r="C60" s="123" t="str">
        <f>"200"</f>
        <v>200</v>
      </c>
      <c r="D60" s="123">
        <v>0.08</v>
      </c>
      <c r="E60" s="123">
        <v>0</v>
      </c>
      <c r="F60" s="123">
        <v>0.02</v>
      </c>
      <c r="G60" s="123">
        <v>0.02</v>
      </c>
      <c r="H60" s="123">
        <v>9.84</v>
      </c>
      <c r="I60" s="243">
        <v>37.802231999999989</v>
      </c>
    </row>
    <row r="61" spans="1:95" x14ac:dyDescent="0.3">
      <c r="A61" s="121" t="str">
        <f>"-"</f>
        <v>-</v>
      </c>
      <c r="B61" s="126" t="s">
        <v>254</v>
      </c>
      <c r="C61" s="123" t="str">
        <f>"30"</f>
        <v>30</v>
      </c>
      <c r="D61" s="123">
        <v>1.98</v>
      </c>
      <c r="E61" s="123">
        <v>0</v>
      </c>
      <c r="F61" s="123">
        <v>0.2</v>
      </c>
      <c r="G61" s="123">
        <v>0.2</v>
      </c>
      <c r="H61" s="123">
        <v>14.07</v>
      </c>
      <c r="I61" s="243">
        <v>67.170299999999997</v>
      </c>
    </row>
    <row r="62" spans="1:95" x14ac:dyDescent="0.3">
      <c r="A62" s="121" t="str">
        <f>"-"</f>
        <v>-</v>
      </c>
      <c r="B62" s="126" t="s">
        <v>100</v>
      </c>
      <c r="C62" s="123" t="str">
        <f>"30"</f>
        <v>30</v>
      </c>
      <c r="D62" s="123">
        <v>1.98</v>
      </c>
      <c r="E62" s="123">
        <v>0</v>
      </c>
      <c r="F62" s="123">
        <v>0.36</v>
      </c>
      <c r="G62" s="123">
        <v>0.36</v>
      </c>
      <c r="H62" s="123">
        <v>12.51</v>
      </c>
      <c r="I62" s="243">
        <v>58.013999999999996</v>
      </c>
      <c r="J62" s="134">
        <v>8.65</v>
      </c>
      <c r="K62" s="13">
        <v>0.08</v>
      </c>
      <c r="L62" s="13">
        <v>0</v>
      </c>
      <c r="M62" s="13">
        <v>0</v>
      </c>
      <c r="N62" s="13">
        <v>2.27</v>
      </c>
      <c r="O62" s="13">
        <v>9.8000000000000007</v>
      </c>
      <c r="P62" s="13">
        <v>1.61</v>
      </c>
      <c r="Q62" s="13">
        <v>0</v>
      </c>
      <c r="R62" s="13">
        <v>0</v>
      </c>
      <c r="S62" s="13">
        <v>0.12</v>
      </c>
      <c r="T62" s="13">
        <v>1.99</v>
      </c>
      <c r="U62" s="13">
        <v>328.22</v>
      </c>
      <c r="V62" s="13">
        <v>213.25</v>
      </c>
      <c r="W62" s="13">
        <v>19.09</v>
      </c>
      <c r="X62" s="13">
        <v>23.24</v>
      </c>
      <c r="Y62" s="13">
        <v>107.88</v>
      </c>
      <c r="Z62" s="13">
        <v>1.0900000000000001</v>
      </c>
      <c r="AA62" s="13">
        <v>16.02</v>
      </c>
      <c r="AB62" s="13">
        <v>1924.8</v>
      </c>
      <c r="AC62" s="13">
        <v>427.73</v>
      </c>
      <c r="AD62" s="13">
        <v>0.46</v>
      </c>
      <c r="AE62" s="13">
        <v>0.25</v>
      </c>
      <c r="AF62" s="13">
        <v>0.1</v>
      </c>
      <c r="AG62" s="13">
        <v>1.54</v>
      </c>
      <c r="AH62" s="13">
        <v>3.92</v>
      </c>
      <c r="AI62" s="13">
        <v>1.67</v>
      </c>
      <c r="AJ62" s="14">
        <v>0</v>
      </c>
      <c r="AK62" s="14">
        <v>462.11</v>
      </c>
      <c r="AL62" s="14">
        <v>395.6</v>
      </c>
      <c r="AM62" s="14">
        <v>607.37</v>
      </c>
      <c r="AN62" s="14">
        <v>655.12</v>
      </c>
      <c r="AO62" s="14">
        <v>186.13</v>
      </c>
      <c r="AP62" s="14">
        <v>359.1</v>
      </c>
      <c r="AQ62" s="14">
        <v>105.76</v>
      </c>
      <c r="AR62" s="14">
        <v>332.55</v>
      </c>
      <c r="AS62" s="14">
        <v>417.14</v>
      </c>
      <c r="AT62" s="14">
        <v>472.99</v>
      </c>
      <c r="AU62" s="14">
        <v>710.39</v>
      </c>
      <c r="AV62" s="14">
        <v>303.89999999999998</v>
      </c>
      <c r="AW62" s="14">
        <v>375.32</v>
      </c>
      <c r="AX62" s="14">
        <v>1338.79</v>
      </c>
      <c r="AY62" s="14">
        <v>85.57</v>
      </c>
      <c r="AZ62" s="14">
        <v>388.24</v>
      </c>
      <c r="BA62" s="14">
        <v>342.77</v>
      </c>
      <c r="BB62" s="14">
        <v>279.89</v>
      </c>
      <c r="BC62" s="14">
        <v>105.77</v>
      </c>
      <c r="BD62" s="14">
        <v>0.1</v>
      </c>
      <c r="BE62" s="14">
        <v>0.02</v>
      </c>
      <c r="BF62" s="14">
        <v>0.02</v>
      </c>
      <c r="BG62" s="14">
        <v>0.05</v>
      </c>
      <c r="BH62" s="14">
        <v>0.06</v>
      </c>
      <c r="BI62" s="14">
        <v>0.21</v>
      </c>
      <c r="BJ62" s="14">
        <v>0</v>
      </c>
      <c r="BK62" s="14">
        <v>0.66</v>
      </c>
      <c r="BL62" s="14">
        <v>0</v>
      </c>
      <c r="BM62" s="14">
        <v>0.2</v>
      </c>
      <c r="BN62" s="14">
        <v>0</v>
      </c>
      <c r="BO62" s="14">
        <v>0</v>
      </c>
      <c r="BP62" s="14">
        <v>0</v>
      </c>
      <c r="BQ62" s="14">
        <v>0.02</v>
      </c>
      <c r="BR62" s="14">
        <v>0.08</v>
      </c>
      <c r="BS62" s="14">
        <v>0.61</v>
      </c>
      <c r="BT62" s="14">
        <v>0</v>
      </c>
      <c r="BU62" s="14">
        <v>0</v>
      </c>
      <c r="BV62" s="14">
        <v>0.05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139.5</v>
      </c>
      <c r="CC62" s="15"/>
      <c r="CD62" s="15"/>
      <c r="CE62" s="14">
        <v>336.82</v>
      </c>
      <c r="CF62" s="14"/>
      <c r="CG62" s="14">
        <v>38.81</v>
      </c>
      <c r="CH62" s="14">
        <v>23.05</v>
      </c>
      <c r="CI62" s="14">
        <v>30.93</v>
      </c>
      <c r="CJ62" s="14">
        <v>2331.44</v>
      </c>
      <c r="CK62" s="14">
        <v>1417.28</v>
      </c>
      <c r="CL62" s="14">
        <v>1874.36</v>
      </c>
      <c r="CM62" s="14">
        <v>20.63</v>
      </c>
      <c r="CN62" s="14">
        <v>8.98</v>
      </c>
      <c r="CO62" s="14">
        <v>14.87</v>
      </c>
      <c r="CP62" s="14">
        <v>0</v>
      </c>
      <c r="CQ62" s="14">
        <v>0.75</v>
      </c>
    </row>
    <row r="63" spans="1:95" x14ac:dyDescent="0.3">
      <c r="A63" s="127"/>
      <c r="B63" s="142" t="s">
        <v>101</v>
      </c>
      <c r="C63" s="128"/>
      <c r="D63" s="128">
        <f>SUM(D58:D62)</f>
        <v>17.78</v>
      </c>
      <c r="E63" s="128">
        <f t="shared" ref="E63:I63" si="17">SUM(E58:E62)</f>
        <v>15.07</v>
      </c>
      <c r="F63" s="128">
        <f t="shared" si="17"/>
        <v>16.009999999999998</v>
      </c>
      <c r="G63" s="128">
        <f t="shared" si="17"/>
        <v>3.1700000000000004</v>
      </c>
      <c r="H63" s="128">
        <f t="shared" si="17"/>
        <v>76.67</v>
      </c>
      <c r="I63" s="244">
        <f t="shared" si="17"/>
        <v>534.65548100000001</v>
      </c>
      <c r="J63" s="134">
        <v>0</v>
      </c>
      <c r="K63" s="13">
        <v>0</v>
      </c>
      <c r="L63" s="13">
        <v>0</v>
      </c>
      <c r="M63" s="13">
        <v>0</v>
      </c>
      <c r="N63" s="13">
        <v>9.8000000000000007</v>
      </c>
      <c r="O63" s="13">
        <v>0</v>
      </c>
      <c r="P63" s="13">
        <v>0.04</v>
      </c>
      <c r="Q63" s="13">
        <v>0</v>
      </c>
      <c r="R63" s="13">
        <v>0</v>
      </c>
      <c r="S63" s="13">
        <v>0</v>
      </c>
      <c r="T63" s="13">
        <v>0.03</v>
      </c>
      <c r="U63" s="13">
        <v>0.1</v>
      </c>
      <c r="V63" s="13">
        <v>0.3</v>
      </c>
      <c r="W63" s="13">
        <v>0.28999999999999998</v>
      </c>
      <c r="X63" s="13">
        <v>0</v>
      </c>
      <c r="Y63" s="13">
        <v>0</v>
      </c>
      <c r="Z63" s="13">
        <v>0.03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200.04</v>
      </c>
      <c r="CC63" s="15"/>
      <c r="CD63" s="15"/>
      <c r="CE63" s="14">
        <v>0</v>
      </c>
      <c r="CF63" s="14"/>
      <c r="CG63" s="14">
        <v>4.21</v>
      </c>
      <c r="CH63" s="14">
        <v>4.21</v>
      </c>
      <c r="CI63" s="14">
        <v>4.21</v>
      </c>
      <c r="CJ63" s="14">
        <v>497.96</v>
      </c>
      <c r="CK63" s="14">
        <v>192.28</v>
      </c>
      <c r="CL63" s="14">
        <v>345.12</v>
      </c>
      <c r="CM63" s="14">
        <v>44.51</v>
      </c>
      <c r="CN63" s="14">
        <v>26.48</v>
      </c>
      <c r="CO63" s="14">
        <v>35.49</v>
      </c>
      <c r="CP63" s="14">
        <v>10</v>
      </c>
      <c r="CQ63" s="14">
        <v>0</v>
      </c>
    </row>
    <row r="64" spans="1:95" hidden="1" x14ac:dyDescent="0.3">
      <c r="A64" s="121"/>
      <c r="B64" s="126" t="s">
        <v>102</v>
      </c>
      <c r="C64" s="123"/>
      <c r="D64" s="123">
        <v>19.25</v>
      </c>
      <c r="E64" s="123">
        <v>0</v>
      </c>
      <c r="F64" s="123">
        <v>19.75</v>
      </c>
      <c r="G64" s="123">
        <v>0</v>
      </c>
      <c r="H64" s="123">
        <v>83.75</v>
      </c>
      <c r="I64" s="243">
        <v>587.5</v>
      </c>
      <c r="J64" s="134">
        <v>0</v>
      </c>
      <c r="K64" s="13">
        <v>0</v>
      </c>
      <c r="L64" s="13">
        <v>0</v>
      </c>
      <c r="M64" s="13">
        <v>0</v>
      </c>
      <c r="N64" s="13">
        <v>0.33</v>
      </c>
      <c r="O64" s="13">
        <v>13.68</v>
      </c>
      <c r="P64" s="13">
        <v>0.06</v>
      </c>
      <c r="Q64" s="13">
        <v>0</v>
      </c>
      <c r="R64" s="13">
        <v>0</v>
      </c>
      <c r="S64" s="13">
        <v>0</v>
      </c>
      <c r="T64" s="13">
        <v>0.54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4">
        <v>0</v>
      </c>
      <c r="AK64" s="14">
        <v>95.79</v>
      </c>
      <c r="AL64" s="14">
        <v>99.7</v>
      </c>
      <c r="AM64" s="14">
        <v>152.69</v>
      </c>
      <c r="AN64" s="14">
        <v>50.63</v>
      </c>
      <c r="AO64" s="14">
        <v>30.02</v>
      </c>
      <c r="AP64" s="14">
        <v>60.03</v>
      </c>
      <c r="AQ64" s="14">
        <v>22.71</v>
      </c>
      <c r="AR64" s="14">
        <v>108.58</v>
      </c>
      <c r="AS64" s="14">
        <v>67.34</v>
      </c>
      <c r="AT64" s="14">
        <v>93.96</v>
      </c>
      <c r="AU64" s="14">
        <v>77.52</v>
      </c>
      <c r="AV64" s="14">
        <v>40.72</v>
      </c>
      <c r="AW64" s="14">
        <v>72.040000000000006</v>
      </c>
      <c r="AX64" s="14">
        <v>602.39</v>
      </c>
      <c r="AY64" s="14">
        <v>0</v>
      </c>
      <c r="AZ64" s="14">
        <v>196.27</v>
      </c>
      <c r="BA64" s="14">
        <v>85.35</v>
      </c>
      <c r="BB64" s="14">
        <v>56.64</v>
      </c>
      <c r="BC64" s="14">
        <v>44.89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0.02</v>
      </c>
      <c r="BL64" s="14">
        <v>0</v>
      </c>
      <c r="BM64" s="14">
        <v>0</v>
      </c>
      <c r="BN64" s="14">
        <v>0</v>
      </c>
      <c r="BO64" s="14">
        <v>0</v>
      </c>
      <c r="BP64" s="14">
        <v>0</v>
      </c>
      <c r="BQ64" s="14">
        <v>0</v>
      </c>
      <c r="BR64" s="14">
        <v>0</v>
      </c>
      <c r="BS64" s="14">
        <v>0.02</v>
      </c>
      <c r="BT64" s="14">
        <v>0</v>
      </c>
      <c r="BU64" s="14">
        <v>0</v>
      </c>
      <c r="BV64" s="14">
        <v>0.08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11.73</v>
      </c>
      <c r="CC64" s="15"/>
      <c r="CD64" s="15"/>
      <c r="CE64" s="14">
        <v>0</v>
      </c>
      <c r="CF64" s="14"/>
      <c r="CG64" s="14">
        <v>0</v>
      </c>
      <c r="CH64" s="14">
        <v>0</v>
      </c>
      <c r="CI64" s="14">
        <v>0</v>
      </c>
      <c r="CJ64" s="14">
        <v>475</v>
      </c>
      <c r="CK64" s="14">
        <v>183</v>
      </c>
      <c r="CL64" s="14">
        <v>329</v>
      </c>
      <c r="CM64" s="14">
        <v>3.8</v>
      </c>
      <c r="CN64" s="14">
        <v>3.8</v>
      </c>
      <c r="CO64" s="14">
        <v>3.8</v>
      </c>
      <c r="CP64" s="14">
        <v>0</v>
      </c>
      <c r="CQ64" s="14">
        <v>0</v>
      </c>
    </row>
    <row r="65" spans="1:95" hidden="1" x14ac:dyDescent="0.3">
      <c r="A65" s="121"/>
      <c r="B65" s="126" t="s">
        <v>103</v>
      </c>
      <c r="C65" s="123"/>
      <c r="D65" s="123">
        <f t="shared" ref="D65:I65" si="18">D63-D64</f>
        <v>-1.4699999999999989</v>
      </c>
      <c r="E65" s="123">
        <f t="shared" si="18"/>
        <v>15.07</v>
      </c>
      <c r="F65" s="123">
        <f t="shared" si="18"/>
        <v>-3.740000000000002</v>
      </c>
      <c r="G65" s="123">
        <f t="shared" si="18"/>
        <v>3.1700000000000004</v>
      </c>
      <c r="H65" s="123">
        <f t="shared" si="18"/>
        <v>-7.0799999999999983</v>
      </c>
      <c r="I65" s="243">
        <f t="shared" si="18"/>
        <v>-52.844518999999991</v>
      </c>
      <c r="J65" s="134">
        <v>0.05</v>
      </c>
      <c r="K65" s="13">
        <v>0</v>
      </c>
      <c r="L65" s="13">
        <v>0</v>
      </c>
      <c r="M65" s="13">
        <v>0</v>
      </c>
      <c r="N65" s="13">
        <v>0.3</v>
      </c>
      <c r="O65" s="13">
        <v>8.0500000000000007</v>
      </c>
      <c r="P65" s="13">
        <v>2.08</v>
      </c>
      <c r="Q65" s="13">
        <v>0</v>
      </c>
      <c r="R65" s="13">
        <v>0</v>
      </c>
      <c r="S65" s="13">
        <v>0.25</v>
      </c>
      <c r="T65" s="13">
        <v>0.63</v>
      </c>
      <c r="U65" s="13">
        <v>152.5</v>
      </c>
      <c r="V65" s="13">
        <v>61.25</v>
      </c>
      <c r="W65" s="13">
        <v>8.75</v>
      </c>
      <c r="X65" s="13">
        <v>11.75</v>
      </c>
      <c r="Y65" s="13">
        <v>39.5</v>
      </c>
      <c r="Z65" s="13">
        <v>0.98</v>
      </c>
      <c r="AA65" s="13">
        <v>0</v>
      </c>
      <c r="AB65" s="13">
        <v>1.25</v>
      </c>
      <c r="AC65" s="13">
        <v>0.25</v>
      </c>
      <c r="AD65" s="13">
        <v>0.35</v>
      </c>
      <c r="AE65" s="13">
        <v>0.05</v>
      </c>
      <c r="AF65" s="13">
        <v>0.02</v>
      </c>
      <c r="AG65" s="13">
        <v>0.18</v>
      </c>
      <c r="AH65" s="13">
        <v>0.5</v>
      </c>
      <c r="AI65" s="13">
        <v>0</v>
      </c>
      <c r="AJ65" s="14">
        <v>0</v>
      </c>
      <c r="AK65" s="14">
        <v>80.5</v>
      </c>
      <c r="AL65" s="14">
        <v>62</v>
      </c>
      <c r="AM65" s="14">
        <v>106.75</v>
      </c>
      <c r="AN65" s="14">
        <v>55.75</v>
      </c>
      <c r="AO65" s="14">
        <v>23.25</v>
      </c>
      <c r="AP65" s="14">
        <v>49.5</v>
      </c>
      <c r="AQ65" s="14">
        <v>20</v>
      </c>
      <c r="AR65" s="14">
        <v>92.75</v>
      </c>
      <c r="AS65" s="14">
        <v>74.25</v>
      </c>
      <c r="AT65" s="14">
        <v>72.75</v>
      </c>
      <c r="AU65" s="14">
        <v>116</v>
      </c>
      <c r="AV65" s="14">
        <v>31</v>
      </c>
      <c r="AW65" s="14">
        <v>77.5</v>
      </c>
      <c r="AX65" s="14">
        <v>389.75</v>
      </c>
      <c r="AY65" s="14">
        <v>0</v>
      </c>
      <c r="AZ65" s="14">
        <v>131.5</v>
      </c>
      <c r="BA65" s="14">
        <v>72.75</v>
      </c>
      <c r="BB65" s="14">
        <v>45</v>
      </c>
      <c r="BC65" s="14">
        <v>32.5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0</v>
      </c>
      <c r="BJ65" s="14">
        <v>0</v>
      </c>
      <c r="BK65" s="14">
        <v>0.04</v>
      </c>
      <c r="BL65" s="14">
        <v>0</v>
      </c>
      <c r="BM65" s="14">
        <v>0</v>
      </c>
      <c r="BN65" s="14">
        <v>0.01</v>
      </c>
      <c r="BO65" s="14">
        <v>0</v>
      </c>
      <c r="BP65" s="14">
        <v>0</v>
      </c>
      <c r="BQ65" s="14">
        <v>0</v>
      </c>
      <c r="BR65" s="14">
        <v>0</v>
      </c>
      <c r="BS65" s="14">
        <v>0.03</v>
      </c>
      <c r="BT65" s="14">
        <v>0</v>
      </c>
      <c r="BU65" s="14">
        <v>0</v>
      </c>
      <c r="BV65" s="14">
        <v>0.12</v>
      </c>
      <c r="BW65" s="14">
        <v>0.02</v>
      </c>
      <c r="BX65" s="14">
        <v>0</v>
      </c>
      <c r="BY65" s="14">
        <v>0</v>
      </c>
      <c r="BZ65" s="14">
        <v>0</v>
      </c>
      <c r="CA65" s="14">
        <v>0</v>
      </c>
      <c r="CB65" s="14">
        <v>11.75</v>
      </c>
      <c r="CC65" s="15"/>
      <c r="CD65" s="15"/>
      <c r="CE65" s="14">
        <v>0.21</v>
      </c>
      <c r="CF65" s="14"/>
      <c r="CG65" s="14">
        <v>2.5</v>
      </c>
      <c r="CH65" s="14">
        <v>2.5</v>
      </c>
      <c r="CI65" s="14">
        <v>2.5</v>
      </c>
      <c r="CJ65" s="14">
        <v>475</v>
      </c>
      <c r="CK65" s="14">
        <v>183</v>
      </c>
      <c r="CL65" s="14">
        <v>329</v>
      </c>
      <c r="CM65" s="14">
        <v>4.75</v>
      </c>
      <c r="CN65" s="14">
        <v>3.95</v>
      </c>
      <c r="CO65" s="14">
        <v>4.3499999999999996</v>
      </c>
      <c r="CP65" s="14">
        <v>0</v>
      </c>
      <c r="CQ65" s="14">
        <v>0</v>
      </c>
    </row>
    <row r="66" spans="1:95" hidden="1" x14ac:dyDescent="0.3">
      <c r="A66" s="121"/>
      <c r="B66" s="126" t="s">
        <v>104</v>
      </c>
      <c r="C66" s="123"/>
      <c r="D66" s="123">
        <v>17</v>
      </c>
      <c r="E66" s="123"/>
      <c r="F66" s="123">
        <v>27</v>
      </c>
      <c r="G66" s="123"/>
      <c r="H66" s="123">
        <v>55</v>
      </c>
      <c r="I66" s="243"/>
      <c r="J66" s="135">
        <v>0.1</v>
      </c>
      <c r="K66" s="17">
        <v>0</v>
      </c>
      <c r="L66" s="17">
        <v>0</v>
      </c>
      <c r="M66" s="17">
        <v>0</v>
      </c>
      <c r="N66" s="17">
        <v>9</v>
      </c>
      <c r="O66" s="17">
        <v>0.8</v>
      </c>
      <c r="P66" s="17">
        <v>1.8</v>
      </c>
      <c r="Q66" s="17">
        <v>0</v>
      </c>
      <c r="R66" s="17">
        <v>0</v>
      </c>
      <c r="S66" s="17">
        <v>0.8</v>
      </c>
      <c r="T66" s="17">
        <v>0.5</v>
      </c>
      <c r="U66" s="17">
        <v>26</v>
      </c>
      <c r="V66" s="17">
        <v>278</v>
      </c>
      <c r="W66" s="17">
        <v>16</v>
      </c>
      <c r="X66" s="17">
        <v>9</v>
      </c>
      <c r="Y66" s="17">
        <v>11</v>
      </c>
      <c r="Z66" s="17">
        <v>2.2000000000000002</v>
      </c>
      <c r="AA66" s="17">
        <v>0</v>
      </c>
      <c r="AB66" s="17">
        <v>30</v>
      </c>
      <c r="AC66" s="17">
        <v>5</v>
      </c>
      <c r="AD66" s="17">
        <v>0.2</v>
      </c>
      <c r="AE66" s="17">
        <v>0.03</v>
      </c>
      <c r="AF66" s="17">
        <v>0.02</v>
      </c>
      <c r="AG66" s="17">
        <v>0.3</v>
      </c>
      <c r="AH66" s="17">
        <v>0.4</v>
      </c>
      <c r="AI66" s="17">
        <v>10</v>
      </c>
      <c r="AJ66" s="8">
        <v>0</v>
      </c>
      <c r="AK66" s="8">
        <v>12</v>
      </c>
      <c r="AL66" s="8">
        <v>13</v>
      </c>
      <c r="AM66" s="8">
        <v>19</v>
      </c>
      <c r="AN66" s="8">
        <v>18</v>
      </c>
      <c r="AO66" s="8">
        <v>3</v>
      </c>
      <c r="AP66" s="8">
        <v>11</v>
      </c>
      <c r="AQ66" s="8">
        <v>3</v>
      </c>
      <c r="AR66" s="8">
        <v>9</v>
      </c>
      <c r="AS66" s="8">
        <v>17</v>
      </c>
      <c r="AT66" s="8">
        <v>10</v>
      </c>
      <c r="AU66" s="8">
        <v>78</v>
      </c>
      <c r="AV66" s="8">
        <v>7</v>
      </c>
      <c r="AW66" s="8">
        <v>14</v>
      </c>
      <c r="AX66" s="8">
        <v>42</v>
      </c>
      <c r="AY66" s="8">
        <v>0</v>
      </c>
      <c r="AZ66" s="8">
        <v>13</v>
      </c>
      <c r="BA66" s="8">
        <v>16</v>
      </c>
      <c r="BB66" s="8">
        <v>6</v>
      </c>
      <c r="BC66" s="8">
        <v>5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86.3</v>
      </c>
      <c r="CC66" s="18"/>
      <c r="CD66" s="18"/>
      <c r="CE66" s="8">
        <v>5</v>
      </c>
      <c r="CF66" s="8"/>
      <c r="CG66" s="8">
        <v>2</v>
      </c>
      <c r="CH66" s="8">
        <v>2</v>
      </c>
      <c r="CI66" s="8">
        <v>2</v>
      </c>
      <c r="CJ66" s="8">
        <v>150</v>
      </c>
      <c r="CK66" s="8">
        <v>150</v>
      </c>
      <c r="CL66" s="8">
        <v>150</v>
      </c>
      <c r="CM66" s="8">
        <v>46.8</v>
      </c>
      <c r="CN66" s="8">
        <v>46.8</v>
      </c>
      <c r="CO66" s="8">
        <v>46.8</v>
      </c>
      <c r="CP66" s="8">
        <v>0</v>
      </c>
      <c r="CQ66" s="8">
        <v>0</v>
      </c>
    </row>
    <row r="67" spans="1:95" x14ac:dyDescent="0.3">
      <c r="A67" s="121"/>
      <c r="B67" s="122" t="s">
        <v>199</v>
      </c>
      <c r="C67" s="123"/>
      <c r="D67" s="123"/>
      <c r="E67" s="123"/>
      <c r="F67" s="123"/>
      <c r="G67" s="123"/>
      <c r="H67" s="123"/>
      <c r="I67" s="243"/>
      <c r="J67" s="19">
        <v>8.8000000000000007</v>
      </c>
      <c r="K67" s="19">
        <v>0.08</v>
      </c>
      <c r="L67" s="19">
        <v>0</v>
      </c>
      <c r="M67" s="19">
        <v>0</v>
      </c>
      <c r="N67" s="19">
        <v>21.69</v>
      </c>
      <c r="O67" s="19">
        <v>32.33</v>
      </c>
      <c r="P67" s="19">
        <v>5.59</v>
      </c>
      <c r="Q67" s="19">
        <v>0</v>
      </c>
      <c r="R67" s="19">
        <v>0</v>
      </c>
      <c r="S67" s="19">
        <v>1.17</v>
      </c>
      <c r="T67" s="19">
        <v>3.69</v>
      </c>
      <c r="U67" s="19">
        <v>506.82</v>
      </c>
      <c r="V67" s="19">
        <v>552.79999999999995</v>
      </c>
      <c r="W67" s="19">
        <v>44.13</v>
      </c>
      <c r="X67" s="19">
        <v>43.99</v>
      </c>
      <c r="Y67" s="19">
        <v>158.38</v>
      </c>
      <c r="Z67" s="19">
        <v>4.29</v>
      </c>
      <c r="AA67" s="19">
        <v>16.02</v>
      </c>
      <c r="AB67" s="19">
        <v>1956.05</v>
      </c>
      <c r="AC67" s="19">
        <v>432.98</v>
      </c>
      <c r="AD67" s="19">
        <v>1.01</v>
      </c>
      <c r="AE67" s="19">
        <v>0.32</v>
      </c>
      <c r="AF67" s="19">
        <v>0.14000000000000001</v>
      </c>
      <c r="AG67" s="19">
        <v>2.0099999999999998</v>
      </c>
      <c r="AH67" s="19">
        <v>4.82</v>
      </c>
      <c r="AI67" s="19">
        <v>11.67</v>
      </c>
      <c r="AJ67" s="5">
        <v>0</v>
      </c>
      <c r="AK67" s="5">
        <v>650.4</v>
      </c>
      <c r="AL67" s="5">
        <v>570.29999999999995</v>
      </c>
      <c r="AM67" s="5">
        <v>885.8</v>
      </c>
      <c r="AN67" s="5">
        <v>779.5</v>
      </c>
      <c r="AO67" s="5">
        <v>242.39</v>
      </c>
      <c r="AP67" s="5">
        <v>479.63</v>
      </c>
      <c r="AQ67" s="5">
        <v>151.47</v>
      </c>
      <c r="AR67" s="5">
        <v>542.87</v>
      </c>
      <c r="AS67" s="5">
        <v>575.72</v>
      </c>
      <c r="AT67" s="5">
        <v>649.70000000000005</v>
      </c>
      <c r="AU67" s="5">
        <v>981.91</v>
      </c>
      <c r="AV67" s="5">
        <v>382.62</v>
      </c>
      <c r="AW67" s="5">
        <v>538.86</v>
      </c>
      <c r="AX67" s="5">
        <v>2372.9299999999998</v>
      </c>
      <c r="AY67" s="5">
        <v>85.57</v>
      </c>
      <c r="AZ67" s="5">
        <v>729.02</v>
      </c>
      <c r="BA67" s="5">
        <v>516.86</v>
      </c>
      <c r="BB67" s="5">
        <v>387.53</v>
      </c>
      <c r="BC67" s="5">
        <v>188.16</v>
      </c>
      <c r="BD67" s="5">
        <v>0.1</v>
      </c>
      <c r="BE67" s="5">
        <v>0.02</v>
      </c>
      <c r="BF67" s="5">
        <v>0.02</v>
      </c>
      <c r="BG67" s="5">
        <v>0.05</v>
      </c>
      <c r="BH67" s="5">
        <v>0.06</v>
      </c>
      <c r="BI67" s="5">
        <v>0.21</v>
      </c>
      <c r="BJ67" s="5">
        <v>0</v>
      </c>
      <c r="BK67" s="5">
        <v>0.72</v>
      </c>
      <c r="BL67" s="5">
        <v>0</v>
      </c>
      <c r="BM67" s="5">
        <v>0.2</v>
      </c>
      <c r="BN67" s="5">
        <v>0.01</v>
      </c>
      <c r="BO67" s="5">
        <v>0</v>
      </c>
      <c r="BP67" s="5">
        <v>0</v>
      </c>
      <c r="BQ67" s="5">
        <v>0.02</v>
      </c>
      <c r="BR67" s="5">
        <v>0.08</v>
      </c>
      <c r="BS67" s="5">
        <v>0.65</v>
      </c>
      <c r="BT67" s="5">
        <v>0</v>
      </c>
      <c r="BU67" s="5">
        <v>0</v>
      </c>
      <c r="BV67" s="5">
        <v>0.26</v>
      </c>
      <c r="BW67" s="5">
        <v>0.03</v>
      </c>
      <c r="BX67" s="5">
        <v>0</v>
      </c>
      <c r="BY67" s="5">
        <v>0</v>
      </c>
      <c r="BZ67" s="5">
        <v>0</v>
      </c>
      <c r="CA67" s="5">
        <v>0</v>
      </c>
      <c r="CB67" s="5">
        <v>449.32</v>
      </c>
      <c r="CC67" s="12"/>
      <c r="CD67" s="12"/>
      <c r="CE67" s="5">
        <v>342.03</v>
      </c>
      <c r="CF67" s="5"/>
      <c r="CG67" s="5">
        <v>47.52</v>
      </c>
      <c r="CH67" s="5">
        <v>31.76</v>
      </c>
      <c r="CI67" s="5">
        <v>39.64</v>
      </c>
      <c r="CJ67" s="5">
        <v>3929.4</v>
      </c>
      <c r="CK67" s="5">
        <v>2125.56</v>
      </c>
      <c r="CL67" s="5">
        <v>3027.48</v>
      </c>
      <c r="CM67" s="5">
        <v>120.49</v>
      </c>
      <c r="CN67" s="5">
        <v>90.01</v>
      </c>
      <c r="CO67" s="5">
        <v>105.31</v>
      </c>
      <c r="CP67" s="5">
        <v>10</v>
      </c>
      <c r="CQ67" s="5">
        <v>0.75</v>
      </c>
    </row>
    <row r="68" spans="1:95" x14ac:dyDescent="0.3">
      <c r="A68" s="121" t="s">
        <v>233</v>
      </c>
      <c r="B68" s="126" t="s">
        <v>208</v>
      </c>
      <c r="C68" s="123" t="s">
        <v>209</v>
      </c>
      <c r="D68" s="123">
        <v>1.97</v>
      </c>
      <c r="E68" s="123">
        <v>0</v>
      </c>
      <c r="F68" s="123">
        <v>4.34</v>
      </c>
      <c r="G68" s="123">
        <v>4.33</v>
      </c>
      <c r="H68" s="123">
        <v>15.02</v>
      </c>
      <c r="I68" s="243">
        <v>104.93762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175</v>
      </c>
      <c r="AD68" s="9">
        <v>0</v>
      </c>
      <c r="AE68" s="9">
        <v>0.3</v>
      </c>
      <c r="AF68" s="9">
        <v>0.35</v>
      </c>
      <c r="AI68" s="9">
        <v>15</v>
      </c>
      <c r="CI68" s="10">
        <v>0</v>
      </c>
      <c r="CL68" s="10">
        <v>0</v>
      </c>
      <c r="CO68" s="10">
        <v>0</v>
      </c>
    </row>
    <row r="69" spans="1:95" x14ac:dyDescent="0.3">
      <c r="A69" s="121" t="str">
        <f>"ттк 466"</f>
        <v>ттк 466</v>
      </c>
      <c r="B69" s="126" t="s">
        <v>210</v>
      </c>
      <c r="C69" s="123" t="str">
        <f>"100"</f>
        <v>100</v>
      </c>
      <c r="D69" s="123">
        <v>10.54</v>
      </c>
      <c r="E69" s="123">
        <v>11.56</v>
      </c>
      <c r="F69" s="123">
        <v>14.63</v>
      </c>
      <c r="G69" s="123">
        <v>2.2200000000000002</v>
      </c>
      <c r="H69" s="123">
        <v>11.06</v>
      </c>
      <c r="I69" s="243">
        <v>220.62</v>
      </c>
      <c r="V69" s="9">
        <f t="shared" ref="V69:AF69" si="19">V67-V68</f>
        <v>552.79999999999995</v>
      </c>
      <c r="W69" s="9">
        <f t="shared" si="19"/>
        <v>44.13</v>
      </c>
      <c r="X69" s="9">
        <f t="shared" si="19"/>
        <v>43.99</v>
      </c>
      <c r="Y69" s="9">
        <f t="shared" si="19"/>
        <v>158.38</v>
      </c>
      <c r="Z69" s="9">
        <f t="shared" si="19"/>
        <v>4.29</v>
      </c>
      <c r="AA69" s="9">
        <f t="shared" si="19"/>
        <v>16.02</v>
      </c>
      <c r="AB69" s="9">
        <f t="shared" si="19"/>
        <v>1956.05</v>
      </c>
      <c r="AC69" s="9">
        <f t="shared" si="19"/>
        <v>257.98</v>
      </c>
      <c r="AD69" s="9">
        <f t="shared" si="19"/>
        <v>1.01</v>
      </c>
      <c r="AE69" s="9">
        <f t="shared" si="19"/>
        <v>2.0000000000000018E-2</v>
      </c>
      <c r="AF69" s="9">
        <f t="shared" si="19"/>
        <v>-0.20999999999999996</v>
      </c>
      <c r="AI69" s="9">
        <f>AI67-AI68</f>
        <v>-3.33</v>
      </c>
      <c r="CI69" s="10">
        <f>CI67-CI68</f>
        <v>39.64</v>
      </c>
      <c r="CL69" s="10">
        <f>CL67-CL68</f>
        <v>3027.48</v>
      </c>
      <c r="CO69" s="10">
        <f>CO67-CO68</f>
        <v>105.31</v>
      </c>
    </row>
    <row r="70" spans="1:95" x14ac:dyDescent="0.3">
      <c r="A70" s="121" t="s">
        <v>345</v>
      </c>
      <c r="B70" s="126" t="s">
        <v>211</v>
      </c>
      <c r="C70" s="123" t="str">
        <f>"150"</f>
        <v>150</v>
      </c>
      <c r="D70" s="123">
        <v>6.67</v>
      </c>
      <c r="E70" s="123">
        <v>2</v>
      </c>
      <c r="F70" s="123">
        <v>4.68</v>
      </c>
      <c r="G70" s="123">
        <v>0.6</v>
      </c>
      <c r="H70" s="123">
        <v>29.26</v>
      </c>
      <c r="I70" s="243">
        <v>185.879137125</v>
      </c>
    </row>
    <row r="71" spans="1:95" x14ac:dyDescent="0.3">
      <c r="A71" s="121" t="s">
        <v>235</v>
      </c>
      <c r="B71" s="126" t="s">
        <v>234</v>
      </c>
      <c r="C71" s="123" t="str">
        <f>"200"</f>
        <v>200</v>
      </c>
      <c r="D71" s="123">
        <v>0.41</v>
      </c>
      <c r="E71" s="123">
        <v>0</v>
      </c>
      <c r="F71" s="123">
        <v>0.17</v>
      </c>
      <c r="G71" s="123">
        <v>0.17</v>
      </c>
      <c r="H71" s="123">
        <v>17.649999999999999</v>
      </c>
      <c r="I71" s="243">
        <v>68.793070000000014</v>
      </c>
    </row>
    <row r="72" spans="1:95" x14ac:dyDescent="0.3">
      <c r="A72" s="121" t="str">
        <f>"-"</f>
        <v>-</v>
      </c>
      <c r="B72" s="126" t="s">
        <v>254</v>
      </c>
      <c r="C72" s="123" t="str">
        <f>"30"</f>
        <v>30</v>
      </c>
      <c r="D72" s="243">
        <v>1.98</v>
      </c>
      <c r="E72" s="243">
        <v>0</v>
      </c>
      <c r="F72" s="243">
        <v>0.2</v>
      </c>
      <c r="G72" s="243">
        <v>0.2</v>
      </c>
      <c r="H72" s="243">
        <v>14.07</v>
      </c>
      <c r="I72" s="243">
        <v>67.170299999999997</v>
      </c>
    </row>
    <row r="73" spans="1:95" x14ac:dyDescent="0.3">
      <c r="A73" s="121" t="str">
        <f>"-"</f>
        <v>-</v>
      </c>
      <c r="B73" s="126" t="s">
        <v>100</v>
      </c>
      <c r="C73" s="123" t="str">
        <f>"25"</f>
        <v>25</v>
      </c>
      <c r="D73" s="243">
        <v>1.65</v>
      </c>
      <c r="E73" s="243">
        <v>0</v>
      </c>
      <c r="F73" s="243">
        <v>0.3</v>
      </c>
      <c r="G73" s="243">
        <v>0.3</v>
      </c>
      <c r="H73" s="243">
        <v>10.43</v>
      </c>
      <c r="I73" s="243">
        <v>48.344999999999999</v>
      </c>
    </row>
    <row r="74" spans="1:95" x14ac:dyDescent="0.3">
      <c r="A74" s="121"/>
      <c r="B74" s="126" t="s">
        <v>155</v>
      </c>
      <c r="C74" s="123" t="str">
        <f>"100"</f>
        <v>100</v>
      </c>
      <c r="D74" s="243">
        <v>0.4</v>
      </c>
      <c r="E74" s="243">
        <v>0</v>
      </c>
      <c r="F74" s="243">
        <v>0.4</v>
      </c>
      <c r="G74" s="243">
        <v>0.4</v>
      </c>
      <c r="H74" s="243">
        <v>11.6</v>
      </c>
      <c r="I74" s="243">
        <v>48.68</v>
      </c>
    </row>
    <row r="75" spans="1:95" x14ac:dyDescent="0.3">
      <c r="A75" s="127"/>
      <c r="B75" s="142" t="s">
        <v>205</v>
      </c>
      <c r="C75" s="128"/>
      <c r="D75" s="128">
        <f t="shared" ref="D75:I75" si="20">SUM(D68:D74)</f>
        <v>23.619999999999997</v>
      </c>
      <c r="E75" s="128">
        <f t="shared" si="20"/>
        <v>13.56</v>
      </c>
      <c r="F75" s="128">
        <f t="shared" si="20"/>
        <v>24.72</v>
      </c>
      <c r="G75" s="128">
        <f t="shared" si="20"/>
        <v>8.2200000000000006</v>
      </c>
      <c r="H75" s="249">
        <f t="shared" si="20"/>
        <v>109.09</v>
      </c>
      <c r="I75" s="244">
        <f t="shared" si="20"/>
        <v>744.42512712500002</v>
      </c>
      <c r="J75" s="134">
        <v>7.38</v>
      </c>
      <c r="K75" s="13">
        <v>0.22</v>
      </c>
      <c r="L75" s="13">
        <v>0</v>
      </c>
      <c r="M75" s="13">
        <v>0</v>
      </c>
      <c r="N75" s="13">
        <v>0.53</v>
      </c>
      <c r="O75" s="13">
        <v>16.72</v>
      </c>
      <c r="P75" s="13">
        <v>7.0000000000000007E-2</v>
      </c>
      <c r="Q75" s="13">
        <v>0</v>
      </c>
      <c r="R75" s="13">
        <v>0</v>
      </c>
      <c r="S75" s="13">
        <v>0.35</v>
      </c>
      <c r="T75" s="13">
        <v>1.55</v>
      </c>
      <c r="U75" s="13">
        <v>193.78</v>
      </c>
      <c r="V75" s="13">
        <v>20.48</v>
      </c>
      <c r="W75" s="13">
        <v>177.2</v>
      </c>
      <c r="X75" s="13">
        <v>9.61</v>
      </c>
      <c r="Y75" s="13">
        <v>107.88</v>
      </c>
      <c r="Z75" s="13">
        <v>0.14000000000000001</v>
      </c>
      <c r="AA75" s="13">
        <v>76.709999999999994</v>
      </c>
      <c r="AB75" s="13">
        <v>59.72</v>
      </c>
      <c r="AC75" s="13">
        <v>86.6</v>
      </c>
      <c r="AD75" s="13">
        <v>0.17</v>
      </c>
      <c r="AE75" s="13">
        <v>0.01</v>
      </c>
      <c r="AF75" s="13">
        <v>0.08</v>
      </c>
      <c r="AG75" s="13">
        <v>0.04</v>
      </c>
      <c r="AH75" s="13">
        <v>1.21</v>
      </c>
      <c r="AI75" s="13">
        <v>0.12</v>
      </c>
      <c r="AJ75" s="14">
        <v>0</v>
      </c>
      <c r="AK75" s="14">
        <v>413.2</v>
      </c>
      <c r="AL75" s="14">
        <v>348.68</v>
      </c>
      <c r="AM75" s="14">
        <v>624.14</v>
      </c>
      <c r="AN75" s="14">
        <v>351.82</v>
      </c>
      <c r="AO75" s="14">
        <v>141.75</v>
      </c>
      <c r="AP75" s="14">
        <v>255.09</v>
      </c>
      <c r="AQ75" s="14">
        <v>158.56</v>
      </c>
      <c r="AR75" s="14">
        <v>390.97</v>
      </c>
      <c r="AS75" s="14">
        <v>231.05</v>
      </c>
      <c r="AT75" s="14">
        <v>286.68</v>
      </c>
      <c r="AU75" s="14">
        <v>387.29</v>
      </c>
      <c r="AV75" s="14">
        <v>183.06</v>
      </c>
      <c r="AW75" s="14">
        <v>192.75</v>
      </c>
      <c r="AX75" s="14">
        <v>1764.18</v>
      </c>
      <c r="AY75" s="14">
        <v>0</v>
      </c>
      <c r="AZ75" s="14">
        <v>757.74</v>
      </c>
      <c r="BA75" s="14">
        <v>350.79</v>
      </c>
      <c r="BB75" s="14">
        <v>326.74</v>
      </c>
      <c r="BC75" s="14">
        <v>101.65</v>
      </c>
      <c r="BD75" s="14">
        <v>0.27</v>
      </c>
      <c r="BE75" s="14">
        <v>0.14000000000000001</v>
      </c>
      <c r="BF75" s="14">
        <v>0.13</v>
      </c>
      <c r="BG75" s="14">
        <v>0.34</v>
      </c>
      <c r="BH75" s="14">
        <v>0.4</v>
      </c>
      <c r="BI75" s="14">
        <v>1.38</v>
      </c>
      <c r="BJ75" s="14">
        <v>7.0000000000000007E-2</v>
      </c>
      <c r="BK75" s="14">
        <v>3.47</v>
      </c>
      <c r="BL75" s="14">
        <v>0.02</v>
      </c>
      <c r="BM75" s="14">
        <v>0.96</v>
      </c>
      <c r="BN75" s="14">
        <v>0.02</v>
      </c>
      <c r="BO75" s="14">
        <v>0</v>
      </c>
      <c r="BP75" s="14">
        <v>0</v>
      </c>
      <c r="BQ75" s="14">
        <v>0.24</v>
      </c>
      <c r="BR75" s="14">
        <v>0.36</v>
      </c>
      <c r="BS75" s="14">
        <v>2.74</v>
      </c>
      <c r="BT75" s="14">
        <v>0</v>
      </c>
      <c r="BU75" s="14">
        <v>0</v>
      </c>
      <c r="BV75" s="14">
        <v>0.35</v>
      </c>
      <c r="BW75" s="14">
        <v>0.01</v>
      </c>
      <c r="BX75" s="14">
        <v>0</v>
      </c>
      <c r="BY75" s="14">
        <v>0</v>
      </c>
      <c r="BZ75" s="14">
        <v>0</v>
      </c>
      <c r="CA75" s="14">
        <v>0</v>
      </c>
      <c r="CB75" s="14">
        <v>23.97</v>
      </c>
      <c r="CC75" s="15"/>
      <c r="CD75" s="15"/>
      <c r="CE75" s="14">
        <v>86.66</v>
      </c>
      <c r="CF75" s="14"/>
      <c r="CG75" s="14">
        <v>0.7</v>
      </c>
      <c r="CH75" s="14">
        <v>0.55000000000000004</v>
      </c>
      <c r="CI75" s="14">
        <v>0.63</v>
      </c>
      <c r="CJ75" s="14">
        <v>1080</v>
      </c>
      <c r="CK75" s="14">
        <v>593.70000000000005</v>
      </c>
      <c r="CL75" s="14">
        <v>836.85</v>
      </c>
      <c r="CM75" s="14">
        <v>6.95</v>
      </c>
      <c r="CN75" s="14">
        <v>5.97</v>
      </c>
      <c r="CO75" s="14">
        <v>6.46</v>
      </c>
      <c r="CP75" s="14">
        <v>0</v>
      </c>
      <c r="CQ75" s="14">
        <v>0</v>
      </c>
    </row>
    <row r="76" spans="1:95" hidden="1" x14ac:dyDescent="0.3">
      <c r="A76" s="56"/>
      <c r="B76" s="16" t="s">
        <v>102</v>
      </c>
      <c r="C76" s="74"/>
      <c r="D76" s="74">
        <v>26.95</v>
      </c>
      <c r="E76" s="74">
        <v>0</v>
      </c>
      <c r="F76" s="74">
        <v>27.65</v>
      </c>
      <c r="G76" s="74">
        <v>0</v>
      </c>
      <c r="H76" s="74">
        <v>117.24999999999999</v>
      </c>
      <c r="I76" s="242">
        <v>822.5</v>
      </c>
      <c r="J76" s="134">
        <v>3.74</v>
      </c>
      <c r="K76" s="13">
        <v>0.09</v>
      </c>
      <c r="L76" s="13">
        <v>0</v>
      </c>
      <c r="M76" s="13">
        <v>0</v>
      </c>
      <c r="N76" s="13">
        <v>7.69</v>
      </c>
      <c r="O76" s="13">
        <v>23.8</v>
      </c>
      <c r="P76" s="13">
        <v>3.02</v>
      </c>
      <c r="Q76" s="13">
        <v>0</v>
      </c>
      <c r="R76" s="13">
        <v>0</v>
      </c>
      <c r="S76" s="13">
        <v>0.08</v>
      </c>
      <c r="T76" s="13">
        <v>1.64</v>
      </c>
      <c r="U76" s="13">
        <v>246.19</v>
      </c>
      <c r="V76" s="13">
        <v>180.55</v>
      </c>
      <c r="W76" s="13">
        <v>118.09</v>
      </c>
      <c r="X76" s="13">
        <v>27.92</v>
      </c>
      <c r="Y76" s="13">
        <v>187.96</v>
      </c>
      <c r="Z76" s="13">
        <v>0.74</v>
      </c>
      <c r="AA76" s="13">
        <v>19.68</v>
      </c>
      <c r="AB76" s="13">
        <v>16.399999999999999</v>
      </c>
      <c r="AC76" s="13">
        <v>36.49</v>
      </c>
      <c r="AD76" s="13">
        <v>0.66</v>
      </c>
      <c r="AE76" s="13">
        <v>0.1</v>
      </c>
      <c r="AF76" s="13">
        <v>0.13</v>
      </c>
      <c r="AG76" s="13">
        <v>0.95</v>
      </c>
      <c r="AH76" s="13">
        <v>2.59</v>
      </c>
      <c r="AI76" s="13">
        <v>0.43</v>
      </c>
      <c r="AJ76" s="14">
        <v>0</v>
      </c>
      <c r="AK76" s="14">
        <v>312.25</v>
      </c>
      <c r="AL76" s="14">
        <v>304.89</v>
      </c>
      <c r="AM76" s="14">
        <v>412.22</v>
      </c>
      <c r="AN76" s="14">
        <v>307.74</v>
      </c>
      <c r="AO76" s="14">
        <v>119.36</v>
      </c>
      <c r="AP76" s="14">
        <v>198.37</v>
      </c>
      <c r="AQ76" s="14">
        <v>81.05</v>
      </c>
      <c r="AR76" s="14">
        <v>314.56</v>
      </c>
      <c r="AS76" s="14">
        <v>157.47</v>
      </c>
      <c r="AT76" s="14">
        <v>189.85</v>
      </c>
      <c r="AU76" s="14">
        <v>246.93</v>
      </c>
      <c r="AV76" s="14">
        <v>89.99</v>
      </c>
      <c r="AW76" s="14">
        <v>158.94</v>
      </c>
      <c r="AX76" s="14">
        <v>928.51</v>
      </c>
      <c r="AY76" s="14">
        <v>0</v>
      </c>
      <c r="AZ76" s="14">
        <v>506.72</v>
      </c>
      <c r="BA76" s="14">
        <v>152.38999999999999</v>
      </c>
      <c r="BB76" s="14">
        <v>259.07</v>
      </c>
      <c r="BC76" s="14">
        <v>97.51</v>
      </c>
      <c r="BD76" s="14">
        <v>0.1</v>
      </c>
      <c r="BE76" s="14">
        <v>0.04</v>
      </c>
      <c r="BF76" s="14">
        <v>0.02</v>
      </c>
      <c r="BG76" s="14">
        <v>0.05</v>
      </c>
      <c r="BH76" s="14">
        <v>0.06</v>
      </c>
      <c r="BI76" s="14">
        <v>0.28999999999999998</v>
      </c>
      <c r="BJ76" s="14">
        <v>0</v>
      </c>
      <c r="BK76" s="14">
        <v>0.8</v>
      </c>
      <c r="BL76" s="14">
        <v>0</v>
      </c>
      <c r="BM76" s="14">
        <v>0.25</v>
      </c>
      <c r="BN76" s="14">
        <v>0</v>
      </c>
      <c r="BO76" s="14">
        <v>0</v>
      </c>
      <c r="BP76" s="14">
        <v>0</v>
      </c>
      <c r="BQ76" s="14">
        <v>0.06</v>
      </c>
      <c r="BR76" s="14">
        <v>0.08</v>
      </c>
      <c r="BS76" s="14">
        <v>0.65</v>
      </c>
      <c r="BT76" s="14">
        <v>0</v>
      </c>
      <c r="BU76" s="14">
        <v>0</v>
      </c>
      <c r="BV76" s="14">
        <v>0.04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181.76</v>
      </c>
      <c r="CC76" s="15"/>
      <c r="CD76" s="15"/>
      <c r="CE76" s="14">
        <v>22.41</v>
      </c>
      <c r="CF76" s="14"/>
      <c r="CG76" s="14">
        <v>35.090000000000003</v>
      </c>
      <c r="CH76" s="14">
        <v>14.88</v>
      </c>
      <c r="CI76" s="14">
        <v>24.99</v>
      </c>
      <c r="CJ76" s="14">
        <v>2201.36</v>
      </c>
      <c r="CK76" s="14">
        <v>1007.52</v>
      </c>
      <c r="CL76" s="14">
        <v>1604.44</v>
      </c>
      <c r="CM76" s="14">
        <v>46.34</v>
      </c>
      <c r="CN76" s="14">
        <v>24.47</v>
      </c>
      <c r="CO76" s="14">
        <v>35.409999999999997</v>
      </c>
      <c r="CP76" s="14">
        <v>4.0999999999999996</v>
      </c>
      <c r="CQ76" s="14">
        <v>0.51</v>
      </c>
    </row>
    <row r="77" spans="1:95" hidden="1" x14ac:dyDescent="0.3">
      <c r="A77" s="56"/>
      <c r="B77" s="16" t="s">
        <v>103</v>
      </c>
      <c r="C77" s="74"/>
      <c r="D77" s="74">
        <f t="shared" ref="D77:I77" si="21">D75-D76</f>
        <v>-3.3300000000000018</v>
      </c>
      <c r="E77" s="74">
        <f t="shared" si="21"/>
        <v>13.56</v>
      </c>
      <c r="F77" s="74">
        <f t="shared" si="21"/>
        <v>-2.9299999999999997</v>
      </c>
      <c r="G77" s="74">
        <f t="shared" si="21"/>
        <v>8.2200000000000006</v>
      </c>
      <c r="H77" s="74">
        <f t="shared" si="21"/>
        <v>-8.1599999999999824</v>
      </c>
      <c r="I77" s="242">
        <f t="shared" si="21"/>
        <v>-78.074872874999983</v>
      </c>
      <c r="J77" s="134">
        <v>0</v>
      </c>
      <c r="K77" s="13">
        <v>0</v>
      </c>
      <c r="L77" s="13">
        <v>0</v>
      </c>
      <c r="M77" s="13">
        <v>0</v>
      </c>
      <c r="N77" s="13">
        <v>9.6999999999999993</v>
      </c>
      <c r="O77" s="13">
        <v>0</v>
      </c>
      <c r="P77" s="13">
        <v>0.13</v>
      </c>
      <c r="Q77" s="13">
        <v>0</v>
      </c>
      <c r="R77" s="13">
        <v>0</v>
      </c>
      <c r="S77" s="13">
        <v>0.28000000000000003</v>
      </c>
      <c r="T77" s="13">
        <v>0.06</v>
      </c>
      <c r="U77" s="13">
        <v>0.63</v>
      </c>
      <c r="V77" s="13">
        <v>8.16</v>
      </c>
      <c r="W77" s="13">
        <v>2.1800000000000002</v>
      </c>
      <c r="X77" s="13">
        <v>0.56000000000000005</v>
      </c>
      <c r="Y77" s="13">
        <v>1</v>
      </c>
      <c r="Z77" s="13">
        <v>0.06</v>
      </c>
      <c r="AA77" s="13">
        <v>0</v>
      </c>
      <c r="AB77" s="13">
        <v>0.44</v>
      </c>
      <c r="AC77" s="13">
        <v>0.1</v>
      </c>
      <c r="AD77" s="13">
        <v>0.01</v>
      </c>
      <c r="AE77" s="13">
        <v>0</v>
      </c>
      <c r="AF77" s="13">
        <v>0</v>
      </c>
      <c r="AG77" s="13">
        <v>0</v>
      </c>
      <c r="AH77" s="13">
        <v>0.01</v>
      </c>
      <c r="AI77" s="13">
        <v>0.78</v>
      </c>
      <c r="AJ77" s="14">
        <v>0</v>
      </c>
      <c r="AK77" s="14">
        <v>0.67</v>
      </c>
      <c r="AL77" s="14">
        <v>0.76</v>
      </c>
      <c r="AM77" s="14">
        <v>0.62</v>
      </c>
      <c r="AN77" s="14">
        <v>1.1499999999999999</v>
      </c>
      <c r="AO77" s="14">
        <v>0.28999999999999998</v>
      </c>
      <c r="AP77" s="14">
        <v>1.2</v>
      </c>
      <c r="AQ77" s="14">
        <v>0</v>
      </c>
      <c r="AR77" s="14">
        <v>1.53</v>
      </c>
      <c r="AS77" s="14">
        <v>0</v>
      </c>
      <c r="AT77" s="14">
        <v>0</v>
      </c>
      <c r="AU77" s="14">
        <v>0</v>
      </c>
      <c r="AV77" s="14">
        <v>0.86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  <c r="BE77" s="14">
        <v>0</v>
      </c>
      <c r="BF77" s="14">
        <v>0</v>
      </c>
      <c r="BG77" s="14">
        <v>0</v>
      </c>
      <c r="BH77" s="14">
        <v>0</v>
      </c>
      <c r="BI77" s="14">
        <v>0</v>
      </c>
      <c r="BJ77" s="14">
        <v>0</v>
      </c>
      <c r="BK77" s="14">
        <v>0</v>
      </c>
      <c r="BL77" s="14">
        <v>0</v>
      </c>
      <c r="BM77" s="14">
        <v>0</v>
      </c>
      <c r="BN77" s="14">
        <v>0</v>
      </c>
      <c r="BO77" s="14">
        <v>0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0</v>
      </c>
      <c r="BX77" s="14">
        <v>0</v>
      </c>
      <c r="BY77" s="14">
        <v>0</v>
      </c>
      <c r="BZ77" s="14">
        <v>0</v>
      </c>
      <c r="CA77" s="14">
        <v>0</v>
      </c>
      <c r="CB77" s="14">
        <v>199.45</v>
      </c>
      <c r="CC77" s="15"/>
      <c r="CD77" s="15"/>
      <c r="CE77" s="14">
        <v>7.0000000000000007E-2</v>
      </c>
      <c r="CF77" s="14"/>
      <c r="CG77" s="14">
        <v>4.3</v>
      </c>
      <c r="CH77" s="14">
        <v>4.1500000000000004</v>
      </c>
      <c r="CI77" s="14">
        <v>4.2300000000000004</v>
      </c>
      <c r="CJ77" s="14">
        <v>495.57</v>
      </c>
      <c r="CK77" s="14">
        <v>191.59</v>
      </c>
      <c r="CL77" s="14">
        <v>343.58</v>
      </c>
      <c r="CM77" s="14">
        <v>44.44</v>
      </c>
      <c r="CN77" s="14">
        <v>26.58</v>
      </c>
      <c r="CO77" s="14">
        <v>35.51</v>
      </c>
      <c r="CP77" s="14">
        <v>9.76</v>
      </c>
      <c r="CQ77" s="14">
        <v>0</v>
      </c>
    </row>
    <row r="78" spans="1:95" hidden="1" x14ac:dyDescent="0.3">
      <c r="A78" s="56"/>
      <c r="B78" s="16" t="s">
        <v>104</v>
      </c>
      <c r="C78" s="74"/>
      <c r="D78" s="74">
        <v>14</v>
      </c>
      <c r="E78" s="74"/>
      <c r="F78" s="74">
        <v>34</v>
      </c>
      <c r="G78" s="74"/>
      <c r="H78" s="74">
        <v>52</v>
      </c>
      <c r="I78" s="242"/>
      <c r="J78" s="134">
        <v>0.04</v>
      </c>
      <c r="K78" s="13">
        <v>0</v>
      </c>
      <c r="L78" s="13">
        <v>0</v>
      </c>
      <c r="M78" s="13">
        <v>0</v>
      </c>
      <c r="N78" s="13">
        <v>0.24</v>
      </c>
      <c r="O78" s="13">
        <v>6.44</v>
      </c>
      <c r="P78" s="13">
        <v>1.66</v>
      </c>
      <c r="Q78" s="13">
        <v>0</v>
      </c>
      <c r="R78" s="13">
        <v>0</v>
      </c>
      <c r="S78" s="13">
        <v>0.2</v>
      </c>
      <c r="T78" s="13">
        <v>0.5</v>
      </c>
      <c r="U78" s="13">
        <v>122</v>
      </c>
      <c r="V78" s="13">
        <v>49</v>
      </c>
      <c r="W78" s="13">
        <v>7</v>
      </c>
      <c r="X78" s="13">
        <v>9.4</v>
      </c>
      <c r="Y78" s="13">
        <v>31.6</v>
      </c>
      <c r="Z78" s="13">
        <v>0.78</v>
      </c>
      <c r="AA78" s="13">
        <v>0</v>
      </c>
      <c r="AB78" s="13">
        <v>1</v>
      </c>
      <c r="AC78" s="13">
        <v>0.2</v>
      </c>
      <c r="AD78" s="13">
        <v>0.28000000000000003</v>
      </c>
      <c r="AE78" s="13">
        <v>0.04</v>
      </c>
      <c r="AF78" s="13">
        <v>0.02</v>
      </c>
      <c r="AG78" s="13">
        <v>0.14000000000000001</v>
      </c>
      <c r="AH78" s="13">
        <v>0.4</v>
      </c>
      <c r="AI78" s="13">
        <v>0</v>
      </c>
      <c r="AJ78" s="14">
        <v>0</v>
      </c>
      <c r="AK78" s="14">
        <v>64.400000000000006</v>
      </c>
      <c r="AL78" s="14">
        <v>49.6</v>
      </c>
      <c r="AM78" s="14">
        <v>85.4</v>
      </c>
      <c r="AN78" s="14">
        <v>44.6</v>
      </c>
      <c r="AO78" s="14">
        <v>18.600000000000001</v>
      </c>
      <c r="AP78" s="14">
        <v>39.6</v>
      </c>
      <c r="AQ78" s="14">
        <v>16</v>
      </c>
      <c r="AR78" s="14">
        <v>74.2</v>
      </c>
      <c r="AS78" s="14">
        <v>59.4</v>
      </c>
      <c r="AT78" s="14">
        <v>58.2</v>
      </c>
      <c r="AU78" s="14">
        <v>92.8</v>
      </c>
      <c r="AV78" s="14">
        <v>24.8</v>
      </c>
      <c r="AW78" s="14">
        <v>62</v>
      </c>
      <c r="AX78" s="14">
        <v>311.8</v>
      </c>
      <c r="AY78" s="14">
        <v>0</v>
      </c>
      <c r="AZ78" s="14">
        <v>105.2</v>
      </c>
      <c r="BA78" s="14">
        <v>58.2</v>
      </c>
      <c r="BB78" s="14">
        <v>36</v>
      </c>
      <c r="BC78" s="14">
        <v>26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0.03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0.02</v>
      </c>
      <c r="BT78" s="14">
        <v>0</v>
      </c>
      <c r="BU78" s="14">
        <v>0</v>
      </c>
      <c r="BV78" s="14">
        <v>0.1</v>
      </c>
      <c r="BW78" s="14">
        <v>0.02</v>
      </c>
      <c r="BX78" s="14">
        <v>0</v>
      </c>
      <c r="BY78" s="14">
        <v>0</v>
      </c>
      <c r="BZ78" s="14">
        <v>0</v>
      </c>
      <c r="CA78" s="14">
        <v>0</v>
      </c>
      <c r="CB78" s="14">
        <v>9.4</v>
      </c>
      <c r="CC78" s="15"/>
      <c r="CD78" s="15"/>
      <c r="CE78" s="14">
        <v>0.17</v>
      </c>
      <c r="CF78" s="14"/>
      <c r="CG78" s="14">
        <v>2</v>
      </c>
      <c r="CH78" s="14">
        <v>2</v>
      </c>
      <c r="CI78" s="14">
        <v>2</v>
      </c>
      <c r="CJ78" s="14">
        <v>380</v>
      </c>
      <c r="CK78" s="14">
        <v>146.4</v>
      </c>
      <c r="CL78" s="14">
        <v>263.2</v>
      </c>
      <c r="CM78" s="14">
        <v>3.8</v>
      </c>
      <c r="CN78" s="14">
        <v>3.16</v>
      </c>
      <c r="CO78" s="14">
        <v>3.48</v>
      </c>
      <c r="CP78" s="14">
        <v>0</v>
      </c>
      <c r="CQ78" s="14">
        <v>0</v>
      </c>
    </row>
    <row r="79" spans="1:95" x14ac:dyDescent="0.3">
      <c r="A79" s="56"/>
      <c r="B79" s="143" t="s">
        <v>287</v>
      </c>
      <c r="C79" s="74"/>
      <c r="D79" s="75">
        <f t="shared" ref="D79:I79" si="22">D63+D75</f>
        <v>41.4</v>
      </c>
      <c r="E79" s="75">
        <f t="shared" si="22"/>
        <v>28.630000000000003</v>
      </c>
      <c r="F79" s="75">
        <f t="shared" si="22"/>
        <v>40.729999999999997</v>
      </c>
      <c r="G79" s="75">
        <f t="shared" si="22"/>
        <v>11.39</v>
      </c>
      <c r="H79" s="75">
        <f t="shared" si="22"/>
        <v>185.76</v>
      </c>
      <c r="I79" s="245">
        <f t="shared" si="22"/>
        <v>1279.080608125</v>
      </c>
      <c r="J79" s="13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5"/>
      <c r="CD79" s="15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</row>
    <row r="80" spans="1:95" x14ac:dyDescent="0.3">
      <c r="A80" s="56"/>
      <c r="B80" s="16"/>
      <c r="C80" s="74"/>
      <c r="D80" s="74"/>
      <c r="E80" s="74"/>
      <c r="F80" s="74"/>
      <c r="G80" s="74"/>
      <c r="H80" s="74"/>
      <c r="I80" s="242"/>
      <c r="J80" s="135">
        <v>0.1</v>
      </c>
      <c r="K80" s="17">
        <v>0</v>
      </c>
      <c r="L80" s="17">
        <v>0</v>
      </c>
      <c r="M80" s="17">
        <v>0</v>
      </c>
      <c r="N80" s="17">
        <v>9</v>
      </c>
      <c r="O80" s="17">
        <v>0.8</v>
      </c>
      <c r="P80" s="17">
        <v>1.8</v>
      </c>
      <c r="Q80" s="17">
        <v>0</v>
      </c>
      <c r="R80" s="17">
        <v>0</v>
      </c>
      <c r="S80" s="17">
        <v>0.8</v>
      </c>
      <c r="T80" s="17">
        <v>0.5</v>
      </c>
      <c r="U80" s="17">
        <v>26</v>
      </c>
      <c r="V80" s="17">
        <v>278</v>
      </c>
      <c r="W80" s="17">
        <v>16</v>
      </c>
      <c r="X80" s="17">
        <v>9</v>
      </c>
      <c r="Y80" s="17">
        <v>11</v>
      </c>
      <c r="Z80" s="17">
        <v>2.2000000000000002</v>
      </c>
      <c r="AA80" s="17">
        <v>0</v>
      </c>
      <c r="AB80" s="17">
        <v>30</v>
      </c>
      <c r="AC80" s="17">
        <v>5</v>
      </c>
      <c r="AD80" s="17">
        <v>0.2</v>
      </c>
      <c r="AE80" s="17">
        <v>0.03</v>
      </c>
      <c r="AF80" s="17">
        <v>0.02</v>
      </c>
      <c r="AG80" s="17">
        <v>0.3</v>
      </c>
      <c r="AH80" s="17">
        <v>0.4</v>
      </c>
      <c r="AI80" s="17">
        <v>10</v>
      </c>
      <c r="AJ80" s="8">
        <v>0</v>
      </c>
      <c r="AK80" s="8">
        <v>12</v>
      </c>
      <c r="AL80" s="8">
        <v>13</v>
      </c>
      <c r="AM80" s="8">
        <v>19</v>
      </c>
      <c r="AN80" s="8">
        <v>18</v>
      </c>
      <c r="AO80" s="8">
        <v>3</v>
      </c>
      <c r="AP80" s="8">
        <v>11</v>
      </c>
      <c r="AQ80" s="8">
        <v>3</v>
      </c>
      <c r="AR80" s="8">
        <v>9</v>
      </c>
      <c r="AS80" s="8">
        <v>17</v>
      </c>
      <c r="AT80" s="8">
        <v>10</v>
      </c>
      <c r="AU80" s="8">
        <v>78</v>
      </c>
      <c r="AV80" s="8">
        <v>7</v>
      </c>
      <c r="AW80" s="8">
        <v>14</v>
      </c>
      <c r="AX80" s="8">
        <v>42</v>
      </c>
      <c r="AY80" s="8">
        <v>0</v>
      </c>
      <c r="AZ80" s="8">
        <v>13</v>
      </c>
      <c r="BA80" s="8">
        <v>16</v>
      </c>
      <c r="BB80" s="8">
        <v>6</v>
      </c>
      <c r="BC80" s="8">
        <v>5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>
        <v>0</v>
      </c>
      <c r="CB80" s="8">
        <v>86.3</v>
      </c>
      <c r="CC80" s="18"/>
      <c r="CD80" s="18"/>
      <c r="CE80" s="8">
        <v>5</v>
      </c>
      <c r="CF80" s="8"/>
      <c r="CG80" s="8">
        <v>2</v>
      </c>
      <c r="CH80" s="8">
        <v>2</v>
      </c>
      <c r="CI80" s="8">
        <v>2</v>
      </c>
      <c r="CJ80" s="8">
        <v>150</v>
      </c>
      <c r="CK80" s="8">
        <v>150</v>
      </c>
      <c r="CL80" s="8">
        <v>150</v>
      </c>
      <c r="CM80" s="8">
        <v>46.8</v>
      </c>
      <c r="CN80" s="8">
        <v>46.8</v>
      </c>
      <c r="CO80" s="8">
        <v>46.8</v>
      </c>
      <c r="CP80" s="8">
        <v>0</v>
      </c>
      <c r="CQ80" s="8">
        <v>0</v>
      </c>
    </row>
    <row r="81" spans="1:95" x14ac:dyDescent="0.3">
      <c r="A81" s="56"/>
      <c r="B81" s="23" t="s">
        <v>145</v>
      </c>
      <c r="C81" s="24" t="s">
        <v>156</v>
      </c>
      <c r="D81" s="234" t="s">
        <v>157</v>
      </c>
      <c r="E81" s="234"/>
      <c r="F81" s="267" t="s">
        <v>158</v>
      </c>
      <c r="G81" s="267"/>
      <c r="H81" s="25" t="s">
        <v>159</v>
      </c>
      <c r="I81" s="25" t="s">
        <v>160</v>
      </c>
    </row>
    <row r="82" spans="1:95" x14ac:dyDescent="0.3">
      <c r="A82" s="121"/>
      <c r="B82" s="122" t="s">
        <v>92</v>
      </c>
      <c r="C82" s="123"/>
      <c r="D82" s="123"/>
      <c r="E82" s="123"/>
      <c r="F82" s="123"/>
      <c r="G82" s="123"/>
      <c r="H82" s="123"/>
      <c r="I82" s="243"/>
    </row>
    <row r="83" spans="1:95" x14ac:dyDescent="0.3">
      <c r="A83" s="121" t="str">
        <f>"ттк 512"</f>
        <v>ттк 512</v>
      </c>
      <c r="B83" s="126" t="s">
        <v>119</v>
      </c>
      <c r="C83" s="123" t="s">
        <v>353</v>
      </c>
      <c r="D83" s="123">
        <v>12.66</v>
      </c>
      <c r="E83" s="123">
        <v>13.64</v>
      </c>
      <c r="F83" s="123">
        <v>15.13</v>
      </c>
      <c r="G83" s="123">
        <v>1.24</v>
      </c>
      <c r="H83" s="243">
        <v>31.96</v>
      </c>
      <c r="I83" s="243">
        <v>296.29000000000002</v>
      </c>
    </row>
    <row r="84" spans="1:95" x14ac:dyDescent="0.3">
      <c r="A84" s="121" t="s">
        <v>115</v>
      </c>
      <c r="B84" s="126" t="s">
        <v>116</v>
      </c>
      <c r="C84" s="123" t="str">
        <f>"200"</f>
        <v>200</v>
      </c>
      <c r="D84" s="123">
        <v>0.08</v>
      </c>
      <c r="E84" s="123">
        <v>0</v>
      </c>
      <c r="F84" s="123">
        <v>0.02</v>
      </c>
      <c r="G84" s="123">
        <v>0.02</v>
      </c>
      <c r="H84" s="123">
        <v>9.84</v>
      </c>
      <c r="I84" s="243">
        <v>37.802231999999989</v>
      </c>
    </row>
    <row r="85" spans="1:95" x14ac:dyDescent="0.3">
      <c r="A85" s="121" t="str">
        <f>"-"</f>
        <v>-</v>
      </c>
      <c r="B85" s="126" t="s">
        <v>254</v>
      </c>
      <c r="C85" s="123" t="str">
        <f>"35"</f>
        <v>35</v>
      </c>
      <c r="D85" s="123">
        <v>2.31</v>
      </c>
      <c r="E85" s="123">
        <v>0</v>
      </c>
      <c r="F85" s="123">
        <v>0.23</v>
      </c>
      <c r="G85" s="123">
        <v>0.23</v>
      </c>
      <c r="H85" s="123">
        <v>16.420000000000002</v>
      </c>
      <c r="I85" s="243">
        <v>78.365349999999992</v>
      </c>
      <c r="J85" s="134">
        <v>0.03</v>
      </c>
      <c r="K85" s="13">
        <v>0.16</v>
      </c>
      <c r="L85" s="13">
        <v>0</v>
      </c>
      <c r="M85" s="13">
        <v>0</v>
      </c>
      <c r="N85" s="13">
        <v>0.97</v>
      </c>
      <c r="O85" s="13">
        <v>0.08</v>
      </c>
      <c r="P85" s="13">
        <v>0.39</v>
      </c>
      <c r="Q85" s="13">
        <v>0</v>
      </c>
      <c r="R85" s="13">
        <v>0</v>
      </c>
      <c r="S85" s="13">
        <v>0.24</v>
      </c>
      <c r="T85" s="13">
        <v>0.37</v>
      </c>
      <c r="U85" s="13">
        <v>59.07</v>
      </c>
      <c r="V85" s="13">
        <v>77.31</v>
      </c>
      <c r="W85" s="13">
        <v>4.67</v>
      </c>
      <c r="X85" s="13">
        <v>5.4</v>
      </c>
      <c r="Y85" s="13">
        <v>7.09</v>
      </c>
      <c r="Z85" s="13">
        <v>0.24</v>
      </c>
      <c r="AA85" s="13">
        <v>0</v>
      </c>
      <c r="AB85" s="13">
        <v>201</v>
      </c>
      <c r="AC85" s="13">
        <v>41.78</v>
      </c>
      <c r="AD85" s="13">
        <v>0.32</v>
      </c>
      <c r="AE85" s="13">
        <v>0.01</v>
      </c>
      <c r="AF85" s="13">
        <v>0.01</v>
      </c>
      <c r="AG85" s="13">
        <v>0.12</v>
      </c>
      <c r="AH85" s="13">
        <v>0.21</v>
      </c>
      <c r="AI85" s="13">
        <v>3.1</v>
      </c>
      <c r="AJ85" s="14">
        <v>0</v>
      </c>
      <c r="AK85" s="14">
        <v>6.77</v>
      </c>
      <c r="AL85" s="14">
        <v>7.33</v>
      </c>
      <c r="AM85" s="14">
        <v>10.15</v>
      </c>
      <c r="AN85" s="14">
        <v>11.28</v>
      </c>
      <c r="AO85" s="14">
        <v>1.97</v>
      </c>
      <c r="AP85" s="14">
        <v>8.18</v>
      </c>
      <c r="AQ85" s="14">
        <v>2.2599999999999998</v>
      </c>
      <c r="AR85" s="14">
        <v>7.05</v>
      </c>
      <c r="AS85" s="14">
        <v>7.62</v>
      </c>
      <c r="AT85" s="14">
        <v>6.49</v>
      </c>
      <c r="AU85" s="14">
        <v>38.92</v>
      </c>
      <c r="AV85" s="14">
        <v>4.51</v>
      </c>
      <c r="AW85" s="14">
        <v>5.64</v>
      </c>
      <c r="AX85" s="14">
        <v>144.94999999999999</v>
      </c>
      <c r="AY85" s="14">
        <v>0</v>
      </c>
      <c r="AZ85" s="14">
        <v>5.36</v>
      </c>
      <c r="BA85" s="14">
        <v>7.33</v>
      </c>
      <c r="BB85" s="14">
        <v>7.05</v>
      </c>
      <c r="BC85" s="14">
        <v>1.41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0.01</v>
      </c>
      <c r="BL85" s="14">
        <v>0</v>
      </c>
      <c r="BM85" s="14">
        <v>0.01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7.0000000000000007E-2</v>
      </c>
      <c r="BT85" s="14">
        <v>0</v>
      </c>
      <c r="BU85" s="14">
        <v>0</v>
      </c>
      <c r="BV85" s="14">
        <v>0.15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27.81</v>
      </c>
      <c r="CC85" s="15"/>
      <c r="CD85" s="15"/>
      <c r="CE85" s="14">
        <v>33.5</v>
      </c>
      <c r="CF85" s="14"/>
      <c r="CG85" s="14">
        <v>6.62</v>
      </c>
      <c r="CH85" s="14">
        <v>3.62</v>
      </c>
      <c r="CI85" s="14">
        <v>5.12</v>
      </c>
      <c r="CJ85" s="14">
        <v>255.5</v>
      </c>
      <c r="CK85" s="14">
        <v>60.5</v>
      </c>
      <c r="CL85" s="14">
        <v>158</v>
      </c>
      <c r="CM85" s="14">
        <v>0.21</v>
      </c>
      <c r="CN85" s="14">
        <v>0.08</v>
      </c>
      <c r="CO85" s="14">
        <v>0.14000000000000001</v>
      </c>
      <c r="CP85" s="14">
        <v>0</v>
      </c>
      <c r="CQ85" s="14">
        <v>0.15</v>
      </c>
    </row>
    <row r="86" spans="1:95" x14ac:dyDescent="0.3">
      <c r="A86" s="121" t="str">
        <f>"-"</f>
        <v>-</v>
      </c>
      <c r="B86" s="126" t="s">
        <v>155</v>
      </c>
      <c r="C86" s="123">
        <v>120</v>
      </c>
      <c r="D86" s="123">
        <v>0.48</v>
      </c>
      <c r="E86" s="123">
        <v>0</v>
      </c>
      <c r="F86" s="123">
        <v>0.48</v>
      </c>
      <c r="G86" s="123">
        <v>0.56000000000000005</v>
      </c>
      <c r="H86" s="123">
        <v>13.92</v>
      </c>
      <c r="I86" s="243">
        <v>58.41</v>
      </c>
      <c r="J86" s="134">
        <v>6.91</v>
      </c>
      <c r="K86" s="13">
        <v>0.11</v>
      </c>
      <c r="L86" s="13">
        <v>0</v>
      </c>
      <c r="M86" s="13">
        <v>0</v>
      </c>
      <c r="N86" s="13">
        <v>1.33</v>
      </c>
      <c r="O86" s="13">
        <v>3.41</v>
      </c>
      <c r="P86" s="13">
        <v>0.63</v>
      </c>
      <c r="Q86" s="13">
        <v>0</v>
      </c>
      <c r="R86" s="13">
        <v>0</v>
      </c>
      <c r="S86" s="13">
        <v>0.03</v>
      </c>
      <c r="T86" s="13">
        <v>1.32</v>
      </c>
      <c r="U86" s="13">
        <v>224.84</v>
      </c>
      <c r="V86" s="13">
        <v>230.5</v>
      </c>
      <c r="W86" s="13">
        <v>13.64</v>
      </c>
      <c r="X86" s="13">
        <v>16.239999999999998</v>
      </c>
      <c r="Y86" s="13">
        <v>128.49</v>
      </c>
      <c r="Z86" s="13">
        <v>1.84</v>
      </c>
      <c r="AA86" s="13">
        <v>17</v>
      </c>
      <c r="AB86" s="13">
        <v>12.75</v>
      </c>
      <c r="AC86" s="13">
        <v>22.5</v>
      </c>
      <c r="AD86" s="13">
        <v>0.41</v>
      </c>
      <c r="AE86" s="13">
        <v>0.04</v>
      </c>
      <c r="AF86" s="13">
        <v>0.09</v>
      </c>
      <c r="AG86" s="13">
        <v>2.64</v>
      </c>
      <c r="AH86" s="13">
        <v>5.49</v>
      </c>
      <c r="AI86" s="13">
        <v>0.45</v>
      </c>
      <c r="AJ86" s="14">
        <v>0</v>
      </c>
      <c r="AK86" s="14">
        <v>653.94000000000005</v>
      </c>
      <c r="AL86" s="14">
        <v>498.05</v>
      </c>
      <c r="AM86" s="14">
        <v>940.94</v>
      </c>
      <c r="AN86" s="14">
        <v>1588.86</v>
      </c>
      <c r="AO86" s="14">
        <v>278.76</v>
      </c>
      <c r="AP86" s="14">
        <v>505.46</v>
      </c>
      <c r="AQ86" s="14">
        <v>134.53</v>
      </c>
      <c r="AR86" s="14">
        <v>509.33</v>
      </c>
      <c r="AS86" s="14">
        <v>677.98</v>
      </c>
      <c r="AT86" s="14">
        <v>654.69000000000005</v>
      </c>
      <c r="AU86" s="14">
        <v>1096.1300000000001</v>
      </c>
      <c r="AV86" s="14">
        <v>443.07</v>
      </c>
      <c r="AW86" s="14">
        <v>587.73</v>
      </c>
      <c r="AX86" s="14">
        <v>2022.32</v>
      </c>
      <c r="AY86" s="14">
        <v>176.4</v>
      </c>
      <c r="AZ86" s="14">
        <v>465.03</v>
      </c>
      <c r="BA86" s="14">
        <v>500.78</v>
      </c>
      <c r="BB86" s="14">
        <v>414.12</v>
      </c>
      <c r="BC86" s="14">
        <v>167.52</v>
      </c>
      <c r="BD86" s="14">
        <v>0.13</v>
      </c>
      <c r="BE86" s="14">
        <v>0.06</v>
      </c>
      <c r="BF86" s="14">
        <v>0.03</v>
      </c>
      <c r="BG86" s="14">
        <v>7.0000000000000007E-2</v>
      </c>
      <c r="BH86" s="14">
        <v>0.08</v>
      </c>
      <c r="BI86" s="14">
        <v>0.38</v>
      </c>
      <c r="BJ86" s="14">
        <v>0</v>
      </c>
      <c r="BK86" s="14">
        <v>1.06</v>
      </c>
      <c r="BL86" s="14">
        <v>0</v>
      </c>
      <c r="BM86" s="14">
        <v>0.32</v>
      </c>
      <c r="BN86" s="14">
        <v>0</v>
      </c>
      <c r="BO86" s="14">
        <v>0</v>
      </c>
      <c r="BP86" s="14">
        <v>0</v>
      </c>
      <c r="BQ86" s="14">
        <v>7.0000000000000007E-2</v>
      </c>
      <c r="BR86" s="14">
        <v>0.11</v>
      </c>
      <c r="BS86" s="14">
        <v>0.86</v>
      </c>
      <c r="BT86" s="14">
        <v>0</v>
      </c>
      <c r="BU86" s="14">
        <v>0</v>
      </c>
      <c r="BV86" s="14">
        <v>7.0000000000000007E-2</v>
      </c>
      <c r="BW86" s="14">
        <v>0.01</v>
      </c>
      <c r="BX86" s="14">
        <v>0</v>
      </c>
      <c r="BY86" s="14">
        <v>0</v>
      </c>
      <c r="BZ86" s="14">
        <v>0</v>
      </c>
      <c r="CA86" s="14">
        <v>0</v>
      </c>
      <c r="CB86" s="14">
        <v>116.15</v>
      </c>
      <c r="CC86" s="15"/>
      <c r="CD86" s="15"/>
      <c r="CE86" s="14">
        <v>19.13</v>
      </c>
      <c r="CF86" s="14"/>
      <c r="CG86" s="14">
        <v>27.69</v>
      </c>
      <c r="CH86" s="14">
        <v>17.54</v>
      </c>
      <c r="CI86" s="14">
        <v>22.61</v>
      </c>
      <c r="CJ86" s="14">
        <v>2951.17</v>
      </c>
      <c r="CK86" s="14">
        <v>1775.97</v>
      </c>
      <c r="CL86" s="14">
        <v>2363.5700000000002</v>
      </c>
      <c r="CM86" s="14">
        <v>34.479999999999997</v>
      </c>
      <c r="CN86" s="14">
        <v>19.96</v>
      </c>
      <c r="CO86" s="14">
        <v>27.27</v>
      </c>
      <c r="CP86" s="14">
        <v>0</v>
      </c>
      <c r="CQ86" s="14">
        <v>0.5</v>
      </c>
    </row>
    <row r="87" spans="1:95" x14ac:dyDescent="0.3">
      <c r="A87" s="127"/>
      <c r="B87" s="142" t="s">
        <v>101</v>
      </c>
      <c r="C87" s="128"/>
      <c r="D87" s="128">
        <f t="shared" ref="D87:I87" si="23">SUM(D83:D86)</f>
        <v>15.530000000000001</v>
      </c>
      <c r="E87" s="128">
        <f t="shared" si="23"/>
        <v>13.64</v>
      </c>
      <c r="F87" s="128">
        <f t="shared" si="23"/>
        <v>15.860000000000001</v>
      </c>
      <c r="G87" s="128">
        <f t="shared" si="23"/>
        <v>2.0499999999999998</v>
      </c>
      <c r="H87" s="128">
        <f t="shared" si="23"/>
        <v>72.14</v>
      </c>
      <c r="I87" s="244">
        <f t="shared" si="23"/>
        <v>470.86758199999997</v>
      </c>
      <c r="J87" s="134">
        <v>0.32</v>
      </c>
      <c r="K87" s="13">
        <v>0</v>
      </c>
      <c r="L87" s="13">
        <v>0</v>
      </c>
      <c r="M87" s="13">
        <v>0</v>
      </c>
      <c r="N87" s="13">
        <v>0.73</v>
      </c>
      <c r="O87" s="13">
        <v>28.03</v>
      </c>
      <c r="P87" s="13">
        <v>5.72</v>
      </c>
      <c r="Q87" s="13">
        <v>0</v>
      </c>
      <c r="R87" s="13">
        <v>0</v>
      </c>
      <c r="S87" s="13">
        <v>0</v>
      </c>
      <c r="T87" s="13">
        <v>1.28</v>
      </c>
      <c r="U87" s="13">
        <v>145.29</v>
      </c>
      <c r="V87" s="13">
        <v>200.36</v>
      </c>
      <c r="W87" s="13">
        <v>11.67</v>
      </c>
      <c r="X87" s="13">
        <v>101.25</v>
      </c>
      <c r="Y87" s="13">
        <v>147.84</v>
      </c>
      <c r="Z87" s="13">
        <v>3.47</v>
      </c>
      <c r="AA87" s="13">
        <v>0</v>
      </c>
      <c r="AB87" s="13">
        <v>4.79</v>
      </c>
      <c r="AC87" s="13">
        <v>1.07</v>
      </c>
      <c r="AD87" s="13">
        <v>0.43</v>
      </c>
      <c r="AE87" s="13">
        <v>0.19</v>
      </c>
      <c r="AF87" s="13">
        <v>0.1</v>
      </c>
      <c r="AG87" s="13">
        <v>1.9</v>
      </c>
      <c r="AH87" s="13">
        <v>3.83</v>
      </c>
      <c r="AI87" s="13">
        <v>0</v>
      </c>
      <c r="AJ87" s="14">
        <v>0</v>
      </c>
      <c r="AK87" s="14">
        <v>307.89</v>
      </c>
      <c r="AL87" s="14">
        <v>240.05</v>
      </c>
      <c r="AM87" s="14">
        <v>388.78</v>
      </c>
      <c r="AN87" s="14">
        <v>276.58</v>
      </c>
      <c r="AO87" s="14">
        <v>166.99</v>
      </c>
      <c r="AP87" s="14">
        <v>208.74</v>
      </c>
      <c r="AQ87" s="14">
        <v>93.93</v>
      </c>
      <c r="AR87" s="14">
        <v>308.94</v>
      </c>
      <c r="AS87" s="14">
        <v>302.67</v>
      </c>
      <c r="AT87" s="14">
        <v>584.47</v>
      </c>
      <c r="AU87" s="14">
        <v>575.08000000000004</v>
      </c>
      <c r="AV87" s="14">
        <v>156.56</v>
      </c>
      <c r="AW87" s="14">
        <v>375.73</v>
      </c>
      <c r="AX87" s="14">
        <v>1179.3800000000001</v>
      </c>
      <c r="AY87" s="14">
        <v>0</v>
      </c>
      <c r="AZ87" s="14">
        <v>260.93</v>
      </c>
      <c r="BA87" s="14">
        <v>316.24</v>
      </c>
      <c r="BB87" s="14">
        <v>224.4</v>
      </c>
      <c r="BC87" s="14">
        <v>172.21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0.01</v>
      </c>
      <c r="BJ87" s="14">
        <v>0</v>
      </c>
      <c r="BK87" s="14">
        <v>0.28000000000000003</v>
      </c>
      <c r="BL87" s="14">
        <v>0</v>
      </c>
      <c r="BM87" s="14">
        <v>0.02</v>
      </c>
      <c r="BN87" s="14">
        <v>0.01</v>
      </c>
      <c r="BO87" s="14">
        <v>0</v>
      </c>
      <c r="BP87" s="14">
        <v>0</v>
      </c>
      <c r="BQ87" s="14">
        <v>0</v>
      </c>
      <c r="BR87" s="14">
        <v>0.01</v>
      </c>
      <c r="BS87" s="14">
        <v>0.56000000000000005</v>
      </c>
      <c r="BT87" s="14">
        <v>0.01</v>
      </c>
      <c r="BU87" s="14">
        <v>0</v>
      </c>
      <c r="BV87" s="14">
        <v>0.55000000000000004</v>
      </c>
      <c r="BW87" s="14">
        <v>0.05</v>
      </c>
      <c r="BX87" s="14">
        <v>0</v>
      </c>
      <c r="BY87" s="14">
        <v>0</v>
      </c>
      <c r="BZ87" s="14">
        <v>0</v>
      </c>
      <c r="CA87" s="14">
        <v>0</v>
      </c>
      <c r="CB87" s="14">
        <v>87.71</v>
      </c>
      <c r="CC87" s="15"/>
      <c r="CD87" s="15"/>
      <c r="CE87" s="14">
        <v>0.8</v>
      </c>
      <c r="CF87" s="14"/>
      <c r="CG87" s="14">
        <v>18.36</v>
      </c>
      <c r="CH87" s="14">
        <v>10.86</v>
      </c>
      <c r="CI87" s="14">
        <v>14.61</v>
      </c>
      <c r="CJ87" s="14">
        <v>2084.0700000000002</v>
      </c>
      <c r="CK87" s="14">
        <v>1025.55</v>
      </c>
      <c r="CL87" s="14">
        <v>1554.81</v>
      </c>
      <c r="CM87" s="14">
        <v>30.49</v>
      </c>
      <c r="CN87" s="14">
        <v>20.28</v>
      </c>
      <c r="CO87" s="14">
        <v>25.39</v>
      </c>
      <c r="CP87" s="14">
        <v>0</v>
      </c>
      <c r="CQ87" s="14">
        <v>0.38</v>
      </c>
    </row>
    <row r="88" spans="1:95" hidden="1" x14ac:dyDescent="0.3">
      <c r="A88" s="121"/>
      <c r="B88" s="126" t="s">
        <v>102</v>
      </c>
      <c r="C88" s="123"/>
      <c r="D88" s="123">
        <v>19.25</v>
      </c>
      <c r="E88" s="123">
        <v>0</v>
      </c>
      <c r="F88" s="123">
        <v>19.75</v>
      </c>
      <c r="G88" s="123">
        <v>0</v>
      </c>
      <c r="H88" s="123">
        <v>83.75</v>
      </c>
      <c r="I88" s="243">
        <v>587.5</v>
      </c>
      <c r="J88" s="134">
        <v>0</v>
      </c>
      <c r="K88" s="13">
        <v>0</v>
      </c>
      <c r="L88" s="13">
        <v>0</v>
      </c>
      <c r="M88" s="13">
        <v>0</v>
      </c>
      <c r="N88" s="13">
        <v>0.72</v>
      </c>
      <c r="O88" s="13">
        <v>8.5399999999999991</v>
      </c>
      <c r="P88" s="13">
        <v>1.5</v>
      </c>
      <c r="Q88" s="13">
        <v>0</v>
      </c>
      <c r="R88" s="13">
        <v>0</v>
      </c>
      <c r="S88" s="13">
        <v>0.06</v>
      </c>
      <c r="T88" s="13">
        <v>0.36</v>
      </c>
      <c r="U88" s="13">
        <v>68.599999999999994</v>
      </c>
      <c r="V88" s="13">
        <v>45</v>
      </c>
      <c r="W88" s="13">
        <v>6.8</v>
      </c>
      <c r="X88" s="13">
        <v>12.6</v>
      </c>
      <c r="Y88" s="13">
        <v>34.4</v>
      </c>
      <c r="Z88" s="13">
        <v>0.56000000000000005</v>
      </c>
      <c r="AA88" s="13">
        <v>1.8</v>
      </c>
      <c r="AB88" s="13">
        <v>0</v>
      </c>
      <c r="AC88" s="13">
        <v>1.8</v>
      </c>
      <c r="AD88" s="13">
        <v>0.34</v>
      </c>
      <c r="AE88" s="13">
        <v>0.03</v>
      </c>
      <c r="AF88" s="13">
        <v>0.01</v>
      </c>
      <c r="AG88" s="13">
        <v>0.94</v>
      </c>
      <c r="AH88" s="13">
        <v>0.94</v>
      </c>
      <c r="AI88" s="13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6.66</v>
      </c>
      <c r="CC88" s="15"/>
      <c r="CD88" s="15"/>
      <c r="CE88" s="14">
        <v>1.8</v>
      </c>
      <c r="CF88" s="14"/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</row>
    <row r="89" spans="1:95" hidden="1" x14ac:dyDescent="0.3">
      <c r="A89" s="121"/>
      <c r="B89" s="126" t="s">
        <v>103</v>
      </c>
      <c r="C89" s="123"/>
      <c r="D89" s="123" t="e">
        <f>#REF!-D88</f>
        <v>#REF!</v>
      </c>
      <c r="E89" s="123" t="e">
        <f>#REF!-E88</f>
        <v>#REF!</v>
      </c>
      <c r="F89" s="123" t="e">
        <f>#REF!-F88</f>
        <v>#REF!</v>
      </c>
      <c r="G89" s="123" t="e">
        <f>#REF!-G88</f>
        <v>#REF!</v>
      </c>
      <c r="H89" s="123" t="e">
        <f>#REF!-H88</f>
        <v>#REF!</v>
      </c>
      <c r="I89" s="243" t="e">
        <f>#REF!-I88</f>
        <v>#REF!</v>
      </c>
      <c r="J89" s="135">
        <v>0.05</v>
      </c>
      <c r="K89" s="17">
        <v>0</v>
      </c>
      <c r="L89" s="17">
        <v>0</v>
      </c>
      <c r="M89" s="17">
        <v>0</v>
      </c>
      <c r="N89" s="17">
        <v>0.3</v>
      </c>
      <c r="O89" s="17">
        <v>8.0500000000000007</v>
      </c>
      <c r="P89" s="17">
        <v>2.08</v>
      </c>
      <c r="Q89" s="17">
        <v>0</v>
      </c>
      <c r="R89" s="17">
        <v>0</v>
      </c>
      <c r="S89" s="17">
        <v>0.25</v>
      </c>
      <c r="T89" s="17">
        <v>0.63</v>
      </c>
      <c r="U89" s="17">
        <v>152.5</v>
      </c>
      <c r="V89" s="17">
        <v>61.25</v>
      </c>
      <c r="W89" s="17">
        <v>8.75</v>
      </c>
      <c r="X89" s="17">
        <v>11.75</v>
      </c>
      <c r="Y89" s="17">
        <v>39.5</v>
      </c>
      <c r="Z89" s="17">
        <v>0.98</v>
      </c>
      <c r="AA89" s="17">
        <v>0</v>
      </c>
      <c r="AB89" s="17">
        <v>1.25</v>
      </c>
      <c r="AC89" s="17">
        <v>0.25</v>
      </c>
      <c r="AD89" s="17">
        <v>0.35</v>
      </c>
      <c r="AE89" s="17">
        <v>0.05</v>
      </c>
      <c r="AF89" s="17">
        <v>0.02</v>
      </c>
      <c r="AG89" s="17">
        <v>0.18</v>
      </c>
      <c r="AH89" s="17">
        <v>0.5</v>
      </c>
      <c r="AI89" s="17">
        <v>0</v>
      </c>
      <c r="AJ89" s="8">
        <v>0</v>
      </c>
      <c r="AK89" s="8">
        <v>80.5</v>
      </c>
      <c r="AL89" s="8">
        <v>62</v>
      </c>
      <c r="AM89" s="8">
        <v>106.75</v>
      </c>
      <c r="AN89" s="8">
        <v>55.75</v>
      </c>
      <c r="AO89" s="8">
        <v>23.25</v>
      </c>
      <c r="AP89" s="8">
        <v>49.5</v>
      </c>
      <c r="AQ89" s="8">
        <v>20</v>
      </c>
      <c r="AR89" s="8">
        <v>92.75</v>
      </c>
      <c r="AS89" s="8">
        <v>74.25</v>
      </c>
      <c r="AT89" s="8">
        <v>72.75</v>
      </c>
      <c r="AU89" s="8">
        <v>116</v>
      </c>
      <c r="AV89" s="8">
        <v>31</v>
      </c>
      <c r="AW89" s="8">
        <v>77.5</v>
      </c>
      <c r="AX89" s="8">
        <v>389.75</v>
      </c>
      <c r="AY89" s="8">
        <v>0</v>
      </c>
      <c r="AZ89" s="8">
        <v>131.5</v>
      </c>
      <c r="BA89" s="8">
        <v>72.75</v>
      </c>
      <c r="BB89" s="8">
        <v>45</v>
      </c>
      <c r="BC89" s="8">
        <v>32.5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0.04</v>
      </c>
      <c r="BL89" s="8">
        <v>0</v>
      </c>
      <c r="BM89" s="8">
        <v>0</v>
      </c>
      <c r="BN89" s="8">
        <v>0.01</v>
      </c>
      <c r="BO89" s="8">
        <v>0</v>
      </c>
      <c r="BP89" s="8">
        <v>0</v>
      </c>
      <c r="BQ89" s="8">
        <v>0</v>
      </c>
      <c r="BR89" s="8">
        <v>0</v>
      </c>
      <c r="BS89" s="8">
        <v>0.03</v>
      </c>
      <c r="BT89" s="8">
        <v>0</v>
      </c>
      <c r="BU89" s="8">
        <v>0</v>
      </c>
      <c r="BV89" s="8">
        <v>0.12</v>
      </c>
      <c r="BW89" s="8">
        <v>0.02</v>
      </c>
      <c r="BX89" s="8">
        <v>0</v>
      </c>
      <c r="BY89" s="8">
        <v>0</v>
      </c>
      <c r="BZ89" s="8">
        <v>0</v>
      </c>
      <c r="CA89" s="8">
        <v>0</v>
      </c>
      <c r="CB89" s="8">
        <v>11.75</v>
      </c>
      <c r="CC89" s="18"/>
      <c r="CD89" s="18"/>
      <c r="CE89" s="8">
        <v>0.21</v>
      </c>
      <c r="CF89" s="8"/>
      <c r="CG89" s="8">
        <v>2.5</v>
      </c>
      <c r="CH89" s="8">
        <v>2.5</v>
      </c>
      <c r="CI89" s="8">
        <v>2.5</v>
      </c>
      <c r="CJ89" s="8">
        <v>475</v>
      </c>
      <c r="CK89" s="8">
        <v>183</v>
      </c>
      <c r="CL89" s="8">
        <v>329</v>
      </c>
      <c r="CM89" s="8">
        <v>4.75</v>
      </c>
      <c r="CN89" s="8">
        <v>3.95</v>
      </c>
      <c r="CO89" s="8">
        <v>4.3499999999999996</v>
      </c>
      <c r="CP89" s="8">
        <v>0</v>
      </c>
      <c r="CQ89" s="8">
        <v>0</v>
      </c>
    </row>
    <row r="90" spans="1:95" hidden="1" x14ac:dyDescent="0.3">
      <c r="A90" s="121"/>
      <c r="B90" s="126" t="s">
        <v>104</v>
      </c>
      <c r="C90" s="123"/>
      <c r="D90" s="123">
        <v>15</v>
      </c>
      <c r="E90" s="123"/>
      <c r="F90" s="123">
        <v>32</v>
      </c>
      <c r="G90" s="123"/>
      <c r="H90" s="123">
        <v>53</v>
      </c>
      <c r="I90" s="243"/>
      <c r="J90" s="136">
        <f t="shared" ref="J90:AO90" si="24">SUM(J85:J89)</f>
        <v>7.3100000000000005</v>
      </c>
      <c r="K90" s="67">
        <f t="shared" si="24"/>
        <v>0.27</v>
      </c>
      <c r="L90" s="67">
        <f t="shared" si="24"/>
        <v>0</v>
      </c>
      <c r="M90" s="67">
        <f t="shared" si="24"/>
        <v>0</v>
      </c>
      <c r="N90" s="67">
        <f t="shared" si="24"/>
        <v>4.05</v>
      </c>
      <c r="O90" s="67">
        <f t="shared" si="24"/>
        <v>48.11</v>
      </c>
      <c r="P90" s="67">
        <f t="shared" si="24"/>
        <v>10.32</v>
      </c>
      <c r="Q90" s="67">
        <f t="shared" si="24"/>
        <v>0</v>
      </c>
      <c r="R90" s="67">
        <f t="shared" si="24"/>
        <v>0</v>
      </c>
      <c r="S90" s="67">
        <f t="shared" si="24"/>
        <v>0.58000000000000007</v>
      </c>
      <c r="T90" s="67">
        <f t="shared" si="24"/>
        <v>3.9599999999999995</v>
      </c>
      <c r="U90" s="67">
        <f t="shared" si="24"/>
        <v>650.30000000000007</v>
      </c>
      <c r="V90" s="67">
        <f t="shared" si="24"/>
        <v>614.42000000000007</v>
      </c>
      <c r="W90" s="67">
        <f t="shared" si="24"/>
        <v>45.53</v>
      </c>
      <c r="X90" s="67">
        <f t="shared" si="24"/>
        <v>147.24</v>
      </c>
      <c r="Y90" s="67">
        <f t="shared" si="24"/>
        <v>357.32</v>
      </c>
      <c r="Z90" s="67">
        <f t="shared" si="24"/>
        <v>7.0900000000000016</v>
      </c>
      <c r="AA90" s="67">
        <f t="shared" si="24"/>
        <v>18.8</v>
      </c>
      <c r="AB90" s="67">
        <f t="shared" si="24"/>
        <v>219.79</v>
      </c>
      <c r="AC90" s="67">
        <f t="shared" si="24"/>
        <v>67.399999999999991</v>
      </c>
      <c r="AD90" s="67">
        <f t="shared" si="24"/>
        <v>1.85</v>
      </c>
      <c r="AE90" s="67">
        <f t="shared" si="24"/>
        <v>0.32</v>
      </c>
      <c r="AF90" s="67">
        <f t="shared" si="24"/>
        <v>0.23</v>
      </c>
      <c r="AG90" s="67">
        <f t="shared" si="24"/>
        <v>5.7799999999999994</v>
      </c>
      <c r="AH90" s="67">
        <f t="shared" si="24"/>
        <v>10.97</v>
      </c>
      <c r="AI90" s="67">
        <f t="shared" si="24"/>
        <v>3.5500000000000003</v>
      </c>
      <c r="AJ90" s="67">
        <f t="shared" si="24"/>
        <v>0</v>
      </c>
      <c r="AK90" s="67">
        <f t="shared" si="24"/>
        <v>1049.0999999999999</v>
      </c>
      <c r="AL90" s="67">
        <f t="shared" si="24"/>
        <v>807.43000000000006</v>
      </c>
      <c r="AM90" s="67">
        <f t="shared" si="24"/>
        <v>1446.62</v>
      </c>
      <c r="AN90" s="67">
        <f t="shared" si="24"/>
        <v>1932.4699999999998</v>
      </c>
      <c r="AO90" s="67">
        <f t="shared" si="24"/>
        <v>470.97</v>
      </c>
      <c r="AP90" s="67">
        <f t="shared" ref="AP90:BP90" si="25">SUM(AP85:AP89)</f>
        <v>771.88</v>
      </c>
      <c r="AQ90" s="67">
        <f t="shared" si="25"/>
        <v>250.72</v>
      </c>
      <c r="AR90" s="67">
        <f t="shared" si="25"/>
        <v>918.06999999999994</v>
      </c>
      <c r="AS90" s="67">
        <f t="shared" si="25"/>
        <v>1062.52</v>
      </c>
      <c r="AT90" s="67">
        <f t="shared" si="25"/>
        <v>1318.4</v>
      </c>
      <c r="AU90" s="67">
        <f t="shared" si="25"/>
        <v>1826.13</v>
      </c>
      <c r="AV90" s="67">
        <f t="shared" si="25"/>
        <v>635.14</v>
      </c>
      <c r="AW90" s="67">
        <f t="shared" si="25"/>
        <v>1046.5999999999999</v>
      </c>
      <c r="AX90" s="67">
        <f t="shared" si="25"/>
        <v>3736.4</v>
      </c>
      <c r="AY90" s="67">
        <f t="shared" si="25"/>
        <v>176.4</v>
      </c>
      <c r="AZ90" s="67">
        <f t="shared" si="25"/>
        <v>862.81999999999994</v>
      </c>
      <c r="BA90" s="67">
        <f t="shared" si="25"/>
        <v>897.09999999999991</v>
      </c>
      <c r="BB90" s="67">
        <f t="shared" si="25"/>
        <v>690.57</v>
      </c>
      <c r="BC90" s="67">
        <f t="shared" si="25"/>
        <v>373.64</v>
      </c>
      <c r="BD90" s="67">
        <f t="shared" si="25"/>
        <v>0.13</v>
      </c>
      <c r="BE90" s="67">
        <f t="shared" si="25"/>
        <v>0.06</v>
      </c>
      <c r="BF90" s="67">
        <f t="shared" si="25"/>
        <v>0.03</v>
      </c>
      <c r="BG90" s="67">
        <f t="shared" si="25"/>
        <v>7.0000000000000007E-2</v>
      </c>
      <c r="BH90" s="67">
        <f t="shared" si="25"/>
        <v>0.08</v>
      </c>
      <c r="BI90" s="67">
        <f t="shared" si="25"/>
        <v>0.39</v>
      </c>
      <c r="BJ90" s="67">
        <f t="shared" si="25"/>
        <v>0</v>
      </c>
      <c r="BK90" s="67">
        <f t="shared" si="25"/>
        <v>1.3900000000000001</v>
      </c>
      <c r="BL90" s="67">
        <f t="shared" si="25"/>
        <v>0</v>
      </c>
      <c r="BM90" s="67">
        <f t="shared" si="25"/>
        <v>0.35000000000000003</v>
      </c>
      <c r="BN90" s="67">
        <f t="shared" si="25"/>
        <v>0.02</v>
      </c>
      <c r="BO90" s="67">
        <f t="shared" si="25"/>
        <v>0</v>
      </c>
      <c r="BP90" s="67">
        <f t="shared" si="25"/>
        <v>0</v>
      </c>
      <c r="BQ90" s="67">
        <f t="shared" ref="BQ90:CQ90" si="26">SUM(BQ85:BQ89)</f>
        <v>7.0000000000000007E-2</v>
      </c>
      <c r="BR90" s="67">
        <f t="shared" si="26"/>
        <v>0.12</v>
      </c>
      <c r="BS90" s="67">
        <f t="shared" si="26"/>
        <v>1.52</v>
      </c>
      <c r="BT90" s="67">
        <f t="shared" si="26"/>
        <v>0.01</v>
      </c>
      <c r="BU90" s="67">
        <f t="shared" si="26"/>
        <v>0</v>
      </c>
      <c r="BV90" s="67">
        <f t="shared" si="26"/>
        <v>0.89</v>
      </c>
      <c r="BW90" s="67">
        <f t="shared" si="26"/>
        <v>0.08</v>
      </c>
      <c r="BX90" s="67">
        <f t="shared" si="26"/>
        <v>0</v>
      </c>
      <c r="BY90" s="67">
        <f t="shared" si="26"/>
        <v>0</v>
      </c>
      <c r="BZ90" s="67">
        <f t="shared" si="26"/>
        <v>0</v>
      </c>
      <c r="CA90" s="67">
        <f t="shared" si="26"/>
        <v>0</v>
      </c>
      <c r="CB90" s="67">
        <f t="shared" si="26"/>
        <v>250.08</v>
      </c>
      <c r="CC90" s="67">
        <f t="shared" si="26"/>
        <v>0</v>
      </c>
      <c r="CD90" s="67">
        <f t="shared" si="26"/>
        <v>0</v>
      </c>
      <c r="CE90" s="67">
        <f t="shared" si="26"/>
        <v>55.439999999999991</v>
      </c>
      <c r="CF90" s="67">
        <f t="shared" si="26"/>
        <v>0</v>
      </c>
      <c r="CG90" s="67">
        <f t="shared" si="26"/>
        <v>55.17</v>
      </c>
      <c r="CH90" s="67">
        <f t="shared" si="26"/>
        <v>34.519999999999996</v>
      </c>
      <c r="CI90" s="67">
        <f t="shared" si="26"/>
        <v>44.84</v>
      </c>
      <c r="CJ90" s="67">
        <f t="shared" si="26"/>
        <v>5765.74</v>
      </c>
      <c r="CK90" s="67">
        <f t="shared" si="26"/>
        <v>3045.02</v>
      </c>
      <c r="CL90" s="67">
        <f t="shared" si="26"/>
        <v>4405.38</v>
      </c>
      <c r="CM90" s="67">
        <f t="shared" si="26"/>
        <v>69.929999999999993</v>
      </c>
      <c r="CN90" s="67">
        <f t="shared" si="26"/>
        <v>44.27</v>
      </c>
      <c r="CO90" s="67">
        <f t="shared" si="26"/>
        <v>57.15</v>
      </c>
      <c r="CP90" s="67">
        <f t="shared" si="26"/>
        <v>0</v>
      </c>
      <c r="CQ90" s="67">
        <f t="shared" si="26"/>
        <v>1.03</v>
      </c>
    </row>
    <row r="91" spans="1:95" x14ac:dyDescent="0.3">
      <c r="A91" s="121"/>
      <c r="B91" s="122" t="s">
        <v>199</v>
      </c>
      <c r="C91" s="123"/>
      <c r="D91" s="123"/>
      <c r="E91" s="123"/>
      <c r="F91" s="123"/>
      <c r="G91" s="123"/>
      <c r="H91" s="123"/>
      <c r="I91" s="243"/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175</v>
      </c>
      <c r="AD91" s="9">
        <v>0</v>
      </c>
      <c r="AE91" s="9">
        <v>0.3</v>
      </c>
      <c r="AF91" s="9">
        <v>0.35</v>
      </c>
      <c r="AI91" s="9">
        <v>15</v>
      </c>
      <c r="CI91" s="10">
        <v>0</v>
      </c>
      <c r="CL91" s="10">
        <v>0</v>
      </c>
      <c r="CO91" s="10">
        <v>0</v>
      </c>
    </row>
    <row r="92" spans="1:95" x14ac:dyDescent="0.3">
      <c r="A92" s="121" t="s">
        <v>236</v>
      </c>
      <c r="B92" s="126" t="s">
        <v>212</v>
      </c>
      <c r="C92" s="123" t="s">
        <v>225</v>
      </c>
      <c r="D92" s="123">
        <v>1.85</v>
      </c>
      <c r="E92" s="123">
        <v>0</v>
      </c>
      <c r="F92" s="123">
        <v>9.67</v>
      </c>
      <c r="G92" s="123">
        <v>2.68</v>
      </c>
      <c r="H92" s="123">
        <v>9.43</v>
      </c>
      <c r="I92" s="243">
        <v>75.66</v>
      </c>
      <c r="V92" s="9">
        <f t="shared" ref="V92:AF92" si="27">V90-V91</f>
        <v>614.42000000000007</v>
      </c>
      <c r="W92" s="9">
        <f t="shared" si="27"/>
        <v>45.53</v>
      </c>
      <c r="X92" s="9">
        <f t="shared" si="27"/>
        <v>147.24</v>
      </c>
      <c r="Y92" s="9">
        <f t="shared" si="27"/>
        <v>357.32</v>
      </c>
      <c r="Z92" s="9">
        <f t="shared" si="27"/>
        <v>7.0900000000000016</v>
      </c>
      <c r="AA92" s="9">
        <f t="shared" si="27"/>
        <v>18.8</v>
      </c>
      <c r="AB92" s="9">
        <f t="shared" si="27"/>
        <v>219.79</v>
      </c>
      <c r="AC92" s="9">
        <f t="shared" si="27"/>
        <v>-107.60000000000001</v>
      </c>
      <c r="AD92" s="9">
        <f t="shared" si="27"/>
        <v>1.85</v>
      </c>
      <c r="AE92" s="9">
        <f t="shared" si="27"/>
        <v>2.0000000000000018E-2</v>
      </c>
      <c r="AF92" s="9">
        <f t="shared" si="27"/>
        <v>-0.11999999999999997</v>
      </c>
      <c r="AI92" s="9">
        <f>AI90-AI91</f>
        <v>-11.45</v>
      </c>
      <c r="CI92" s="10">
        <f>CI90-CI91</f>
        <v>44.84</v>
      </c>
      <c r="CL92" s="10">
        <f>CL90-CL91</f>
        <v>4405.38</v>
      </c>
      <c r="CO92" s="10">
        <f>CO90-CO91</f>
        <v>57.15</v>
      </c>
    </row>
    <row r="93" spans="1:95" x14ac:dyDescent="0.3">
      <c r="A93" s="121" t="s">
        <v>237</v>
      </c>
      <c r="B93" s="126" t="s">
        <v>213</v>
      </c>
      <c r="C93" s="123" t="str">
        <f>"100"</f>
        <v>100</v>
      </c>
      <c r="D93" s="123">
        <v>12.9</v>
      </c>
      <c r="E93" s="123">
        <v>0</v>
      </c>
      <c r="F93" s="243">
        <v>12.7</v>
      </c>
      <c r="G93" s="123">
        <v>4.63</v>
      </c>
      <c r="H93" s="123">
        <v>2.95</v>
      </c>
      <c r="I93" s="123">
        <v>203.9</v>
      </c>
    </row>
    <row r="94" spans="1:95" x14ac:dyDescent="0.3">
      <c r="A94" s="121" t="s">
        <v>238</v>
      </c>
      <c r="B94" s="126" t="s">
        <v>214</v>
      </c>
      <c r="C94" s="123" t="str">
        <f>"150"</f>
        <v>150</v>
      </c>
      <c r="D94" s="123">
        <v>3.49</v>
      </c>
      <c r="E94" s="123">
        <v>0.03</v>
      </c>
      <c r="F94" s="123">
        <v>4.25</v>
      </c>
      <c r="G94" s="123">
        <v>0.53</v>
      </c>
      <c r="H94" s="123">
        <v>36.799999999999997</v>
      </c>
      <c r="I94" s="123">
        <v>199.92533025999998</v>
      </c>
    </row>
    <row r="95" spans="1:95" x14ac:dyDescent="0.3">
      <c r="A95" s="121" t="s">
        <v>240</v>
      </c>
      <c r="B95" s="126" t="s">
        <v>239</v>
      </c>
      <c r="C95" s="123" t="str">
        <f>"200"</f>
        <v>200</v>
      </c>
      <c r="D95" s="123">
        <v>0.72</v>
      </c>
      <c r="E95" s="123">
        <v>0</v>
      </c>
      <c r="F95" s="123">
        <v>0.03</v>
      </c>
      <c r="G95" s="123">
        <v>0.03</v>
      </c>
      <c r="H95" s="123">
        <v>23.24</v>
      </c>
      <c r="I95" s="123">
        <v>88.18959000000001</v>
      </c>
    </row>
    <row r="96" spans="1:95" x14ac:dyDescent="0.3">
      <c r="A96" s="121" t="str">
        <f>""</f>
        <v/>
      </c>
      <c r="B96" s="126" t="s">
        <v>112</v>
      </c>
      <c r="C96" s="123" t="str">
        <f>"30"</f>
        <v>30</v>
      </c>
      <c r="D96" s="123">
        <v>2.7</v>
      </c>
      <c r="E96" s="123">
        <v>0</v>
      </c>
      <c r="F96" s="123">
        <v>0.9</v>
      </c>
      <c r="G96" s="123">
        <v>0</v>
      </c>
      <c r="H96" s="123">
        <v>16.14</v>
      </c>
      <c r="I96" s="123">
        <v>80.295000000000002</v>
      </c>
    </row>
    <row r="97" spans="1:95" x14ac:dyDescent="0.3">
      <c r="A97" s="121" t="str">
        <f>"-"</f>
        <v>-</v>
      </c>
      <c r="B97" s="126" t="s">
        <v>100</v>
      </c>
      <c r="C97" s="123" t="str">
        <f>"30"</f>
        <v>30</v>
      </c>
      <c r="D97" s="123">
        <v>1.98</v>
      </c>
      <c r="E97" s="123">
        <v>0</v>
      </c>
      <c r="F97" s="123">
        <v>0.36</v>
      </c>
      <c r="G97" s="123">
        <v>0.36</v>
      </c>
      <c r="H97" s="123">
        <v>12.51</v>
      </c>
      <c r="I97" s="123">
        <v>58.013999999999996</v>
      </c>
    </row>
    <row r="98" spans="1:95" x14ac:dyDescent="0.3">
      <c r="A98" s="127"/>
      <c r="B98" s="142" t="s">
        <v>205</v>
      </c>
      <c r="C98" s="128"/>
      <c r="D98" s="128">
        <f>SUM(D92:D97)</f>
        <v>23.64</v>
      </c>
      <c r="E98" s="128">
        <f t="shared" ref="E98:I98" si="28">SUM(E92:E97)</f>
        <v>0.03</v>
      </c>
      <c r="F98" s="128">
        <f t="shared" si="28"/>
        <v>27.909999999999997</v>
      </c>
      <c r="G98" s="128">
        <f t="shared" si="28"/>
        <v>8.23</v>
      </c>
      <c r="H98" s="128">
        <f t="shared" si="28"/>
        <v>101.07</v>
      </c>
      <c r="I98" s="244">
        <f t="shared" si="28"/>
        <v>705.98392025999988</v>
      </c>
      <c r="J98" s="134">
        <v>2.75</v>
      </c>
      <c r="K98" s="13">
        <v>0.13</v>
      </c>
      <c r="L98" s="13">
        <v>0</v>
      </c>
      <c r="M98" s="13">
        <v>0</v>
      </c>
      <c r="N98" s="13">
        <v>0.4</v>
      </c>
      <c r="O98" s="13">
        <v>13.3</v>
      </c>
      <c r="P98" s="13">
        <v>0.06</v>
      </c>
      <c r="Q98" s="13">
        <v>0</v>
      </c>
      <c r="R98" s="13">
        <v>0</v>
      </c>
      <c r="S98" s="13">
        <v>0</v>
      </c>
      <c r="T98" s="13">
        <v>0.61</v>
      </c>
      <c r="U98" s="13">
        <v>0.88</v>
      </c>
      <c r="V98" s="13">
        <v>1.75</v>
      </c>
      <c r="W98" s="13">
        <v>1.4</v>
      </c>
      <c r="X98" s="13">
        <v>0</v>
      </c>
      <c r="Y98" s="13">
        <v>1.75</v>
      </c>
      <c r="Z98" s="13">
        <v>0.01</v>
      </c>
      <c r="AA98" s="13">
        <v>23.33</v>
      </c>
      <c r="AB98" s="13">
        <v>17.5</v>
      </c>
      <c r="AC98" s="13">
        <v>26.25</v>
      </c>
      <c r="AD98" s="13">
        <v>0.06</v>
      </c>
      <c r="AE98" s="13">
        <v>0</v>
      </c>
      <c r="AF98" s="13">
        <v>0.01</v>
      </c>
      <c r="AG98" s="13">
        <v>0.01</v>
      </c>
      <c r="AH98" s="13">
        <v>0.01</v>
      </c>
      <c r="AI98" s="13">
        <v>0</v>
      </c>
      <c r="AJ98" s="14">
        <v>0</v>
      </c>
      <c r="AK98" s="14">
        <v>109.49</v>
      </c>
      <c r="AL98" s="14">
        <v>113.81</v>
      </c>
      <c r="AM98" s="14">
        <v>175.06</v>
      </c>
      <c r="AN98" s="14">
        <v>59.21</v>
      </c>
      <c r="AO98" s="14">
        <v>34.53</v>
      </c>
      <c r="AP98" s="14">
        <v>69.83</v>
      </c>
      <c r="AQ98" s="14">
        <v>27.88</v>
      </c>
      <c r="AR98" s="14">
        <v>123.78</v>
      </c>
      <c r="AS98" s="14">
        <v>77.349999999999994</v>
      </c>
      <c r="AT98" s="14">
        <v>106.52</v>
      </c>
      <c r="AU98" s="14">
        <v>89.95</v>
      </c>
      <c r="AV98" s="14">
        <v>47.54</v>
      </c>
      <c r="AW98" s="14">
        <v>81.900000000000006</v>
      </c>
      <c r="AX98" s="14">
        <v>681.45</v>
      </c>
      <c r="AY98" s="14">
        <v>0</v>
      </c>
      <c r="AZ98" s="14">
        <v>222.13</v>
      </c>
      <c r="BA98" s="14">
        <v>98.53</v>
      </c>
      <c r="BB98" s="14">
        <v>65.739999999999995</v>
      </c>
      <c r="BC98" s="14">
        <v>50.75</v>
      </c>
      <c r="BD98" s="14">
        <v>0.16</v>
      </c>
      <c r="BE98" s="14">
        <v>7.0000000000000007E-2</v>
      </c>
      <c r="BF98" s="14">
        <v>0.04</v>
      </c>
      <c r="BG98" s="14">
        <v>0.09</v>
      </c>
      <c r="BH98" s="14">
        <v>0.1</v>
      </c>
      <c r="BI98" s="14">
        <v>0.46</v>
      </c>
      <c r="BJ98" s="14">
        <v>0</v>
      </c>
      <c r="BK98" s="14">
        <v>1.32</v>
      </c>
      <c r="BL98" s="14">
        <v>0</v>
      </c>
      <c r="BM98" s="14">
        <v>0.4</v>
      </c>
      <c r="BN98" s="14">
        <v>0</v>
      </c>
      <c r="BO98" s="14">
        <v>0</v>
      </c>
      <c r="BP98" s="14">
        <v>0</v>
      </c>
      <c r="BQ98" s="14">
        <v>0.09</v>
      </c>
      <c r="BR98" s="14">
        <v>0.14000000000000001</v>
      </c>
      <c r="BS98" s="14">
        <v>1.08</v>
      </c>
      <c r="BT98" s="14">
        <v>0</v>
      </c>
      <c r="BU98" s="14">
        <v>0</v>
      </c>
      <c r="BV98" s="14">
        <v>0.16</v>
      </c>
      <c r="BW98" s="14">
        <v>0.01</v>
      </c>
      <c r="BX98" s="14">
        <v>0</v>
      </c>
      <c r="BY98" s="14">
        <v>0</v>
      </c>
      <c r="BZ98" s="14">
        <v>0</v>
      </c>
      <c r="CA98" s="14">
        <v>0</v>
      </c>
      <c r="CB98" s="14">
        <v>12.86</v>
      </c>
      <c r="CC98" s="15"/>
      <c r="CD98" s="15"/>
      <c r="CE98" s="14">
        <v>26.25</v>
      </c>
      <c r="CF98" s="14"/>
      <c r="CG98" s="14">
        <v>0.23</v>
      </c>
      <c r="CH98" s="14">
        <v>0.06</v>
      </c>
      <c r="CI98" s="14">
        <v>0.15</v>
      </c>
      <c r="CJ98" s="14">
        <v>565.83000000000004</v>
      </c>
      <c r="CK98" s="14">
        <v>218.28</v>
      </c>
      <c r="CL98" s="14">
        <v>392.06</v>
      </c>
      <c r="CM98" s="14">
        <v>5.43</v>
      </c>
      <c r="CN98" s="14">
        <v>4.9400000000000004</v>
      </c>
      <c r="CO98" s="14">
        <v>5.19</v>
      </c>
      <c r="CP98" s="14">
        <v>0</v>
      </c>
      <c r="CQ98" s="14">
        <v>0</v>
      </c>
    </row>
    <row r="99" spans="1:95" hidden="1" x14ac:dyDescent="0.3">
      <c r="A99" s="56"/>
      <c r="B99" s="16" t="s">
        <v>102</v>
      </c>
      <c r="C99" s="74"/>
      <c r="D99" s="74">
        <v>26.95</v>
      </c>
      <c r="E99" s="74">
        <v>0</v>
      </c>
      <c r="F99" s="74">
        <v>27.65</v>
      </c>
      <c r="G99" s="74">
        <v>0</v>
      </c>
      <c r="H99" s="74">
        <v>117.24999999999999</v>
      </c>
      <c r="I99" s="242">
        <v>822.5</v>
      </c>
      <c r="J99" s="134">
        <v>0.03</v>
      </c>
      <c r="K99" s="13">
        <v>0.16</v>
      </c>
      <c r="L99" s="13">
        <v>0</v>
      </c>
      <c r="M99" s="13">
        <v>0</v>
      </c>
      <c r="N99" s="13">
        <v>0.67</v>
      </c>
      <c r="O99" s="13">
        <v>0.03</v>
      </c>
      <c r="P99" s="13">
        <v>0.28000000000000003</v>
      </c>
      <c r="Q99" s="13">
        <v>0</v>
      </c>
      <c r="R99" s="13">
        <v>0</v>
      </c>
      <c r="S99" s="13">
        <v>0.03</v>
      </c>
      <c r="T99" s="13">
        <v>0.31</v>
      </c>
      <c r="U99" s="13">
        <v>60.57</v>
      </c>
      <c r="V99" s="13">
        <v>37.97</v>
      </c>
      <c r="W99" s="13">
        <v>7.05</v>
      </c>
      <c r="X99" s="13">
        <v>3.83</v>
      </c>
      <c r="Y99" s="13">
        <v>11.27</v>
      </c>
      <c r="Z99" s="13">
        <v>0.16</v>
      </c>
      <c r="AA99" s="13">
        <v>0</v>
      </c>
      <c r="AB99" s="13">
        <v>23.4</v>
      </c>
      <c r="AC99" s="13">
        <v>4.88</v>
      </c>
      <c r="AD99" s="13">
        <v>0.14000000000000001</v>
      </c>
      <c r="AE99" s="13">
        <v>0.01</v>
      </c>
      <c r="AF99" s="13">
        <v>0.01</v>
      </c>
      <c r="AG99" s="13">
        <v>0.05</v>
      </c>
      <c r="AH99" s="13">
        <v>0.09</v>
      </c>
      <c r="AI99" s="13">
        <v>1.3</v>
      </c>
      <c r="AJ99" s="14">
        <v>0</v>
      </c>
      <c r="AK99" s="14">
        <v>7.62</v>
      </c>
      <c r="AL99" s="14">
        <v>5.92</v>
      </c>
      <c r="AM99" s="14">
        <v>8.4600000000000009</v>
      </c>
      <c r="AN99" s="14">
        <v>7.33</v>
      </c>
      <c r="AO99" s="14">
        <v>1.69</v>
      </c>
      <c r="AP99" s="14">
        <v>5.92</v>
      </c>
      <c r="AQ99" s="14">
        <v>1.41</v>
      </c>
      <c r="AR99" s="14">
        <v>4.8</v>
      </c>
      <c r="AS99" s="14">
        <v>7.33</v>
      </c>
      <c r="AT99" s="14">
        <v>12.69</v>
      </c>
      <c r="AU99" s="14">
        <v>14.95</v>
      </c>
      <c r="AV99" s="14">
        <v>2.82</v>
      </c>
      <c r="AW99" s="14">
        <v>7.9</v>
      </c>
      <c r="AX99" s="14">
        <v>39.49</v>
      </c>
      <c r="AY99" s="14">
        <v>0</v>
      </c>
      <c r="AZ99" s="14">
        <v>4.8</v>
      </c>
      <c r="BA99" s="14">
        <v>7.62</v>
      </c>
      <c r="BB99" s="14">
        <v>5.92</v>
      </c>
      <c r="BC99" s="14">
        <v>1.97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0.01</v>
      </c>
      <c r="BL99" s="14">
        <v>0</v>
      </c>
      <c r="BM99" s="14">
        <v>0.01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7.0000000000000007E-2</v>
      </c>
      <c r="BT99" s="14">
        <v>0</v>
      </c>
      <c r="BU99" s="14">
        <v>0</v>
      </c>
      <c r="BV99" s="14">
        <v>0.15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28.71</v>
      </c>
      <c r="CC99" s="15"/>
      <c r="CD99" s="15"/>
      <c r="CE99" s="14">
        <v>3.9</v>
      </c>
      <c r="CF99" s="14"/>
      <c r="CG99" s="14">
        <v>6.92</v>
      </c>
      <c r="CH99" s="14">
        <v>3.92</v>
      </c>
      <c r="CI99" s="14">
        <v>5.42</v>
      </c>
      <c r="CJ99" s="14">
        <v>255.5</v>
      </c>
      <c r="CK99" s="14">
        <v>60.5</v>
      </c>
      <c r="CL99" s="14">
        <v>158</v>
      </c>
      <c r="CM99" s="14">
        <v>0.09</v>
      </c>
      <c r="CN99" s="14">
        <v>0.08</v>
      </c>
      <c r="CO99" s="14">
        <v>0.08</v>
      </c>
      <c r="CP99" s="14">
        <v>0</v>
      </c>
      <c r="CQ99" s="14">
        <v>0.15</v>
      </c>
    </row>
    <row r="100" spans="1:95" hidden="1" x14ac:dyDescent="0.3">
      <c r="A100" s="56"/>
      <c r="B100" s="16" t="s">
        <v>103</v>
      </c>
      <c r="C100" s="74"/>
      <c r="D100" s="74">
        <f t="shared" ref="D100:I100" si="29">D98-D99</f>
        <v>-3.3099999999999987</v>
      </c>
      <c r="E100" s="74">
        <f t="shared" si="29"/>
        <v>0.03</v>
      </c>
      <c r="F100" s="74">
        <f t="shared" si="29"/>
        <v>0.25999999999999801</v>
      </c>
      <c r="G100" s="74">
        <f t="shared" si="29"/>
        <v>8.23</v>
      </c>
      <c r="H100" s="74">
        <f t="shared" si="29"/>
        <v>-16.179999999999993</v>
      </c>
      <c r="I100" s="242">
        <f t="shared" si="29"/>
        <v>-116.51607974000012</v>
      </c>
      <c r="J100" s="134">
        <v>2.79</v>
      </c>
      <c r="K100" s="13">
        <v>1.3</v>
      </c>
      <c r="L100" s="13">
        <v>0</v>
      </c>
      <c r="M100" s="13">
        <v>0</v>
      </c>
      <c r="N100" s="13">
        <v>1.36</v>
      </c>
      <c r="O100" s="13">
        <v>7.78</v>
      </c>
      <c r="P100" s="13">
        <v>0.15</v>
      </c>
      <c r="Q100" s="13">
        <v>0</v>
      </c>
      <c r="R100" s="13">
        <v>0</v>
      </c>
      <c r="S100" s="13">
        <v>0.03</v>
      </c>
      <c r="T100" s="13">
        <v>1.3</v>
      </c>
      <c r="U100" s="13">
        <v>202.74</v>
      </c>
      <c r="V100" s="13">
        <v>111.42</v>
      </c>
      <c r="W100" s="13">
        <v>35.96</v>
      </c>
      <c r="X100" s="13">
        <v>11.31</v>
      </c>
      <c r="Y100" s="13">
        <v>87.21</v>
      </c>
      <c r="Z100" s="13">
        <v>0.79</v>
      </c>
      <c r="AA100" s="13">
        <v>29.88</v>
      </c>
      <c r="AB100" s="13">
        <v>7.12</v>
      </c>
      <c r="AC100" s="13">
        <v>38.770000000000003</v>
      </c>
      <c r="AD100" s="13">
        <v>1.17</v>
      </c>
      <c r="AE100" s="13">
        <v>0.04</v>
      </c>
      <c r="AF100" s="13">
        <v>0.1</v>
      </c>
      <c r="AG100" s="13">
        <v>3.27</v>
      </c>
      <c r="AH100" s="13">
        <v>6.1</v>
      </c>
      <c r="AI100" s="13">
        <v>0.23</v>
      </c>
      <c r="AJ100" s="14">
        <v>0</v>
      </c>
      <c r="AK100" s="14">
        <v>486.95</v>
      </c>
      <c r="AL100" s="14">
        <v>405.99</v>
      </c>
      <c r="AM100" s="14">
        <v>788.32</v>
      </c>
      <c r="AN100" s="14">
        <v>780.27</v>
      </c>
      <c r="AO100" s="14">
        <v>244.37</v>
      </c>
      <c r="AP100" s="14">
        <v>446.46</v>
      </c>
      <c r="AQ100" s="14">
        <v>153.38999999999999</v>
      </c>
      <c r="AR100" s="14">
        <v>431.68</v>
      </c>
      <c r="AS100" s="14">
        <v>551.03</v>
      </c>
      <c r="AT100" s="14">
        <v>597.46</v>
      </c>
      <c r="AU100" s="14">
        <v>765.64</v>
      </c>
      <c r="AV100" s="14">
        <v>240.23</v>
      </c>
      <c r="AW100" s="14">
        <v>650.6</v>
      </c>
      <c r="AX100" s="14">
        <v>1535.19</v>
      </c>
      <c r="AY100" s="14">
        <v>66.290000000000006</v>
      </c>
      <c r="AZ100" s="14">
        <v>514.75</v>
      </c>
      <c r="BA100" s="14">
        <v>436.5</v>
      </c>
      <c r="BB100" s="14">
        <v>361.41</v>
      </c>
      <c r="BC100" s="14">
        <v>133.36000000000001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0.11</v>
      </c>
      <c r="BL100" s="14">
        <v>0</v>
      </c>
      <c r="BM100" s="14">
        <v>0.06</v>
      </c>
      <c r="BN100" s="14">
        <v>0</v>
      </c>
      <c r="BO100" s="14">
        <v>0.01</v>
      </c>
      <c r="BP100" s="14">
        <v>0</v>
      </c>
      <c r="BQ100" s="14">
        <v>0</v>
      </c>
      <c r="BR100" s="14">
        <v>0</v>
      </c>
      <c r="BS100" s="14">
        <v>0.37</v>
      </c>
      <c r="BT100" s="14">
        <v>0</v>
      </c>
      <c r="BU100" s="14">
        <v>0</v>
      </c>
      <c r="BV100" s="14">
        <v>0.94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56.68</v>
      </c>
      <c r="CC100" s="15"/>
      <c r="CD100" s="15"/>
      <c r="CE100" s="14">
        <v>31.07</v>
      </c>
      <c r="CF100" s="14"/>
      <c r="CG100" s="14">
        <v>27.72</v>
      </c>
      <c r="CH100" s="14">
        <v>12.58</v>
      </c>
      <c r="CI100" s="14">
        <v>20.149999999999999</v>
      </c>
      <c r="CJ100" s="14">
        <v>2874.02</v>
      </c>
      <c r="CK100" s="14">
        <v>1710.77</v>
      </c>
      <c r="CL100" s="14">
        <v>2292.39</v>
      </c>
      <c r="CM100" s="14">
        <v>21.47</v>
      </c>
      <c r="CN100" s="14">
        <v>14.46</v>
      </c>
      <c r="CO100" s="14">
        <v>18</v>
      </c>
      <c r="CP100" s="14">
        <v>0</v>
      </c>
      <c r="CQ100" s="14">
        <v>0.5</v>
      </c>
    </row>
    <row r="101" spans="1:95" hidden="1" x14ac:dyDescent="0.3">
      <c r="A101" s="56"/>
      <c r="B101" s="16" t="s">
        <v>104</v>
      </c>
      <c r="C101" s="74"/>
      <c r="D101" s="74">
        <v>16</v>
      </c>
      <c r="E101" s="74"/>
      <c r="F101" s="74">
        <v>25</v>
      </c>
      <c r="G101" s="74"/>
      <c r="H101" s="74">
        <v>59</v>
      </c>
      <c r="I101" s="242"/>
      <c r="J101" s="134">
        <v>1.87</v>
      </c>
      <c r="K101" s="13">
        <v>0.08</v>
      </c>
      <c r="L101" s="13">
        <v>0</v>
      </c>
      <c r="M101" s="13">
        <v>0</v>
      </c>
      <c r="N101" s="13">
        <v>0.97</v>
      </c>
      <c r="O101" s="13">
        <v>31.42</v>
      </c>
      <c r="P101" s="13">
        <v>1.72</v>
      </c>
      <c r="Q101" s="13">
        <v>0</v>
      </c>
      <c r="R101" s="13">
        <v>0</v>
      </c>
      <c r="S101" s="13">
        <v>0</v>
      </c>
      <c r="T101" s="13">
        <v>0.68</v>
      </c>
      <c r="U101" s="13">
        <v>147.26</v>
      </c>
      <c r="V101" s="13">
        <v>56.22</v>
      </c>
      <c r="W101" s="13">
        <v>10.53</v>
      </c>
      <c r="X101" s="13">
        <v>7.17</v>
      </c>
      <c r="Y101" s="13">
        <v>39.83</v>
      </c>
      <c r="Z101" s="13">
        <v>0.73</v>
      </c>
      <c r="AA101" s="13">
        <v>9</v>
      </c>
      <c r="AB101" s="13">
        <v>9</v>
      </c>
      <c r="AC101" s="13">
        <v>16.88</v>
      </c>
      <c r="AD101" s="13">
        <v>0.8</v>
      </c>
      <c r="AE101" s="13">
        <v>0.06</v>
      </c>
      <c r="AF101" s="13">
        <v>0.02</v>
      </c>
      <c r="AG101" s="13">
        <v>0.49</v>
      </c>
      <c r="AH101" s="13">
        <v>1.49</v>
      </c>
      <c r="AI101" s="13">
        <v>0</v>
      </c>
      <c r="AJ101" s="14">
        <v>0</v>
      </c>
      <c r="AK101" s="14">
        <v>229.67</v>
      </c>
      <c r="AL101" s="14">
        <v>209.98</v>
      </c>
      <c r="AM101" s="14">
        <v>393.39</v>
      </c>
      <c r="AN101" s="14">
        <v>122.87</v>
      </c>
      <c r="AO101" s="14">
        <v>74.91</v>
      </c>
      <c r="AP101" s="14">
        <v>152.19</v>
      </c>
      <c r="AQ101" s="14">
        <v>49.94</v>
      </c>
      <c r="AR101" s="14">
        <v>244.06</v>
      </c>
      <c r="AS101" s="14">
        <v>161.38999999999999</v>
      </c>
      <c r="AT101" s="14">
        <v>194.59</v>
      </c>
      <c r="AU101" s="14">
        <v>166.92</v>
      </c>
      <c r="AV101" s="14">
        <v>98.07</v>
      </c>
      <c r="AW101" s="14">
        <v>170.55</v>
      </c>
      <c r="AX101" s="14">
        <v>1497.86</v>
      </c>
      <c r="AY101" s="14">
        <v>0</v>
      </c>
      <c r="AZ101" s="14">
        <v>471.98</v>
      </c>
      <c r="BA101" s="14">
        <v>244.48</v>
      </c>
      <c r="BB101" s="14">
        <v>122.77</v>
      </c>
      <c r="BC101" s="14">
        <v>97.19</v>
      </c>
      <c r="BD101" s="14">
        <v>0.09</v>
      </c>
      <c r="BE101" s="14">
        <v>0.04</v>
      </c>
      <c r="BF101" s="14">
        <v>0.02</v>
      </c>
      <c r="BG101" s="14">
        <v>0.05</v>
      </c>
      <c r="BH101" s="14">
        <v>0.06</v>
      </c>
      <c r="BI101" s="14">
        <v>0.26</v>
      </c>
      <c r="BJ101" s="14">
        <v>0</v>
      </c>
      <c r="BK101" s="14">
        <v>0.81</v>
      </c>
      <c r="BL101" s="14">
        <v>0</v>
      </c>
      <c r="BM101" s="14">
        <v>0.23</v>
      </c>
      <c r="BN101" s="14">
        <v>0</v>
      </c>
      <c r="BO101" s="14">
        <v>0</v>
      </c>
      <c r="BP101" s="14">
        <v>0</v>
      </c>
      <c r="BQ101" s="14">
        <v>0.05</v>
      </c>
      <c r="BR101" s="14">
        <v>0.08</v>
      </c>
      <c r="BS101" s="14">
        <v>0.6</v>
      </c>
      <c r="BT101" s="14">
        <v>0</v>
      </c>
      <c r="BU101" s="14">
        <v>0</v>
      </c>
      <c r="BV101" s="14">
        <v>0.24</v>
      </c>
      <c r="BW101" s="14">
        <v>0.01</v>
      </c>
      <c r="BX101" s="14">
        <v>0</v>
      </c>
      <c r="BY101" s="14">
        <v>0</v>
      </c>
      <c r="BZ101" s="14">
        <v>0</v>
      </c>
      <c r="CA101" s="14">
        <v>0</v>
      </c>
      <c r="CB101" s="14">
        <v>7.57</v>
      </c>
      <c r="CC101" s="15"/>
      <c r="CD101" s="15"/>
      <c r="CE101" s="14">
        <v>10.5</v>
      </c>
      <c r="CF101" s="14"/>
      <c r="CG101" s="14">
        <v>15.92</v>
      </c>
      <c r="CH101" s="14">
        <v>8.3000000000000007</v>
      </c>
      <c r="CI101" s="14">
        <v>12.11</v>
      </c>
      <c r="CJ101" s="14">
        <v>369.83</v>
      </c>
      <c r="CK101" s="14">
        <v>365.4</v>
      </c>
      <c r="CL101" s="14">
        <v>367.62</v>
      </c>
      <c r="CM101" s="14">
        <v>9.36</v>
      </c>
      <c r="CN101" s="14">
        <v>4.76</v>
      </c>
      <c r="CO101" s="14">
        <v>7.06</v>
      </c>
      <c r="CP101" s="14">
        <v>0</v>
      </c>
      <c r="CQ101" s="14">
        <v>0.38</v>
      </c>
    </row>
    <row r="102" spans="1:95" x14ac:dyDescent="0.3">
      <c r="A102" s="56"/>
      <c r="B102" s="143" t="s">
        <v>287</v>
      </c>
      <c r="C102" s="74"/>
      <c r="D102" s="75">
        <f>D87+D98</f>
        <v>39.17</v>
      </c>
      <c r="E102" s="75">
        <f t="shared" ref="E102:BP102" si="30">E87+E98</f>
        <v>13.67</v>
      </c>
      <c r="F102" s="75">
        <f t="shared" si="30"/>
        <v>43.769999999999996</v>
      </c>
      <c r="G102" s="75">
        <f t="shared" si="30"/>
        <v>10.280000000000001</v>
      </c>
      <c r="H102" s="75">
        <f t="shared" si="30"/>
        <v>173.20999999999998</v>
      </c>
      <c r="I102" s="245">
        <f t="shared" si="30"/>
        <v>1176.85150226</v>
      </c>
      <c r="J102" s="67">
        <f t="shared" si="30"/>
        <v>3.07</v>
      </c>
      <c r="K102" s="67">
        <f t="shared" si="30"/>
        <v>0.13</v>
      </c>
      <c r="L102" s="67">
        <f t="shared" si="30"/>
        <v>0</v>
      </c>
      <c r="M102" s="67">
        <f t="shared" si="30"/>
        <v>0</v>
      </c>
      <c r="N102" s="67">
        <f t="shared" si="30"/>
        <v>1.1299999999999999</v>
      </c>
      <c r="O102" s="67">
        <f t="shared" si="30"/>
        <v>41.33</v>
      </c>
      <c r="P102" s="67">
        <f t="shared" si="30"/>
        <v>5.7799999999999994</v>
      </c>
      <c r="Q102" s="67">
        <f t="shared" si="30"/>
        <v>0</v>
      </c>
      <c r="R102" s="67">
        <f t="shared" si="30"/>
        <v>0</v>
      </c>
      <c r="S102" s="67">
        <f t="shared" si="30"/>
        <v>0</v>
      </c>
      <c r="T102" s="67">
        <f t="shared" si="30"/>
        <v>1.8900000000000001</v>
      </c>
      <c r="U102" s="67">
        <f t="shared" si="30"/>
        <v>146.16999999999999</v>
      </c>
      <c r="V102" s="67">
        <f t="shared" si="30"/>
        <v>202.11</v>
      </c>
      <c r="W102" s="67">
        <f t="shared" si="30"/>
        <v>13.07</v>
      </c>
      <c r="X102" s="67">
        <f t="shared" si="30"/>
        <v>101.25</v>
      </c>
      <c r="Y102" s="67">
        <f t="shared" si="30"/>
        <v>149.59</v>
      </c>
      <c r="Z102" s="67">
        <f t="shared" si="30"/>
        <v>3.48</v>
      </c>
      <c r="AA102" s="67">
        <f t="shared" si="30"/>
        <v>23.33</v>
      </c>
      <c r="AB102" s="67">
        <f t="shared" si="30"/>
        <v>22.29</v>
      </c>
      <c r="AC102" s="67">
        <f t="shared" si="30"/>
        <v>27.32</v>
      </c>
      <c r="AD102" s="67">
        <f t="shared" si="30"/>
        <v>0.49</v>
      </c>
      <c r="AE102" s="67">
        <f t="shared" si="30"/>
        <v>0.19</v>
      </c>
      <c r="AF102" s="67">
        <f t="shared" si="30"/>
        <v>0.11</v>
      </c>
      <c r="AG102" s="67">
        <f t="shared" si="30"/>
        <v>1.91</v>
      </c>
      <c r="AH102" s="67">
        <f t="shared" si="30"/>
        <v>3.84</v>
      </c>
      <c r="AI102" s="67">
        <f t="shared" si="30"/>
        <v>0</v>
      </c>
      <c r="AJ102" s="67">
        <f t="shared" si="30"/>
        <v>0</v>
      </c>
      <c r="AK102" s="67">
        <f t="shared" si="30"/>
        <v>417.38</v>
      </c>
      <c r="AL102" s="67">
        <f t="shared" si="30"/>
        <v>353.86</v>
      </c>
      <c r="AM102" s="67">
        <f t="shared" si="30"/>
        <v>563.83999999999992</v>
      </c>
      <c r="AN102" s="67">
        <f t="shared" si="30"/>
        <v>335.78999999999996</v>
      </c>
      <c r="AO102" s="67">
        <f t="shared" si="30"/>
        <v>201.52</v>
      </c>
      <c r="AP102" s="67">
        <f t="shared" si="30"/>
        <v>278.57</v>
      </c>
      <c r="AQ102" s="67">
        <f t="shared" si="30"/>
        <v>121.81</v>
      </c>
      <c r="AR102" s="67">
        <f t="shared" si="30"/>
        <v>432.72</v>
      </c>
      <c r="AS102" s="67">
        <f t="shared" si="30"/>
        <v>380.02</v>
      </c>
      <c r="AT102" s="67">
        <f t="shared" si="30"/>
        <v>690.99</v>
      </c>
      <c r="AU102" s="67">
        <f t="shared" si="30"/>
        <v>665.03000000000009</v>
      </c>
      <c r="AV102" s="67">
        <f t="shared" si="30"/>
        <v>204.1</v>
      </c>
      <c r="AW102" s="67">
        <f t="shared" si="30"/>
        <v>457.63</v>
      </c>
      <c r="AX102" s="67">
        <f t="shared" si="30"/>
        <v>1860.8300000000002</v>
      </c>
      <c r="AY102" s="67">
        <f t="shared" si="30"/>
        <v>0</v>
      </c>
      <c r="AZ102" s="67">
        <f t="shared" si="30"/>
        <v>483.06</v>
      </c>
      <c r="BA102" s="67">
        <f t="shared" si="30"/>
        <v>414.77</v>
      </c>
      <c r="BB102" s="67">
        <f t="shared" si="30"/>
        <v>290.14</v>
      </c>
      <c r="BC102" s="67">
        <f t="shared" si="30"/>
        <v>222.96</v>
      </c>
      <c r="BD102" s="67">
        <f t="shared" si="30"/>
        <v>0.16</v>
      </c>
      <c r="BE102" s="67">
        <f t="shared" si="30"/>
        <v>7.0000000000000007E-2</v>
      </c>
      <c r="BF102" s="67">
        <f t="shared" si="30"/>
        <v>0.04</v>
      </c>
      <c r="BG102" s="67">
        <f t="shared" si="30"/>
        <v>0.09</v>
      </c>
      <c r="BH102" s="67">
        <f t="shared" si="30"/>
        <v>0.1</v>
      </c>
      <c r="BI102" s="67">
        <f t="shared" si="30"/>
        <v>0.47000000000000003</v>
      </c>
      <c r="BJ102" s="67">
        <f t="shared" si="30"/>
        <v>0</v>
      </c>
      <c r="BK102" s="67">
        <f t="shared" si="30"/>
        <v>1.6</v>
      </c>
      <c r="BL102" s="67">
        <f t="shared" si="30"/>
        <v>0</v>
      </c>
      <c r="BM102" s="67">
        <f t="shared" si="30"/>
        <v>0.42000000000000004</v>
      </c>
      <c r="BN102" s="67">
        <f t="shared" si="30"/>
        <v>0.01</v>
      </c>
      <c r="BO102" s="67">
        <f t="shared" si="30"/>
        <v>0</v>
      </c>
      <c r="BP102" s="67">
        <f t="shared" si="30"/>
        <v>0</v>
      </c>
      <c r="BQ102" s="67">
        <f t="shared" ref="BQ102:CQ102" si="31">BQ87+BQ98</f>
        <v>0.09</v>
      </c>
      <c r="BR102" s="67">
        <f t="shared" si="31"/>
        <v>0.15000000000000002</v>
      </c>
      <c r="BS102" s="67">
        <f t="shared" si="31"/>
        <v>1.6400000000000001</v>
      </c>
      <c r="BT102" s="67">
        <f t="shared" si="31"/>
        <v>0.01</v>
      </c>
      <c r="BU102" s="67">
        <f t="shared" si="31"/>
        <v>0</v>
      </c>
      <c r="BV102" s="67">
        <f t="shared" si="31"/>
        <v>0.71000000000000008</v>
      </c>
      <c r="BW102" s="67">
        <f t="shared" si="31"/>
        <v>6.0000000000000005E-2</v>
      </c>
      <c r="BX102" s="67">
        <f t="shared" si="31"/>
        <v>0</v>
      </c>
      <c r="BY102" s="67">
        <f t="shared" si="31"/>
        <v>0</v>
      </c>
      <c r="BZ102" s="67">
        <f t="shared" si="31"/>
        <v>0</v>
      </c>
      <c r="CA102" s="67">
        <f t="shared" si="31"/>
        <v>0</v>
      </c>
      <c r="CB102" s="67">
        <f t="shared" si="31"/>
        <v>100.57</v>
      </c>
      <c r="CC102" s="67">
        <f t="shared" si="31"/>
        <v>0</v>
      </c>
      <c r="CD102" s="67">
        <f t="shared" si="31"/>
        <v>0</v>
      </c>
      <c r="CE102" s="67">
        <f t="shared" si="31"/>
        <v>27.05</v>
      </c>
      <c r="CF102" s="67">
        <f t="shared" si="31"/>
        <v>0</v>
      </c>
      <c r="CG102" s="67">
        <f t="shared" si="31"/>
        <v>18.59</v>
      </c>
      <c r="CH102" s="67">
        <f t="shared" si="31"/>
        <v>10.92</v>
      </c>
      <c r="CI102" s="67">
        <f t="shared" si="31"/>
        <v>14.76</v>
      </c>
      <c r="CJ102" s="67">
        <f t="shared" si="31"/>
        <v>2649.9</v>
      </c>
      <c r="CK102" s="67">
        <f t="shared" si="31"/>
        <v>1243.83</v>
      </c>
      <c r="CL102" s="67">
        <f t="shared" si="31"/>
        <v>1946.87</v>
      </c>
      <c r="CM102" s="67">
        <f t="shared" si="31"/>
        <v>35.92</v>
      </c>
      <c r="CN102" s="67">
        <f t="shared" si="31"/>
        <v>25.220000000000002</v>
      </c>
      <c r="CO102" s="67">
        <f t="shared" si="31"/>
        <v>30.580000000000002</v>
      </c>
      <c r="CP102" s="67">
        <f t="shared" si="31"/>
        <v>0</v>
      </c>
      <c r="CQ102" s="67">
        <f t="shared" si="31"/>
        <v>0.38</v>
      </c>
    </row>
    <row r="103" spans="1:95" x14ac:dyDescent="0.3">
      <c r="A103" s="56"/>
      <c r="B103" s="16"/>
      <c r="C103" s="74"/>
      <c r="D103" s="74"/>
      <c r="E103" s="74"/>
      <c r="F103" s="74"/>
      <c r="G103" s="74"/>
      <c r="H103" s="74"/>
      <c r="I103" s="242"/>
      <c r="J103" s="135">
        <v>0</v>
      </c>
      <c r="K103" s="17">
        <v>0</v>
      </c>
      <c r="L103" s="17">
        <v>0</v>
      </c>
      <c r="M103" s="17">
        <v>0</v>
      </c>
      <c r="N103" s="17">
        <v>9.8000000000000007</v>
      </c>
      <c r="O103" s="17">
        <v>0</v>
      </c>
      <c r="P103" s="17">
        <v>0.04</v>
      </c>
      <c r="Q103" s="17">
        <v>0</v>
      </c>
      <c r="R103" s="17">
        <v>0</v>
      </c>
      <c r="S103" s="17">
        <v>0</v>
      </c>
      <c r="T103" s="17">
        <v>0.03</v>
      </c>
      <c r="U103" s="17">
        <v>0.1</v>
      </c>
      <c r="V103" s="17">
        <v>0.3</v>
      </c>
      <c r="W103" s="17">
        <v>0.28999999999999998</v>
      </c>
      <c r="X103" s="17">
        <v>0</v>
      </c>
      <c r="Y103" s="17">
        <v>0</v>
      </c>
      <c r="Z103" s="17">
        <v>0.03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200.04</v>
      </c>
      <c r="CC103" s="18"/>
      <c r="CD103" s="18"/>
      <c r="CE103" s="8">
        <v>0</v>
      </c>
      <c r="CF103" s="8"/>
      <c r="CG103" s="8">
        <v>4.21</v>
      </c>
      <c r="CH103" s="8">
        <v>4.21</v>
      </c>
      <c r="CI103" s="8">
        <v>4.21</v>
      </c>
      <c r="CJ103" s="8">
        <v>497.96</v>
      </c>
      <c r="CK103" s="8">
        <v>192.28</v>
      </c>
      <c r="CL103" s="8">
        <v>345.12</v>
      </c>
      <c r="CM103" s="8">
        <v>44.51</v>
      </c>
      <c r="CN103" s="8">
        <v>26.48</v>
      </c>
      <c r="CO103" s="8">
        <v>35.49</v>
      </c>
      <c r="CP103" s="8">
        <v>10</v>
      </c>
      <c r="CQ103" s="8">
        <v>0</v>
      </c>
    </row>
    <row r="104" spans="1:95" x14ac:dyDescent="0.3">
      <c r="A104" s="56"/>
      <c r="B104" s="23" t="s">
        <v>147</v>
      </c>
      <c r="C104" s="24" t="s">
        <v>156</v>
      </c>
      <c r="D104" s="234" t="s">
        <v>157</v>
      </c>
      <c r="E104" s="234"/>
      <c r="F104" s="267" t="s">
        <v>158</v>
      </c>
      <c r="G104" s="267"/>
      <c r="H104" s="25" t="s">
        <v>159</v>
      </c>
      <c r="I104" s="25" t="s">
        <v>160</v>
      </c>
      <c r="J104" s="19">
        <v>7.44</v>
      </c>
      <c r="K104" s="19">
        <v>1.67</v>
      </c>
      <c r="L104" s="19">
        <v>0</v>
      </c>
      <c r="M104" s="19">
        <v>0</v>
      </c>
      <c r="N104" s="19">
        <v>13.1</v>
      </c>
      <c r="O104" s="19">
        <v>52.53</v>
      </c>
      <c r="P104" s="19">
        <v>2.34</v>
      </c>
      <c r="Q104" s="19">
        <v>0</v>
      </c>
      <c r="R104" s="19">
        <v>0</v>
      </c>
      <c r="S104" s="19">
        <v>0.33</v>
      </c>
      <c r="T104" s="19">
        <v>2.95</v>
      </c>
      <c r="U104" s="19">
        <v>412.07</v>
      </c>
      <c r="V104" s="19">
        <v>215.52</v>
      </c>
      <c r="W104" s="19">
        <v>57.12</v>
      </c>
      <c r="X104" s="19">
        <v>22.87</v>
      </c>
      <c r="Y104" s="19">
        <v>141.05000000000001</v>
      </c>
      <c r="Z104" s="19">
        <v>1.74</v>
      </c>
      <c r="AA104" s="19">
        <v>62.21</v>
      </c>
      <c r="AB104" s="19">
        <v>57.46</v>
      </c>
      <c r="AC104" s="19">
        <v>86.87</v>
      </c>
      <c r="AD104" s="19">
        <v>2.19</v>
      </c>
      <c r="AE104" s="19">
        <v>0.12</v>
      </c>
      <c r="AF104" s="19">
        <v>0.14000000000000001</v>
      </c>
      <c r="AG104" s="19">
        <v>3.82</v>
      </c>
      <c r="AH104" s="19">
        <v>7.7</v>
      </c>
      <c r="AI104" s="19">
        <v>2.31</v>
      </c>
      <c r="AJ104" s="5">
        <v>0</v>
      </c>
      <c r="AK104" s="5">
        <v>834.41</v>
      </c>
      <c r="AL104" s="5">
        <v>736.48</v>
      </c>
      <c r="AM104" s="5">
        <v>1365.85</v>
      </c>
      <c r="AN104" s="5">
        <v>970.84</v>
      </c>
      <c r="AO104" s="5">
        <v>355.79</v>
      </c>
      <c r="AP104" s="5">
        <v>675.59</v>
      </c>
      <c r="AQ104" s="5">
        <v>232.62</v>
      </c>
      <c r="AR104" s="5">
        <v>805.85</v>
      </c>
      <c r="AS104" s="5">
        <v>797.1</v>
      </c>
      <c r="AT104" s="5">
        <v>911.26</v>
      </c>
      <c r="AU104" s="5">
        <v>1037.46</v>
      </c>
      <c r="AV104" s="5">
        <v>389.52</v>
      </c>
      <c r="AW104" s="5">
        <v>910.95</v>
      </c>
      <c r="AX104" s="5">
        <v>3753.98</v>
      </c>
      <c r="AY104" s="5">
        <v>66.290000000000006</v>
      </c>
      <c r="AZ104" s="5">
        <v>1213.6600000000001</v>
      </c>
      <c r="BA104" s="5">
        <v>787.12</v>
      </c>
      <c r="BB104" s="5">
        <v>555.84</v>
      </c>
      <c r="BC104" s="5">
        <v>283.27</v>
      </c>
      <c r="BD104" s="5">
        <v>0.25</v>
      </c>
      <c r="BE104" s="5">
        <v>0.11</v>
      </c>
      <c r="BF104" s="5">
        <v>0.06</v>
      </c>
      <c r="BG104" s="5">
        <v>0.14000000000000001</v>
      </c>
      <c r="BH104" s="5">
        <v>0.16</v>
      </c>
      <c r="BI104" s="5">
        <v>0.73</v>
      </c>
      <c r="BJ104" s="5">
        <v>0</v>
      </c>
      <c r="BK104" s="5">
        <v>2.25</v>
      </c>
      <c r="BL104" s="5">
        <v>0</v>
      </c>
      <c r="BM104" s="5">
        <v>0.7</v>
      </c>
      <c r="BN104" s="5">
        <v>0.01</v>
      </c>
      <c r="BO104" s="5">
        <v>0.01</v>
      </c>
      <c r="BP104" s="5">
        <v>0</v>
      </c>
      <c r="BQ104" s="5">
        <v>0.14000000000000001</v>
      </c>
      <c r="BR104" s="5">
        <v>0.22</v>
      </c>
      <c r="BS104" s="5">
        <v>2.12</v>
      </c>
      <c r="BT104" s="5">
        <v>0</v>
      </c>
      <c r="BU104" s="5">
        <v>0</v>
      </c>
      <c r="BV104" s="5">
        <v>1.5</v>
      </c>
      <c r="BW104" s="5">
        <v>0.02</v>
      </c>
      <c r="BX104" s="5">
        <v>0</v>
      </c>
      <c r="BY104" s="5">
        <v>0</v>
      </c>
      <c r="BZ104" s="5">
        <v>0</v>
      </c>
      <c r="CA104" s="5">
        <v>0</v>
      </c>
      <c r="CB104" s="5">
        <v>305.27</v>
      </c>
      <c r="CC104" s="12"/>
      <c r="CD104" s="12"/>
      <c r="CE104" s="5">
        <v>71.790000000000006</v>
      </c>
      <c r="CF104" s="5"/>
      <c r="CG104" s="5">
        <v>55.08</v>
      </c>
      <c r="CH104" s="5">
        <v>29.01</v>
      </c>
      <c r="CI104" s="5">
        <v>42.05</v>
      </c>
      <c r="CJ104" s="5">
        <v>4560.75</v>
      </c>
      <c r="CK104" s="5">
        <v>2546.54</v>
      </c>
      <c r="CL104" s="5">
        <v>3553.64</v>
      </c>
      <c r="CM104" s="5">
        <v>80.790000000000006</v>
      </c>
      <c r="CN104" s="5">
        <v>50.82</v>
      </c>
      <c r="CO104" s="5">
        <v>65.849999999999994</v>
      </c>
      <c r="CP104" s="5">
        <v>9.76</v>
      </c>
      <c r="CQ104" s="5">
        <v>1.03</v>
      </c>
    </row>
    <row r="105" spans="1:95" x14ac:dyDescent="0.3">
      <c r="A105" s="56"/>
      <c r="B105" s="69" t="s">
        <v>92</v>
      </c>
      <c r="C105" s="74"/>
      <c r="D105" s="74"/>
      <c r="E105" s="74"/>
      <c r="F105" s="74"/>
      <c r="G105" s="74"/>
      <c r="H105" s="74"/>
      <c r="I105" s="242"/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175</v>
      </c>
      <c r="AD105" s="9">
        <v>0</v>
      </c>
      <c r="AE105" s="9">
        <v>0.3</v>
      </c>
      <c r="AF105" s="9">
        <v>0.35</v>
      </c>
      <c r="AI105" s="9">
        <v>15</v>
      </c>
      <c r="CI105" s="10">
        <v>0</v>
      </c>
      <c r="CL105" s="10">
        <v>0</v>
      </c>
      <c r="CO105" s="10">
        <v>0</v>
      </c>
    </row>
    <row r="106" spans="1:95" x14ac:dyDescent="0.3">
      <c r="A106" s="121" t="str">
        <f>"    6/8"</f>
        <v xml:space="preserve">    6/8</v>
      </c>
      <c r="B106" s="126" t="s">
        <v>121</v>
      </c>
      <c r="C106" s="123" t="str">
        <f>"150"</f>
        <v>150</v>
      </c>
      <c r="D106" s="123">
        <v>12.05</v>
      </c>
      <c r="E106" s="123">
        <v>7.82</v>
      </c>
      <c r="F106" s="123">
        <v>17.23</v>
      </c>
      <c r="G106" s="123">
        <v>0.35</v>
      </c>
      <c r="H106" s="123">
        <v>21.67</v>
      </c>
      <c r="I106" s="243">
        <v>268.64</v>
      </c>
      <c r="V106" s="9">
        <f t="shared" ref="V106:AF106" si="32">V104-V105</f>
        <v>215.52</v>
      </c>
      <c r="W106" s="9">
        <f t="shared" si="32"/>
        <v>57.12</v>
      </c>
      <c r="X106" s="9">
        <f t="shared" si="32"/>
        <v>22.87</v>
      </c>
      <c r="Y106" s="9">
        <f t="shared" si="32"/>
        <v>141.05000000000001</v>
      </c>
      <c r="Z106" s="9">
        <f t="shared" si="32"/>
        <v>1.74</v>
      </c>
      <c r="AA106" s="9">
        <f t="shared" si="32"/>
        <v>62.21</v>
      </c>
      <c r="AB106" s="9">
        <f t="shared" si="32"/>
        <v>57.46</v>
      </c>
      <c r="AC106" s="9">
        <f t="shared" si="32"/>
        <v>-88.13</v>
      </c>
      <c r="AD106" s="9">
        <f t="shared" si="32"/>
        <v>2.19</v>
      </c>
      <c r="AE106" s="9">
        <f t="shared" si="32"/>
        <v>-0.18</v>
      </c>
      <c r="AF106" s="9">
        <f t="shared" si="32"/>
        <v>-0.20999999999999996</v>
      </c>
      <c r="AI106" s="9">
        <f>AI104-AI105</f>
        <v>-12.69</v>
      </c>
      <c r="CI106" s="10">
        <f>CI104-CI105</f>
        <v>42.05</v>
      </c>
      <c r="CL106" s="10">
        <f>CL104-CL105</f>
        <v>3553.64</v>
      </c>
      <c r="CO106" s="10">
        <f>CO104-CO105</f>
        <v>65.849999999999994</v>
      </c>
    </row>
    <row r="107" spans="1:95" x14ac:dyDescent="0.3">
      <c r="A107" s="121" t="s">
        <v>120</v>
      </c>
      <c r="B107" s="126" t="s">
        <v>122</v>
      </c>
      <c r="C107" s="123" t="str">
        <f>"200"</f>
        <v>200</v>
      </c>
      <c r="D107" s="123">
        <v>0.08</v>
      </c>
      <c r="E107" s="123">
        <v>0</v>
      </c>
      <c r="F107" s="123">
        <v>0.02</v>
      </c>
      <c r="G107" s="123">
        <v>0.02</v>
      </c>
      <c r="H107" s="123">
        <v>9.84</v>
      </c>
      <c r="I107" s="243">
        <v>37.802231999999989</v>
      </c>
    </row>
    <row r="108" spans="1:95" x14ac:dyDescent="0.3">
      <c r="A108" s="121" t="str">
        <f>"-"</f>
        <v>-</v>
      </c>
      <c r="B108" s="126" t="s">
        <v>254</v>
      </c>
      <c r="C108" s="123" t="str">
        <f>"30"</f>
        <v>30</v>
      </c>
      <c r="D108" s="123">
        <v>1.98</v>
      </c>
      <c r="E108" s="123">
        <v>0</v>
      </c>
      <c r="F108" s="123">
        <v>0.2</v>
      </c>
      <c r="G108" s="123">
        <v>0.2</v>
      </c>
      <c r="H108" s="123">
        <v>14.07</v>
      </c>
      <c r="I108" s="243">
        <v>67.170299999999997</v>
      </c>
    </row>
    <row r="109" spans="1:95" x14ac:dyDescent="0.3">
      <c r="A109" s="121" t="str">
        <f>"-"</f>
        <v>-</v>
      </c>
      <c r="B109" s="126" t="s">
        <v>100</v>
      </c>
      <c r="C109" s="123" t="str">
        <f>"25"</f>
        <v>25</v>
      </c>
      <c r="D109" s="123">
        <v>1.65</v>
      </c>
      <c r="E109" s="123">
        <v>0</v>
      </c>
      <c r="F109" s="123">
        <v>0.3</v>
      </c>
      <c r="G109" s="123">
        <v>0.3</v>
      </c>
      <c r="H109" s="123">
        <v>10.43</v>
      </c>
      <c r="I109" s="243">
        <v>48.344999999999999</v>
      </c>
    </row>
    <row r="110" spans="1:95" x14ac:dyDescent="0.3">
      <c r="A110" s="121" t="str">
        <f>"-"</f>
        <v>-</v>
      </c>
      <c r="B110" s="126" t="s">
        <v>155</v>
      </c>
      <c r="C110" s="123" t="str">
        <f>"100"</f>
        <v>100</v>
      </c>
      <c r="D110" s="123">
        <v>0.4</v>
      </c>
      <c r="E110" s="123">
        <v>0</v>
      </c>
      <c r="F110" s="123">
        <v>0.4</v>
      </c>
      <c r="G110" s="123">
        <v>0.4</v>
      </c>
      <c r="H110" s="123">
        <v>11.6</v>
      </c>
      <c r="I110" s="243">
        <v>48.68</v>
      </c>
    </row>
    <row r="111" spans="1:95" x14ac:dyDescent="0.3">
      <c r="A111" s="121"/>
      <c r="B111" s="142" t="s">
        <v>101</v>
      </c>
      <c r="C111" s="123"/>
      <c r="D111" s="128">
        <f>SUM(D106:D110)</f>
        <v>16.16</v>
      </c>
      <c r="E111" s="128">
        <f t="shared" ref="E111:I111" si="33">SUM(E106:E110)</f>
        <v>7.82</v>
      </c>
      <c r="F111" s="128">
        <f t="shared" si="33"/>
        <v>18.149999999999999</v>
      </c>
      <c r="G111" s="128">
        <f t="shared" si="33"/>
        <v>1.27</v>
      </c>
      <c r="H111" s="128">
        <f t="shared" si="33"/>
        <v>67.61</v>
      </c>
      <c r="I111" s="244">
        <f t="shared" si="33"/>
        <v>470.63753200000002</v>
      </c>
      <c r="J111" s="134">
        <v>9.58</v>
      </c>
      <c r="K111" s="13">
        <v>0.25</v>
      </c>
      <c r="L111" s="13">
        <v>0</v>
      </c>
      <c r="M111" s="13">
        <v>0</v>
      </c>
      <c r="N111" s="13">
        <v>2.62</v>
      </c>
      <c r="O111" s="13">
        <v>0</v>
      </c>
      <c r="P111" s="13">
        <v>0</v>
      </c>
      <c r="Q111" s="13">
        <v>0</v>
      </c>
      <c r="R111" s="13">
        <v>0</v>
      </c>
      <c r="S111" s="13">
        <v>0.04</v>
      </c>
      <c r="T111" s="13">
        <v>2.3199999999999998</v>
      </c>
      <c r="U111" s="13">
        <v>463.41</v>
      </c>
      <c r="V111" s="13">
        <v>194.67</v>
      </c>
      <c r="W111" s="13">
        <v>102.85</v>
      </c>
      <c r="X111" s="13">
        <v>16.91</v>
      </c>
      <c r="Y111" s="13">
        <v>223.69</v>
      </c>
      <c r="Z111" s="13">
        <v>2.52</v>
      </c>
      <c r="AA111" s="13">
        <v>201.13</v>
      </c>
      <c r="AB111" s="13">
        <v>84.73</v>
      </c>
      <c r="AC111" s="13">
        <v>353</v>
      </c>
      <c r="AD111" s="13">
        <v>0.79</v>
      </c>
      <c r="AE111" s="13">
        <v>7.0000000000000007E-2</v>
      </c>
      <c r="AF111" s="13">
        <v>0.46</v>
      </c>
      <c r="AG111" s="13">
        <v>0.22</v>
      </c>
      <c r="AH111" s="13">
        <v>4.4000000000000004</v>
      </c>
      <c r="AI111" s="13">
        <v>0.21</v>
      </c>
      <c r="AJ111" s="14">
        <v>0</v>
      </c>
      <c r="AK111" s="14">
        <v>884.11</v>
      </c>
      <c r="AL111" s="14">
        <v>698.16</v>
      </c>
      <c r="AM111" s="14">
        <v>1258.3399999999999</v>
      </c>
      <c r="AN111" s="14">
        <v>1045.8399999999999</v>
      </c>
      <c r="AO111" s="14">
        <v>478.9</v>
      </c>
      <c r="AP111" s="14">
        <v>700.53</v>
      </c>
      <c r="AQ111" s="14">
        <v>237.02</v>
      </c>
      <c r="AR111" s="14">
        <v>750.61</v>
      </c>
      <c r="AS111" s="14">
        <v>754.69</v>
      </c>
      <c r="AT111" s="14">
        <v>835.05</v>
      </c>
      <c r="AU111" s="14">
        <v>1305.79</v>
      </c>
      <c r="AV111" s="14">
        <v>363.31</v>
      </c>
      <c r="AW111" s="14">
        <v>442.5</v>
      </c>
      <c r="AX111" s="14">
        <v>1890.2</v>
      </c>
      <c r="AY111" s="14">
        <v>14.81</v>
      </c>
      <c r="AZ111" s="14">
        <v>423.93</v>
      </c>
      <c r="BA111" s="14">
        <v>987.16</v>
      </c>
      <c r="BB111" s="14">
        <v>579.23</v>
      </c>
      <c r="BC111" s="14">
        <v>321</v>
      </c>
      <c r="BD111" s="14">
        <v>0.27</v>
      </c>
      <c r="BE111" s="14">
        <v>0.12</v>
      </c>
      <c r="BF111" s="14">
        <v>7.0000000000000007E-2</v>
      </c>
      <c r="BG111" s="14">
        <v>0.15</v>
      </c>
      <c r="BH111" s="14">
        <v>0.17</v>
      </c>
      <c r="BI111" s="14">
        <v>0.8</v>
      </c>
      <c r="BJ111" s="14">
        <v>0</v>
      </c>
      <c r="BK111" s="14">
        <v>2.2200000000000002</v>
      </c>
      <c r="BL111" s="14">
        <v>0</v>
      </c>
      <c r="BM111" s="14">
        <v>0.69</v>
      </c>
      <c r="BN111" s="14">
        <v>0</v>
      </c>
      <c r="BO111" s="14">
        <v>0</v>
      </c>
      <c r="BP111" s="14">
        <v>0</v>
      </c>
      <c r="BQ111" s="14">
        <v>0.15</v>
      </c>
      <c r="BR111" s="14">
        <v>0.23</v>
      </c>
      <c r="BS111" s="14">
        <v>1.81</v>
      </c>
      <c r="BT111" s="14">
        <v>0</v>
      </c>
      <c r="BU111" s="14">
        <v>0</v>
      </c>
      <c r="BV111" s="14">
        <v>0.1</v>
      </c>
      <c r="BW111" s="14">
        <v>0.01</v>
      </c>
      <c r="BX111" s="14">
        <v>0</v>
      </c>
      <c r="BY111" s="14">
        <v>0</v>
      </c>
      <c r="BZ111" s="14">
        <v>0</v>
      </c>
      <c r="CA111" s="14">
        <v>0</v>
      </c>
      <c r="CB111" s="14">
        <v>122.69</v>
      </c>
      <c r="CC111" s="15"/>
      <c r="CD111" s="15"/>
      <c r="CE111" s="14">
        <v>215.25</v>
      </c>
      <c r="CF111" s="14"/>
      <c r="CG111" s="14">
        <v>59.35</v>
      </c>
      <c r="CH111" s="14">
        <v>37.25</v>
      </c>
      <c r="CI111" s="14">
        <v>48.3</v>
      </c>
      <c r="CJ111" s="14">
        <v>3895.19</v>
      </c>
      <c r="CK111" s="14">
        <v>2422.1799999999998</v>
      </c>
      <c r="CL111" s="14">
        <v>3158.68</v>
      </c>
      <c r="CM111" s="14">
        <v>17.510000000000002</v>
      </c>
      <c r="CN111" s="14">
        <v>9.57</v>
      </c>
      <c r="CO111" s="14">
        <v>13.54</v>
      </c>
      <c r="CP111" s="14">
        <v>0</v>
      </c>
      <c r="CQ111" s="14">
        <v>0.75</v>
      </c>
    </row>
    <row r="112" spans="1:95" hidden="1" x14ac:dyDescent="0.3">
      <c r="A112" s="121"/>
      <c r="B112" s="126" t="s">
        <v>102</v>
      </c>
      <c r="C112" s="123"/>
      <c r="D112" s="123">
        <v>19.25</v>
      </c>
      <c r="E112" s="123">
        <v>0</v>
      </c>
      <c r="F112" s="123">
        <v>19.75</v>
      </c>
      <c r="G112" s="123">
        <v>0</v>
      </c>
      <c r="H112" s="123">
        <v>83.75</v>
      </c>
      <c r="I112" s="243">
        <v>587.5</v>
      </c>
      <c r="J112" s="134">
        <v>1.1299999999999999</v>
      </c>
      <c r="K112" s="13">
        <v>0</v>
      </c>
      <c r="L112" s="13">
        <v>0</v>
      </c>
      <c r="M112" s="13">
        <v>0</v>
      </c>
      <c r="N112" s="13">
        <v>7.38</v>
      </c>
      <c r="O112" s="13">
        <v>0</v>
      </c>
      <c r="P112" s="13">
        <v>0</v>
      </c>
      <c r="Q112" s="13">
        <v>0</v>
      </c>
      <c r="R112" s="13">
        <v>0</v>
      </c>
      <c r="S112" s="13">
        <v>1.38</v>
      </c>
      <c r="T112" s="13">
        <v>1.1299999999999999</v>
      </c>
      <c r="U112" s="13">
        <v>62.5</v>
      </c>
      <c r="V112" s="13">
        <v>190</v>
      </c>
      <c r="W112" s="13">
        <v>155</v>
      </c>
      <c r="X112" s="13">
        <v>18.75</v>
      </c>
      <c r="Y112" s="13">
        <v>118.75</v>
      </c>
      <c r="Z112" s="13">
        <v>0.13</v>
      </c>
      <c r="AA112" s="13">
        <v>12.5</v>
      </c>
      <c r="AB112" s="13">
        <v>0</v>
      </c>
      <c r="AC112" s="13">
        <v>12.5</v>
      </c>
      <c r="AD112" s="13">
        <v>0</v>
      </c>
      <c r="AE112" s="13">
        <v>0.04</v>
      </c>
      <c r="AF112" s="13">
        <v>0.19</v>
      </c>
      <c r="AG112" s="13">
        <v>0.25</v>
      </c>
      <c r="AH112" s="13">
        <v>1.5</v>
      </c>
      <c r="AI112" s="13">
        <v>0.75</v>
      </c>
      <c r="AJ112" s="14">
        <v>0</v>
      </c>
      <c r="AK112" s="14">
        <v>403.75</v>
      </c>
      <c r="AL112" s="14">
        <v>375</v>
      </c>
      <c r="AM112" s="14">
        <v>562.5</v>
      </c>
      <c r="AN112" s="14">
        <v>483.75</v>
      </c>
      <c r="AO112" s="14">
        <v>143.75</v>
      </c>
      <c r="AP112" s="14">
        <v>270</v>
      </c>
      <c r="AQ112" s="14">
        <v>90</v>
      </c>
      <c r="AR112" s="14">
        <v>281.25</v>
      </c>
      <c r="AS112" s="14">
        <v>200</v>
      </c>
      <c r="AT112" s="14">
        <v>217.5</v>
      </c>
      <c r="AU112" s="14">
        <v>430</v>
      </c>
      <c r="AV112" s="14">
        <v>195</v>
      </c>
      <c r="AW112" s="14">
        <v>116.25</v>
      </c>
      <c r="AX112" s="14">
        <v>1121.25</v>
      </c>
      <c r="AY112" s="14">
        <v>0</v>
      </c>
      <c r="AZ112" s="14">
        <v>647.5</v>
      </c>
      <c r="BA112" s="14">
        <v>347.5</v>
      </c>
      <c r="BB112" s="14">
        <v>302.5</v>
      </c>
      <c r="BC112" s="14">
        <v>62.5</v>
      </c>
      <c r="BD112" s="14">
        <v>0.13</v>
      </c>
      <c r="BE112" s="14">
        <v>0.09</v>
      </c>
      <c r="BF112" s="14">
        <v>0.05</v>
      </c>
      <c r="BG112" s="14">
        <v>0.1</v>
      </c>
      <c r="BH112" s="14">
        <v>0.11</v>
      </c>
      <c r="BI112" s="14">
        <v>0.56000000000000005</v>
      </c>
      <c r="BJ112" s="14">
        <v>0.04</v>
      </c>
      <c r="BK112" s="14">
        <v>0.7</v>
      </c>
      <c r="BL112" s="14">
        <v>0.03</v>
      </c>
      <c r="BM112" s="14">
        <v>0.39</v>
      </c>
      <c r="BN112" s="14">
        <v>0.05</v>
      </c>
      <c r="BO112" s="14">
        <v>0</v>
      </c>
      <c r="BP112" s="14">
        <v>0</v>
      </c>
      <c r="BQ112" s="14">
        <v>0.05</v>
      </c>
      <c r="BR112" s="14">
        <v>0.1</v>
      </c>
      <c r="BS112" s="14">
        <v>0.86</v>
      </c>
      <c r="BT112" s="14">
        <v>0.01</v>
      </c>
      <c r="BU112" s="14">
        <v>0</v>
      </c>
      <c r="BV112" s="14">
        <v>0.03</v>
      </c>
      <c r="BW112" s="14">
        <v>0.04</v>
      </c>
      <c r="BX112" s="14">
        <v>0.1</v>
      </c>
      <c r="BY112" s="14">
        <v>0</v>
      </c>
      <c r="BZ112" s="14">
        <v>0</v>
      </c>
      <c r="CA112" s="14">
        <v>0</v>
      </c>
      <c r="CB112" s="14">
        <v>108.13</v>
      </c>
      <c r="CC112" s="15"/>
      <c r="CD112" s="15"/>
      <c r="CE112" s="14">
        <v>12.5</v>
      </c>
      <c r="CF112" s="14"/>
      <c r="CG112" s="14">
        <v>11.25</v>
      </c>
      <c r="CH112" s="14">
        <v>11.25</v>
      </c>
      <c r="CI112" s="14">
        <v>11.25</v>
      </c>
      <c r="CJ112" s="14">
        <v>4050</v>
      </c>
      <c r="CK112" s="14">
        <v>2587.5</v>
      </c>
      <c r="CL112" s="14">
        <v>3318.75</v>
      </c>
      <c r="CM112" s="14">
        <v>2.5</v>
      </c>
      <c r="CN112" s="14">
        <v>2.5</v>
      </c>
      <c r="CO112" s="14">
        <v>2.5</v>
      </c>
      <c r="CP112" s="14">
        <v>0</v>
      </c>
      <c r="CQ112" s="14">
        <v>0</v>
      </c>
    </row>
    <row r="113" spans="1:95" hidden="1" x14ac:dyDescent="0.3">
      <c r="A113" s="121"/>
      <c r="B113" s="126" t="s">
        <v>103</v>
      </c>
      <c r="C113" s="123"/>
      <c r="D113" s="123">
        <f t="shared" ref="D113:I113" si="34">D111-D112</f>
        <v>-3.09</v>
      </c>
      <c r="E113" s="123">
        <f t="shared" si="34"/>
        <v>7.82</v>
      </c>
      <c r="F113" s="123">
        <f t="shared" si="34"/>
        <v>-1.6000000000000014</v>
      </c>
      <c r="G113" s="123">
        <f t="shared" si="34"/>
        <v>1.27</v>
      </c>
      <c r="H113" s="123">
        <f t="shared" si="34"/>
        <v>-16.14</v>
      </c>
      <c r="I113" s="243">
        <f t="shared" si="34"/>
        <v>-116.86246799999998</v>
      </c>
      <c r="J113" s="134">
        <v>0</v>
      </c>
      <c r="K113" s="13">
        <v>0</v>
      </c>
      <c r="L113" s="13">
        <v>0</v>
      </c>
      <c r="M113" s="13">
        <v>0</v>
      </c>
      <c r="N113" s="13">
        <v>0.33</v>
      </c>
      <c r="O113" s="13">
        <v>13.68</v>
      </c>
      <c r="P113" s="13">
        <v>0.06</v>
      </c>
      <c r="Q113" s="13">
        <v>0</v>
      </c>
      <c r="R113" s="13">
        <v>0</v>
      </c>
      <c r="S113" s="13">
        <v>0</v>
      </c>
      <c r="T113" s="13">
        <v>0.54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4">
        <v>0</v>
      </c>
      <c r="AK113" s="14">
        <v>95.79</v>
      </c>
      <c r="AL113" s="14">
        <v>99.7</v>
      </c>
      <c r="AM113" s="14">
        <v>152.69</v>
      </c>
      <c r="AN113" s="14">
        <v>50.63</v>
      </c>
      <c r="AO113" s="14">
        <v>30.02</v>
      </c>
      <c r="AP113" s="14">
        <v>60.03</v>
      </c>
      <c r="AQ113" s="14">
        <v>22.71</v>
      </c>
      <c r="AR113" s="14">
        <v>108.58</v>
      </c>
      <c r="AS113" s="14">
        <v>67.34</v>
      </c>
      <c r="AT113" s="14">
        <v>93.96</v>
      </c>
      <c r="AU113" s="14">
        <v>77.52</v>
      </c>
      <c r="AV113" s="14">
        <v>40.72</v>
      </c>
      <c r="AW113" s="14">
        <v>72.040000000000006</v>
      </c>
      <c r="AX113" s="14">
        <v>602.39</v>
      </c>
      <c r="AY113" s="14">
        <v>0</v>
      </c>
      <c r="AZ113" s="14">
        <v>196.27</v>
      </c>
      <c r="BA113" s="14">
        <v>85.35</v>
      </c>
      <c r="BB113" s="14">
        <v>56.64</v>
      </c>
      <c r="BC113" s="14">
        <v>44.89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0.02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0.02</v>
      </c>
      <c r="BT113" s="14">
        <v>0</v>
      </c>
      <c r="BU113" s="14">
        <v>0</v>
      </c>
      <c r="BV113" s="14">
        <v>0.08</v>
      </c>
      <c r="BW113" s="14">
        <v>0</v>
      </c>
      <c r="BX113" s="14">
        <v>0</v>
      </c>
      <c r="BY113" s="14">
        <v>0</v>
      </c>
      <c r="BZ113" s="14">
        <v>0</v>
      </c>
      <c r="CA113" s="14">
        <v>0</v>
      </c>
      <c r="CB113" s="14">
        <v>11.73</v>
      </c>
      <c r="CC113" s="15"/>
      <c r="CD113" s="15"/>
      <c r="CE113" s="14">
        <v>0</v>
      </c>
      <c r="CF113" s="14"/>
      <c r="CG113" s="14">
        <v>0</v>
      </c>
      <c r="CH113" s="14">
        <v>0</v>
      </c>
      <c r="CI113" s="14">
        <v>0</v>
      </c>
      <c r="CJ113" s="14">
        <v>570</v>
      </c>
      <c r="CK113" s="14">
        <v>219.6</v>
      </c>
      <c r="CL113" s="14">
        <v>394.8</v>
      </c>
      <c r="CM113" s="14">
        <v>4.5599999999999996</v>
      </c>
      <c r="CN113" s="14">
        <v>4.5599999999999996</v>
      </c>
      <c r="CO113" s="14">
        <v>4.5599999999999996</v>
      </c>
      <c r="CP113" s="14">
        <v>0</v>
      </c>
      <c r="CQ113" s="14">
        <v>0</v>
      </c>
    </row>
    <row r="114" spans="1:95" hidden="1" x14ac:dyDescent="0.3">
      <c r="A114" s="121"/>
      <c r="B114" s="126" t="s">
        <v>104</v>
      </c>
      <c r="C114" s="123"/>
      <c r="D114" s="123">
        <v>13</v>
      </c>
      <c r="E114" s="123"/>
      <c r="F114" s="123">
        <v>40</v>
      </c>
      <c r="G114" s="123"/>
      <c r="H114" s="123">
        <v>47</v>
      </c>
      <c r="I114" s="243"/>
      <c r="J114" s="135">
        <v>0</v>
      </c>
      <c r="K114" s="17">
        <v>0</v>
      </c>
      <c r="L114" s="17">
        <v>0</v>
      </c>
      <c r="M114" s="17">
        <v>0</v>
      </c>
      <c r="N114" s="17">
        <v>14.69</v>
      </c>
      <c r="O114" s="17">
        <v>0</v>
      </c>
      <c r="P114" s="17">
        <v>0.04</v>
      </c>
      <c r="Q114" s="17">
        <v>0</v>
      </c>
      <c r="R114" s="17">
        <v>0</v>
      </c>
      <c r="S114" s="17">
        <v>0</v>
      </c>
      <c r="T114" s="17">
        <v>0.04</v>
      </c>
      <c r="U114" s="17">
        <v>0.15</v>
      </c>
      <c r="V114" s="17">
        <v>0.45</v>
      </c>
      <c r="W114" s="17">
        <v>0.44</v>
      </c>
      <c r="X114" s="17">
        <v>0</v>
      </c>
      <c r="Y114" s="17">
        <v>0</v>
      </c>
      <c r="Z114" s="17">
        <v>0.04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8">
        <v>200.05</v>
      </c>
      <c r="CC114" s="18"/>
      <c r="CD114" s="18"/>
      <c r="CE114" s="8">
        <v>0</v>
      </c>
      <c r="CF114" s="8"/>
      <c r="CG114" s="8">
        <v>4.21</v>
      </c>
      <c r="CH114" s="8">
        <v>4.21</v>
      </c>
      <c r="CI114" s="8">
        <v>4.21</v>
      </c>
      <c r="CJ114" s="8">
        <v>497.96</v>
      </c>
      <c r="CK114" s="8">
        <v>192.28</v>
      </c>
      <c r="CL114" s="8">
        <v>345.12</v>
      </c>
      <c r="CM114" s="8">
        <v>44.51</v>
      </c>
      <c r="CN114" s="8">
        <v>26.48</v>
      </c>
      <c r="CO114" s="8">
        <v>35.49</v>
      </c>
      <c r="CP114" s="8">
        <v>15</v>
      </c>
      <c r="CQ114" s="8">
        <v>0</v>
      </c>
    </row>
    <row r="115" spans="1:95" x14ac:dyDescent="0.3">
      <c r="A115" s="121"/>
      <c r="B115" s="122" t="s">
        <v>199</v>
      </c>
      <c r="C115" s="123"/>
      <c r="D115" s="123"/>
      <c r="E115" s="123"/>
      <c r="F115" s="123"/>
      <c r="G115" s="123"/>
      <c r="H115" s="123"/>
      <c r="I115" s="243"/>
      <c r="J115" s="136">
        <f t="shared" ref="J115:BP115" si="35">SUM(J111:J114)</f>
        <v>10.71</v>
      </c>
      <c r="K115" s="67">
        <f t="shared" si="35"/>
        <v>0.25</v>
      </c>
      <c r="L115" s="67">
        <f t="shared" si="35"/>
        <v>0</v>
      </c>
      <c r="M115" s="67">
        <f t="shared" si="35"/>
        <v>0</v>
      </c>
      <c r="N115" s="67">
        <f t="shared" si="35"/>
        <v>25.02</v>
      </c>
      <c r="O115" s="67">
        <f t="shared" si="35"/>
        <v>13.68</v>
      </c>
      <c r="P115" s="67">
        <f t="shared" si="35"/>
        <v>0.1</v>
      </c>
      <c r="Q115" s="67">
        <f t="shared" si="35"/>
        <v>0</v>
      </c>
      <c r="R115" s="67">
        <f t="shared" si="35"/>
        <v>0</v>
      </c>
      <c r="S115" s="67">
        <f t="shared" si="35"/>
        <v>1.42</v>
      </c>
      <c r="T115" s="67">
        <f t="shared" si="35"/>
        <v>4.0299999999999994</v>
      </c>
      <c r="U115" s="67">
        <f t="shared" si="35"/>
        <v>526.06000000000006</v>
      </c>
      <c r="V115" s="67">
        <f t="shared" si="35"/>
        <v>385.11999999999995</v>
      </c>
      <c r="W115" s="67">
        <f t="shared" si="35"/>
        <v>258.29000000000002</v>
      </c>
      <c r="X115" s="67">
        <f t="shared" si="35"/>
        <v>35.659999999999997</v>
      </c>
      <c r="Y115" s="67">
        <f t="shared" si="35"/>
        <v>342.44</v>
      </c>
      <c r="Z115" s="67">
        <f t="shared" si="35"/>
        <v>2.69</v>
      </c>
      <c r="AA115" s="67">
        <f t="shared" si="35"/>
        <v>213.63</v>
      </c>
      <c r="AB115" s="67">
        <f t="shared" si="35"/>
        <v>84.73</v>
      </c>
      <c r="AC115" s="67">
        <f t="shared" si="35"/>
        <v>365.5</v>
      </c>
      <c r="AD115" s="67">
        <f t="shared" si="35"/>
        <v>0.79</v>
      </c>
      <c r="AE115" s="67">
        <f t="shared" si="35"/>
        <v>0.11000000000000001</v>
      </c>
      <c r="AF115" s="67">
        <f t="shared" si="35"/>
        <v>0.65</v>
      </c>
      <c r="AG115" s="67">
        <f t="shared" si="35"/>
        <v>0.47</v>
      </c>
      <c r="AH115" s="67">
        <f t="shared" si="35"/>
        <v>5.9</v>
      </c>
      <c r="AI115" s="67">
        <f t="shared" si="35"/>
        <v>0.96</v>
      </c>
      <c r="AJ115" s="67">
        <f t="shared" si="35"/>
        <v>0</v>
      </c>
      <c r="AK115" s="67">
        <f t="shared" si="35"/>
        <v>1383.65</v>
      </c>
      <c r="AL115" s="67">
        <f t="shared" si="35"/>
        <v>1172.8599999999999</v>
      </c>
      <c r="AM115" s="67">
        <f t="shared" si="35"/>
        <v>1973.53</v>
      </c>
      <c r="AN115" s="67">
        <f t="shared" si="35"/>
        <v>1580.22</v>
      </c>
      <c r="AO115" s="67">
        <f t="shared" si="35"/>
        <v>652.66999999999996</v>
      </c>
      <c r="AP115" s="67">
        <f t="shared" si="35"/>
        <v>1030.56</v>
      </c>
      <c r="AQ115" s="67">
        <f t="shared" si="35"/>
        <v>349.72999999999996</v>
      </c>
      <c r="AR115" s="67">
        <f t="shared" si="35"/>
        <v>1140.44</v>
      </c>
      <c r="AS115" s="67">
        <f t="shared" si="35"/>
        <v>1022.0300000000001</v>
      </c>
      <c r="AT115" s="67">
        <f t="shared" si="35"/>
        <v>1146.51</v>
      </c>
      <c r="AU115" s="67">
        <f t="shared" si="35"/>
        <v>1813.31</v>
      </c>
      <c r="AV115" s="67">
        <f t="shared" si="35"/>
        <v>599.03</v>
      </c>
      <c r="AW115" s="67">
        <f t="shared" si="35"/>
        <v>630.79</v>
      </c>
      <c r="AX115" s="67">
        <f t="shared" si="35"/>
        <v>3613.8399999999997</v>
      </c>
      <c r="AY115" s="67">
        <f t="shared" si="35"/>
        <v>14.81</v>
      </c>
      <c r="AZ115" s="67">
        <f t="shared" si="35"/>
        <v>1267.7</v>
      </c>
      <c r="BA115" s="67">
        <f t="shared" si="35"/>
        <v>1420.0099999999998</v>
      </c>
      <c r="BB115" s="67">
        <f t="shared" si="35"/>
        <v>938.37</v>
      </c>
      <c r="BC115" s="67">
        <f t="shared" si="35"/>
        <v>428.39</v>
      </c>
      <c r="BD115" s="67">
        <f t="shared" si="35"/>
        <v>0.4</v>
      </c>
      <c r="BE115" s="67">
        <f t="shared" si="35"/>
        <v>0.21</v>
      </c>
      <c r="BF115" s="67">
        <f t="shared" si="35"/>
        <v>0.12000000000000001</v>
      </c>
      <c r="BG115" s="67">
        <f t="shared" si="35"/>
        <v>0.25</v>
      </c>
      <c r="BH115" s="67">
        <f t="shared" si="35"/>
        <v>0.28000000000000003</v>
      </c>
      <c r="BI115" s="67">
        <f t="shared" si="35"/>
        <v>1.36</v>
      </c>
      <c r="BJ115" s="67">
        <f t="shared" si="35"/>
        <v>0.04</v>
      </c>
      <c r="BK115" s="67">
        <f t="shared" si="35"/>
        <v>2.94</v>
      </c>
      <c r="BL115" s="67">
        <f t="shared" si="35"/>
        <v>0.03</v>
      </c>
      <c r="BM115" s="67">
        <f t="shared" si="35"/>
        <v>1.08</v>
      </c>
      <c r="BN115" s="67">
        <f t="shared" si="35"/>
        <v>0.05</v>
      </c>
      <c r="BO115" s="67">
        <f t="shared" si="35"/>
        <v>0</v>
      </c>
      <c r="BP115" s="67">
        <f t="shared" si="35"/>
        <v>0</v>
      </c>
      <c r="BQ115" s="67">
        <f t="shared" ref="BQ115:CQ115" si="36">SUM(BQ111:BQ114)</f>
        <v>0.2</v>
      </c>
      <c r="BR115" s="67">
        <f t="shared" si="36"/>
        <v>0.33</v>
      </c>
      <c r="BS115" s="67">
        <f t="shared" si="36"/>
        <v>2.69</v>
      </c>
      <c r="BT115" s="67">
        <f t="shared" si="36"/>
        <v>0.01</v>
      </c>
      <c r="BU115" s="67">
        <f t="shared" si="36"/>
        <v>0</v>
      </c>
      <c r="BV115" s="67">
        <f t="shared" si="36"/>
        <v>0.21000000000000002</v>
      </c>
      <c r="BW115" s="67">
        <f t="shared" si="36"/>
        <v>0.05</v>
      </c>
      <c r="BX115" s="67">
        <f t="shared" si="36"/>
        <v>0.1</v>
      </c>
      <c r="BY115" s="67">
        <f t="shared" si="36"/>
        <v>0</v>
      </c>
      <c r="BZ115" s="67">
        <f t="shared" si="36"/>
        <v>0</v>
      </c>
      <c r="CA115" s="67">
        <f t="shared" si="36"/>
        <v>0</v>
      </c>
      <c r="CB115" s="67">
        <f t="shared" si="36"/>
        <v>442.6</v>
      </c>
      <c r="CC115" s="67">
        <f t="shared" si="36"/>
        <v>0</v>
      </c>
      <c r="CD115" s="67">
        <f t="shared" si="36"/>
        <v>0</v>
      </c>
      <c r="CE115" s="67">
        <f t="shared" si="36"/>
        <v>227.75</v>
      </c>
      <c r="CF115" s="67">
        <f t="shared" si="36"/>
        <v>0</v>
      </c>
      <c r="CG115" s="67">
        <f t="shared" si="36"/>
        <v>74.809999999999988</v>
      </c>
      <c r="CH115" s="67">
        <f t="shared" si="36"/>
        <v>52.71</v>
      </c>
      <c r="CI115" s="67">
        <f t="shared" si="36"/>
        <v>63.76</v>
      </c>
      <c r="CJ115" s="67">
        <f t="shared" si="36"/>
        <v>9013.15</v>
      </c>
      <c r="CK115" s="67">
        <f t="shared" si="36"/>
        <v>5421.56</v>
      </c>
      <c r="CL115" s="67">
        <f t="shared" si="36"/>
        <v>7217.35</v>
      </c>
      <c r="CM115" s="67">
        <f t="shared" si="36"/>
        <v>69.08</v>
      </c>
      <c r="CN115" s="67">
        <f t="shared" si="36"/>
        <v>43.11</v>
      </c>
      <c r="CO115" s="67">
        <f t="shared" si="36"/>
        <v>56.09</v>
      </c>
      <c r="CP115" s="67">
        <f t="shared" si="36"/>
        <v>15</v>
      </c>
      <c r="CQ115" s="67">
        <f t="shared" si="36"/>
        <v>0.75</v>
      </c>
    </row>
    <row r="116" spans="1:95" x14ac:dyDescent="0.3">
      <c r="A116" s="121" t="str">
        <f>" 245/1"</f>
        <v xml:space="preserve"> 245/1</v>
      </c>
      <c r="B116" s="126" t="s">
        <v>344</v>
      </c>
      <c r="C116" s="123" t="str">
        <f>"40"</f>
        <v>40</v>
      </c>
      <c r="D116" s="123">
        <v>0.42</v>
      </c>
      <c r="E116" s="123">
        <v>0</v>
      </c>
      <c r="F116" s="123">
        <v>0.36</v>
      </c>
      <c r="G116" s="123">
        <v>0.41</v>
      </c>
      <c r="H116" s="123">
        <v>1.92</v>
      </c>
      <c r="I116" s="243">
        <v>12.328709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175</v>
      </c>
      <c r="AD116" s="9">
        <v>0</v>
      </c>
      <c r="AE116" s="9">
        <v>0.3</v>
      </c>
      <c r="AF116" s="9">
        <v>0.35</v>
      </c>
      <c r="AI116" s="9">
        <v>15</v>
      </c>
      <c r="CI116" s="10">
        <v>0</v>
      </c>
      <c r="CL116" s="10">
        <v>0</v>
      </c>
      <c r="CO116" s="10">
        <v>0</v>
      </c>
    </row>
    <row r="117" spans="1:95" x14ac:dyDescent="0.3">
      <c r="A117" s="121" t="s">
        <v>241</v>
      </c>
      <c r="B117" s="126" t="s">
        <v>216</v>
      </c>
      <c r="C117" s="123" t="str">
        <f>"250"</f>
        <v>250</v>
      </c>
      <c r="D117" s="263">
        <v>3.21</v>
      </c>
      <c r="E117" s="263">
        <v>0</v>
      </c>
      <c r="F117" s="263">
        <v>2.85</v>
      </c>
      <c r="G117" s="263">
        <v>2.4500000000000002</v>
      </c>
      <c r="H117" s="132">
        <v>23.6</v>
      </c>
      <c r="I117" s="132">
        <v>127.39266074999999</v>
      </c>
      <c r="V117" s="9">
        <f t="shared" ref="V117:AF117" si="37">V115-V116</f>
        <v>385.11999999999995</v>
      </c>
      <c r="W117" s="9">
        <f t="shared" si="37"/>
        <v>258.29000000000002</v>
      </c>
      <c r="X117" s="9">
        <f t="shared" si="37"/>
        <v>35.659999999999997</v>
      </c>
      <c r="Y117" s="9">
        <f t="shared" si="37"/>
        <v>342.44</v>
      </c>
      <c r="Z117" s="9">
        <f t="shared" si="37"/>
        <v>2.69</v>
      </c>
      <c r="AA117" s="9">
        <f t="shared" si="37"/>
        <v>213.63</v>
      </c>
      <c r="AB117" s="9">
        <f t="shared" si="37"/>
        <v>84.73</v>
      </c>
      <c r="AC117" s="9">
        <f t="shared" si="37"/>
        <v>190.5</v>
      </c>
      <c r="AD117" s="9">
        <f t="shared" si="37"/>
        <v>0.79</v>
      </c>
      <c r="AE117" s="9">
        <f t="shared" si="37"/>
        <v>-0.18999999999999997</v>
      </c>
      <c r="AF117" s="9">
        <f t="shared" si="37"/>
        <v>0.30000000000000004</v>
      </c>
      <c r="AI117" s="9">
        <f>AI115-AI116</f>
        <v>-14.04</v>
      </c>
      <c r="CI117" s="10">
        <f>CI115-CI116</f>
        <v>63.76</v>
      </c>
      <c r="CL117" s="10">
        <f>CL115-CL116</f>
        <v>7217.35</v>
      </c>
      <c r="CO117" s="10">
        <f>CO115-CO116</f>
        <v>56.09</v>
      </c>
    </row>
    <row r="118" spans="1:95" x14ac:dyDescent="0.3">
      <c r="A118" s="152" t="s">
        <v>363</v>
      </c>
      <c r="B118" s="153" t="s">
        <v>364</v>
      </c>
      <c r="C118" s="131" t="s">
        <v>316</v>
      </c>
      <c r="D118" s="262">
        <v>14.19</v>
      </c>
      <c r="E118" s="262"/>
      <c r="F118" s="160">
        <v>19.559999999999999</v>
      </c>
      <c r="G118" s="262"/>
      <c r="H118" s="262">
        <v>33.32</v>
      </c>
      <c r="I118" s="262">
        <v>330.23</v>
      </c>
    </row>
    <row r="119" spans="1:95" x14ac:dyDescent="0.3">
      <c r="A119" s="121" t="s">
        <v>242</v>
      </c>
      <c r="B119" s="126" t="s">
        <v>218</v>
      </c>
      <c r="C119" s="123" t="str">
        <f>"200"</f>
        <v>200</v>
      </c>
      <c r="D119" s="123">
        <v>0</v>
      </c>
      <c r="E119" s="123">
        <v>0</v>
      </c>
      <c r="F119" s="123">
        <v>0</v>
      </c>
      <c r="G119" s="123">
        <v>0</v>
      </c>
      <c r="H119" s="123">
        <v>18.95</v>
      </c>
      <c r="I119" s="243">
        <v>70.710400000000007</v>
      </c>
    </row>
    <row r="120" spans="1:95" x14ac:dyDescent="0.3">
      <c r="A120" s="121" t="str">
        <f>""</f>
        <v/>
      </c>
      <c r="B120" s="126" t="s">
        <v>254</v>
      </c>
      <c r="C120" s="123">
        <v>50</v>
      </c>
      <c r="D120" s="243">
        <v>3.3</v>
      </c>
      <c r="E120" s="243">
        <v>0</v>
      </c>
      <c r="F120" s="243">
        <v>0.33</v>
      </c>
      <c r="G120" s="243">
        <v>0.2</v>
      </c>
      <c r="H120" s="243">
        <v>23.45</v>
      </c>
      <c r="I120" s="243">
        <v>111.95</v>
      </c>
    </row>
    <row r="121" spans="1:95" x14ac:dyDescent="0.3">
      <c r="A121" s="121" t="str">
        <f>"-"</f>
        <v>-</v>
      </c>
      <c r="B121" s="126" t="s">
        <v>100</v>
      </c>
      <c r="C121" s="123" t="str">
        <f>"30"</f>
        <v>30</v>
      </c>
      <c r="D121" s="123">
        <v>1.98</v>
      </c>
      <c r="E121" s="123">
        <v>0</v>
      </c>
      <c r="F121" s="123">
        <v>0.36</v>
      </c>
      <c r="G121" s="123">
        <v>0.36</v>
      </c>
      <c r="H121" s="123">
        <v>12.51</v>
      </c>
      <c r="I121" s="243">
        <v>58.013999999999996</v>
      </c>
      <c r="J121" s="134">
        <v>3.13</v>
      </c>
      <c r="K121" s="13">
        <v>0.05</v>
      </c>
      <c r="L121" s="13">
        <v>0</v>
      </c>
      <c r="M121" s="13">
        <v>0</v>
      </c>
      <c r="N121" s="13">
        <v>1.66</v>
      </c>
      <c r="O121" s="13">
        <v>2.13</v>
      </c>
      <c r="P121" s="13">
        <v>0.11</v>
      </c>
      <c r="Q121" s="13">
        <v>0</v>
      </c>
      <c r="R121" s="13">
        <v>0</v>
      </c>
      <c r="S121" s="13">
        <v>0.03</v>
      </c>
      <c r="T121" s="13">
        <v>1.79</v>
      </c>
      <c r="U121" s="13">
        <v>134.54</v>
      </c>
      <c r="V121" s="13">
        <v>162.72</v>
      </c>
      <c r="W121" s="13">
        <v>56.56</v>
      </c>
      <c r="X121" s="13">
        <v>16.579999999999998</v>
      </c>
      <c r="Y121" s="13">
        <v>154.65</v>
      </c>
      <c r="Z121" s="13">
        <v>0.78</v>
      </c>
      <c r="AA121" s="13">
        <v>64.16</v>
      </c>
      <c r="AB121" s="13">
        <v>17.05</v>
      </c>
      <c r="AC121" s="13">
        <v>77.290000000000006</v>
      </c>
      <c r="AD121" s="13">
        <v>1.5</v>
      </c>
      <c r="AE121" s="13">
        <v>0.11</v>
      </c>
      <c r="AF121" s="13">
        <v>0.18</v>
      </c>
      <c r="AG121" s="13">
        <v>2.81</v>
      </c>
      <c r="AH121" s="13">
        <v>8.11</v>
      </c>
      <c r="AI121" s="13">
        <v>0.3</v>
      </c>
      <c r="AJ121" s="14">
        <v>0</v>
      </c>
      <c r="AK121" s="14">
        <v>1102.03</v>
      </c>
      <c r="AL121" s="14">
        <v>854.7</v>
      </c>
      <c r="AM121" s="14">
        <v>1555.56</v>
      </c>
      <c r="AN121" s="14">
        <v>1734.66</v>
      </c>
      <c r="AO121" s="14">
        <v>497.22</v>
      </c>
      <c r="AP121" s="14">
        <v>991.89</v>
      </c>
      <c r="AQ121" s="14">
        <v>206.68</v>
      </c>
      <c r="AR121" s="14">
        <v>137.74</v>
      </c>
      <c r="AS121" s="14">
        <v>94.91</v>
      </c>
      <c r="AT121" s="14">
        <v>105.92</v>
      </c>
      <c r="AU121" s="14">
        <v>157.28</v>
      </c>
      <c r="AV121" s="14">
        <v>721.93</v>
      </c>
      <c r="AW121" s="14">
        <v>60.33</v>
      </c>
      <c r="AX121" s="14">
        <v>305.29000000000002</v>
      </c>
      <c r="AY121" s="14">
        <v>1.66</v>
      </c>
      <c r="AZ121" s="14">
        <v>76.930000000000007</v>
      </c>
      <c r="BA121" s="14">
        <v>126.24</v>
      </c>
      <c r="BB121" s="14">
        <v>121.45</v>
      </c>
      <c r="BC121" s="14">
        <v>49.05</v>
      </c>
      <c r="BD121" s="14">
        <v>0.06</v>
      </c>
      <c r="BE121" s="14">
        <v>0.03</v>
      </c>
      <c r="BF121" s="14">
        <v>0.01</v>
      </c>
      <c r="BG121" s="14">
        <v>0.03</v>
      </c>
      <c r="BH121" s="14">
        <v>0.04</v>
      </c>
      <c r="BI121" s="14">
        <v>0.16</v>
      </c>
      <c r="BJ121" s="14">
        <v>0</v>
      </c>
      <c r="BK121" s="14">
        <v>0.46</v>
      </c>
      <c r="BL121" s="14">
        <v>0</v>
      </c>
      <c r="BM121" s="14">
        <v>0.14000000000000001</v>
      </c>
      <c r="BN121" s="14">
        <v>0</v>
      </c>
      <c r="BO121" s="14">
        <v>0</v>
      </c>
      <c r="BP121" s="14">
        <v>0</v>
      </c>
      <c r="BQ121" s="14">
        <v>0.03</v>
      </c>
      <c r="BR121" s="14">
        <v>0.05</v>
      </c>
      <c r="BS121" s="14">
        <v>0.37</v>
      </c>
      <c r="BT121" s="14">
        <v>0</v>
      </c>
      <c r="BU121" s="14">
        <v>0</v>
      </c>
      <c r="BV121" s="14">
        <v>0.03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104.8</v>
      </c>
      <c r="CC121" s="15"/>
      <c r="CD121" s="15"/>
      <c r="CE121" s="14">
        <v>67</v>
      </c>
      <c r="CF121" s="14"/>
      <c r="CG121" s="14">
        <v>153.02000000000001</v>
      </c>
      <c r="CH121" s="14">
        <v>27.13</v>
      </c>
      <c r="CI121" s="14">
        <v>90.07</v>
      </c>
      <c r="CJ121" s="14">
        <v>1886.55</v>
      </c>
      <c r="CK121" s="14">
        <v>760.96</v>
      </c>
      <c r="CL121" s="14">
        <v>1323.76</v>
      </c>
      <c r="CM121" s="14">
        <v>26.07</v>
      </c>
      <c r="CN121" s="14">
        <v>13.83</v>
      </c>
      <c r="CO121" s="14">
        <v>19.98</v>
      </c>
      <c r="CP121" s="14">
        <v>0</v>
      </c>
      <c r="CQ121" s="14">
        <v>0.3</v>
      </c>
    </row>
    <row r="122" spans="1:95" x14ac:dyDescent="0.3">
      <c r="A122" s="127"/>
      <c r="B122" s="142" t="s">
        <v>205</v>
      </c>
      <c r="C122" s="128"/>
      <c r="D122" s="244">
        <f>SUM(D116:D121)</f>
        <v>23.1</v>
      </c>
      <c r="E122" s="244">
        <f t="shared" ref="E122:I122" si="38">SUM(E116:E121)</f>
        <v>0</v>
      </c>
      <c r="F122" s="244">
        <f t="shared" si="38"/>
        <v>23.459999999999997</v>
      </c>
      <c r="G122" s="244">
        <f t="shared" si="38"/>
        <v>3.4200000000000004</v>
      </c>
      <c r="H122" s="244">
        <f t="shared" si="38"/>
        <v>113.75000000000001</v>
      </c>
      <c r="I122" s="244">
        <f t="shared" si="38"/>
        <v>710.62576975000013</v>
      </c>
      <c r="J122" s="134">
        <v>2.2799999999999998</v>
      </c>
      <c r="K122" s="13">
        <v>0.08</v>
      </c>
      <c r="L122" s="13">
        <v>0</v>
      </c>
      <c r="M122" s="13">
        <v>0</v>
      </c>
      <c r="N122" s="13">
        <v>2.15</v>
      </c>
      <c r="O122" s="13">
        <v>18.23</v>
      </c>
      <c r="P122" s="13">
        <v>1.7</v>
      </c>
      <c r="Q122" s="13">
        <v>0</v>
      </c>
      <c r="R122" s="13">
        <v>0</v>
      </c>
      <c r="S122" s="13">
        <v>0.28999999999999998</v>
      </c>
      <c r="T122" s="13">
        <v>1.89</v>
      </c>
      <c r="U122" s="13">
        <v>77.84</v>
      </c>
      <c r="V122" s="13">
        <v>636.26</v>
      </c>
      <c r="W122" s="13">
        <v>33.96</v>
      </c>
      <c r="X122" s="13">
        <v>30.35</v>
      </c>
      <c r="Y122" s="13">
        <v>86.82</v>
      </c>
      <c r="Z122" s="13">
        <v>1.1200000000000001</v>
      </c>
      <c r="AA122" s="13">
        <v>18.75</v>
      </c>
      <c r="AB122" s="13">
        <v>34.11</v>
      </c>
      <c r="AC122" s="13">
        <v>25.05</v>
      </c>
      <c r="AD122" s="13">
        <v>0.17</v>
      </c>
      <c r="AE122" s="13">
        <v>0.12</v>
      </c>
      <c r="AF122" s="13">
        <v>0.1</v>
      </c>
      <c r="AG122" s="13">
        <v>1.33</v>
      </c>
      <c r="AH122" s="13">
        <v>2.59</v>
      </c>
      <c r="AI122" s="13">
        <v>5.45</v>
      </c>
      <c r="AJ122" s="14">
        <v>0</v>
      </c>
      <c r="AK122" s="14">
        <v>62.59</v>
      </c>
      <c r="AL122" s="14">
        <v>81.44</v>
      </c>
      <c r="AM122" s="14">
        <v>116</v>
      </c>
      <c r="AN122" s="14">
        <v>118.1</v>
      </c>
      <c r="AO122" s="14">
        <v>26.61</v>
      </c>
      <c r="AP122" s="14">
        <v>76.13</v>
      </c>
      <c r="AQ122" s="14">
        <v>34.840000000000003</v>
      </c>
      <c r="AR122" s="14">
        <v>80.09</v>
      </c>
      <c r="AS122" s="14">
        <v>75.67</v>
      </c>
      <c r="AT122" s="14">
        <v>206.13</v>
      </c>
      <c r="AU122" s="14">
        <v>91.81</v>
      </c>
      <c r="AV122" s="14">
        <v>19.2</v>
      </c>
      <c r="AW122" s="14">
        <v>53.44</v>
      </c>
      <c r="AX122" s="14">
        <v>287.20999999999998</v>
      </c>
      <c r="AY122" s="14">
        <v>0</v>
      </c>
      <c r="AZ122" s="14">
        <v>40.19</v>
      </c>
      <c r="BA122" s="14">
        <v>36.549999999999997</v>
      </c>
      <c r="BB122" s="14">
        <v>72.75</v>
      </c>
      <c r="BC122" s="14">
        <v>21.66</v>
      </c>
      <c r="BD122" s="14">
        <v>0.1</v>
      </c>
      <c r="BE122" s="14">
        <v>0.04</v>
      </c>
      <c r="BF122" s="14">
        <v>0.02</v>
      </c>
      <c r="BG122" s="14">
        <v>0.05</v>
      </c>
      <c r="BH122" s="14">
        <v>0.06</v>
      </c>
      <c r="BI122" s="14">
        <v>0.28999999999999998</v>
      </c>
      <c r="BJ122" s="14">
        <v>0</v>
      </c>
      <c r="BK122" s="14">
        <v>0.88</v>
      </c>
      <c r="BL122" s="14">
        <v>0</v>
      </c>
      <c r="BM122" s="14">
        <v>0.26</v>
      </c>
      <c r="BN122" s="14">
        <v>0</v>
      </c>
      <c r="BO122" s="14">
        <v>0</v>
      </c>
      <c r="BP122" s="14">
        <v>0</v>
      </c>
      <c r="BQ122" s="14">
        <v>0.05</v>
      </c>
      <c r="BR122" s="14">
        <v>0.09</v>
      </c>
      <c r="BS122" s="14">
        <v>0.85</v>
      </c>
      <c r="BT122" s="14">
        <v>0</v>
      </c>
      <c r="BU122" s="14">
        <v>0</v>
      </c>
      <c r="BV122" s="14">
        <v>0.14000000000000001</v>
      </c>
      <c r="BW122" s="14">
        <v>0</v>
      </c>
      <c r="BX122" s="14">
        <v>0</v>
      </c>
      <c r="BY122" s="14">
        <v>0</v>
      </c>
      <c r="BZ122" s="14">
        <v>0</v>
      </c>
      <c r="CA122" s="14">
        <v>0</v>
      </c>
      <c r="CB122" s="14">
        <v>123.62</v>
      </c>
      <c r="CC122" s="15"/>
      <c r="CD122" s="15"/>
      <c r="CE122" s="14">
        <v>24.43</v>
      </c>
      <c r="CF122" s="14"/>
      <c r="CG122" s="14">
        <v>17.59</v>
      </c>
      <c r="CH122" s="14">
        <v>11.66</v>
      </c>
      <c r="CI122" s="14">
        <v>14.63</v>
      </c>
      <c r="CJ122" s="14">
        <v>602.05999999999995</v>
      </c>
      <c r="CK122" s="14">
        <v>529.20000000000005</v>
      </c>
      <c r="CL122" s="14">
        <v>565.63</v>
      </c>
      <c r="CM122" s="14">
        <v>24.41</v>
      </c>
      <c r="CN122" s="14">
        <v>3.59</v>
      </c>
      <c r="CO122" s="14">
        <v>14</v>
      </c>
      <c r="CP122" s="14">
        <v>0</v>
      </c>
      <c r="CQ122" s="14">
        <v>0.23</v>
      </c>
    </row>
    <row r="123" spans="1:95" hidden="1" x14ac:dyDescent="0.3">
      <c r="A123" s="56"/>
      <c r="B123" s="16" t="s">
        <v>102</v>
      </c>
      <c r="C123" s="74"/>
      <c r="D123" s="74">
        <v>26.95</v>
      </c>
      <c r="E123" s="74">
        <v>0</v>
      </c>
      <c r="F123" s="74">
        <v>27.65</v>
      </c>
      <c r="G123" s="74">
        <v>0</v>
      </c>
      <c r="H123" s="74">
        <v>117.24999999999999</v>
      </c>
      <c r="I123" s="242">
        <v>822.5</v>
      </c>
      <c r="J123" s="134">
        <v>0</v>
      </c>
      <c r="K123" s="13">
        <v>0</v>
      </c>
      <c r="L123" s="13">
        <v>0</v>
      </c>
      <c r="M123" s="13">
        <v>0</v>
      </c>
      <c r="N123" s="13">
        <v>9.8000000000000007</v>
      </c>
      <c r="O123" s="13">
        <v>0</v>
      </c>
      <c r="P123" s="13">
        <v>0.04</v>
      </c>
      <c r="Q123" s="13">
        <v>0</v>
      </c>
      <c r="R123" s="13">
        <v>0</v>
      </c>
      <c r="S123" s="13">
        <v>0</v>
      </c>
      <c r="T123" s="13">
        <v>0.03</v>
      </c>
      <c r="U123" s="13">
        <v>0.1</v>
      </c>
      <c r="V123" s="13">
        <v>0.3</v>
      </c>
      <c r="W123" s="13">
        <v>0.28999999999999998</v>
      </c>
      <c r="X123" s="13">
        <v>0</v>
      </c>
      <c r="Y123" s="13">
        <v>0</v>
      </c>
      <c r="Z123" s="13">
        <v>0.03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0</v>
      </c>
      <c r="BX123" s="14">
        <v>0</v>
      </c>
      <c r="BY123" s="14">
        <v>0</v>
      </c>
      <c r="BZ123" s="14">
        <v>0</v>
      </c>
      <c r="CA123" s="14">
        <v>0</v>
      </c>
      <c r="CB123" s="14">
        <v>200.04</v>
      </c>
      <c r="CC123" s="15"/>
      <c r="CD123" s="15"/>
      <c r="CE123" s="14">
        <v>0</v>
      </c>
      <c r="CF123" s="14"/>
      <c r="CG123" s="14">
        <v>4.21</v>
      </c>
      <c r="CH123" s="14">
        <v>4.21</v>
      </c>
      <c r="CI123" s="14">
        <v>4.21</v>
      </c>
      <c r="CJ123" s="14">
        <v>497.96</v>
      </c>
      <c r="CK123" s="14">
        <v>192.28</v>
      </c>
      <c r="CL123" s="14">
        <v>345.12</v>
      </c>
      <c r="CM123" s="14">
        <v>44.51</v>
      </c>
      <c r="CN123" s="14">
        <v>26.48</v>
      </c>
      <c r="CO123" s="14">
        <v>35.49</v>
      </c>
      <c r="CP123" s="14">
        <v>10</v>
      </c>
      <c r="CQ123" s="14">
        <v>0</v>
      </c>
    </row>
    <row r="124" spans="1:95" hidden="1" x14ac:dyDescent="0.3">
      <c r="A124" s="56"/>
      <c r="B124" s="16" t="s">
        <v>103</v>
      </c>
      <c r="C124" s="74"/>
      <c r="D124" s="74">
        <f t="shared" ref="D124:I124" si="39">D122-D123</f>
        <v>-3.8499999999999979</v>
      </c>
      <c r="E124" s="74">
        <f t="shared" si="39"/>
        <v>0</v>
      </c>
      <c r="F124" s="74">
        <f t="shared" si="39"/>
        <v>-4.1900000000000013</v>
      </c>
      <c r="G124" s="74">
        <f t="shared" si="39"/>
        <v>3.4200000000000004</v>
      </c>
      <c r="H124" s="74">
        <f t="shared" si="39"/>
        <v>-3.4999999999999716</v>
      </c>
      <c r="I124" s="242">
        <f t="shared" si="39"/>
        <v>-111.87423024999987</v>
      </c>
      <c r="J124" s="134">
        <v>0.05</v>
      </c>
      <c r="K124" s="13">
        <v>0</v>
      </c>
      <c r="L124" s="13">
        <v>0</v>
      </c>
      <c r="M124" s="13">
        <v>0</v>
      </c>
      <c r="N124" s="13">
        <v>0.3</v>
      </c>
      <c r="O124" s="13">
        <v>8.0500000000000007</v>
      </c>
      <c r="P124" s="13">
        <v>2.08</v>
      </c>
      <c r="Q124" s="13">
        <v>0</v>
      </c>
      <c r="R124" s="13">
        <v>0</v>
      </c>
      <c r="S124" s="13">
        <v>0.25</v>
      </c>
      <c r="T124" s="13">
        <v>0.63</v>
      </c>
      <c r="U124" s="13">
        <v>152.5</v>
      </c>
      <c r="V124" s="13">
        <v>61.25</v>
      </c>
      <c r="W124" s="13">
        <v>8.75</v>
      </c>
      <c r="X124" s="13">
        <v>11.75</v>
      </c>
      <c r="Y124" s="13">
        <v>39.5</v>
      </c>
      <c r="Z124" s="13">
        <v>0.98</v>
      </c>
      <c r="AA124" s="13">
        <v>0</v>
      </c>
      <c r="AB124" s="13">
        <v>1.25</v>
      </c>
      <c r="AC124" s="13">
        <v>0.25</v>
      </c>
      <c r="AD124" s="13">
        <v>0.35</v>
      </c>
      <c r="AE124" s="13">
        <v>0.05</v>
      </c>
      <c r="AF124" s="13">
        <v>0.02</v>
      </c>
      <c r="AG124" s="13">
        <v>0.18</v>
      </c>
      <c r="AH124" s="13">
        <v>0.5</v>
      </c>
      <c r="AI124" s="13">
        <v>0</v>
      </c>
      <c r="AJ124" s="14">
        <v>0</v>
      </c>
      <c r="AK124" s="14">
        <v>80.5</v>
      </c>
      <c r="AL124" s="14">
        <v>62</v>
      </c>
      <c r="AM124" s="14">
        <v>106.75</v>
      </c>
      <c r="AN124" s="14">
        <v>55.75</v>
      </c>
      <c r="AO124" s="14">
        <v>23.25</v>
      </c>
      <c r="AP124" s="14">
        <v>49.5</v>
      </c>
      <c r="AQ124" s="14">
        <v>20</v>
      </c>
      <c r="AR124" s="14">
        <v>92.75</v>
      </c>
      <c r="AS124" s="14">
        <v>74.25</v>
      </c>
      <c r="AT124" s="14">
        <v>72.75</v>
      </c>
      <c r="AU124" s="14">
        <v>116</v>
      </c>
      <c r="AV124" s="14">
        <v>31</v>
      </c>
      <c r="AW124" s="14">
        <v>77.5</v>
      </c>
      <c r="AX124" s="14">
        <v>389.75</v>
      </c>
      <c r="AY124" s="14">
        <v>0</v>
      </c>
      <c r="AZ124" s="14">
        <v>131.5</v>
      </c>
      <c r="BA124" s="14">
        <v>72.75</v>
      </c>
      <c r="BB124" s="14">
        <v>45</v>
      </c>
      <c r="BC124" s="14">
        <v>32.5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0</v>
      </c>
      <c r="BJ124" s="14">
        <v>0</v>
      </c>
      <c r="BK124" s="14">
        <v>0.04</v>
      </c>
      <c r="BL124" s="14">
        <v>0</v>
      </c>
      <c r="BM124" s="14">
        <v>0</v>
      </c>
      <c r="BN124" s="14">
        <v>0.01</v>
      </c>
      <c r="BO124" s="14">
        <v>0</v>
      </c>
      <c r="BP124" s="14">
        <v>0</v>
      </c>
      <c r="BQ124" s="14">
        <v>0</v>
      </c>
      <c r="BR124" s="14">
        <v>0</v>
      </c>
      <c r="BS124" s="14">
        <v>0.03</v>
      </c>
      <c r="BT124" s="14">
        <v>0</v>
      </c>
      <c r="BU124" s="14">
        <v>0</v>
      </c>
      <c r="BV124" s="14">
        <v>0.12</v>
      </c>
      <c r="BW124" s="14">
        <v>0.02</v>
      </c>
      <c r="BX124" s="14">
        <v>0</v>
      </c>
      <c r="BY124" s="14">
        <v>0</v>
      </c>
      <c r="BZ124" s="14">
        <v>0</v>
      </c>
      <c r="CA124" s="14">
        <v>0</v>
      </c>
      <c r="CB124" s="14">
        <v>11.75</v>
      </c>
      <c r="CC124" s="15"/>
      <c r="CD124" s="15"/>
      <c r="CE124" s="14">
        <v>0.21</v>
      </c>
      <c r="CF124" s="14"/>
      <c r="CG124" s="14">
        <v>2.5</v>
      </c>
      <c r="CH124" s="14">
        <v>2.5</v>
      </c>
      <c r="CI124" s="14">
        <v>2.5</v>
      </c>
      <c r="CJ124" s="14">
        <v>475</v>
      </c>
      <c r="CK124" s="14">
        <v>183</v>
      </c>
      <c r="CL124" s="14">
        <v>329</v>
      </c>
      <c r="CM124" s="14">
        <v>4.75</v>
      </c>
      <c r="CN124" s="14">
        <v>3.95</v>
      </c>
      <c r="CO124" s="14">
        <v>4.3499999999999996</v>
      </c>
      <c r="CP124" s="14">
        <v>0</v>
      </c>
      <c r="CQ124" s="14">
        <v>0</v>
      </c>
    </row>
    <row r="125" spans="1:95" hidden="1" x14ac:dyDescent="0.3">
      <c r="A125" s="56"/>
      <c r="B125" s="16" t="s">
        <v>104</v>
      </c>
      <c r="C125" s="74"/>
      <c r="D125" s="74">
        <v>13</v>
      </c>
      <c r="E125" s="74"/>
      <c r="F125" s="74">
        <v>40</v>
      </c>
      <c r="G125" s="74"/>
      <c r="H125" s="74">
        <v>47</v>
      </c>
      <c r="I125" s="242"/>
      <c r="J125" s="135">
        <v>0</v>
      </c>
      <c r="K125" s="17">
        <v>0</v>
      </c>
      <c r="L125" s="17">
        <v>0</v>
      </c>
      <c r="M125" s="17">
        <v>0</v>
      </c>
      <c r="N125" s="17">
        <v>0.33</v>
      </c>
      <c r="O125" s="17">
        <v>13.68</v>
      </c>
      <c r="P125" s="17">
        <v>0.06</v>
      </c>
      <c r="Q125" s="17">
        <v>0</v>
      </c>
      <c r="R125" s="17">
        <v>0</v>
      </c>
      <c r="S125" s="17">
        <v>0</v>
      </c>
      <c r="T125" s="17">
        <v>0.54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8">
        <v>0</v>
      </c>
      <c r="AK125" s="8">
        <v>95.79</v>
      </c>
      <c r="AL125" s="8">
        <v>99.7</v>
      </c>
      <c r="AM125" s="8">
        <v>152.69</v>
      </c>
      <c r="AN125" s="8">
        <v>50.63</v>
      </c>
      <c r="AO125" s="8">
        <v>30.02</v>
      </c>
      <c r="AP125" s="8">
        <v>60.03</v>
      </c>
      <c r="AQ125" s="8">
        <v>22.71</v>
      </c>
      <c r="AR125" s="8">
        <v>108.58</v>
      </c>
      <c r="AS125" s="8">
        <v>67.34</v>
      </c>
      <c r="AT125" s="8">
        <v>93.96</v>
      </c>
      <c r="AU125" s="8">
        <v>77.52</v>
      </c>
      <c r="AV125" s="8">
        <v>40.72</v>
      </c>
      <c r="AW125" s="8">
        <v>72.040000000000006</v>
      </c>
      <c r="AX125" s="8">
        <v>602.39</v>
      </c>
      <c r="AY125" s="8">
        <v>0</v>
      </c>
      <c r="AZ125" s="8">
        <v>196.27</v>
      </c>
      <c r="BA125" s="8">
        <v>85.35</v>
      </c>
      <c r="BB125" s="8">
        <v>56.64</v>
      </c>
      <c r="BC125" s="8">
        <v>44.89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0.02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0.02</v>
      </c>
      <c r="BT125" s="8">
        <v>0</v>
      </c>
      <c r="BU125" s="8">
        <v>0</v>
      </c>
      <c r="BV125" s="8">
        <v>0.08</v>
      </c>
      <c r="BW125" s="8">
        <v>0</v>
      </c>
      <c r="BX125" s="8">
        <v>0</v>
      </c>
      <c r="BY125" s="8">
        <v>0</v>
      </c>
      <c r="BZ125" s="8">
        <v>0</v>
      </c>
      <c r="CA125" s="8">
        <v>0</v>
      </c>
      <c r="CB125" s="8">
        <v>11.73</v>
      </c>
      <c r="CC125" s="18"/>
      <c r="CD125" s="18"/>
      <c r="CE125" s="8">
        <v>0</v>
      </c>
      <c r="CF125" s="8"/>
      <c r="CG125" s="8">
        <v>0</v>
      </c>
      <c r="CH125" s="8">
        <v>0</v>
      </c>
      <c r="CI125" s="8">
        <v>0</v>
      </c>
      <c r="CJ125" s="8">
        <v>570</v>
      </c>
      <c r="CK125" s="8">
        <v>219.6</v>
      </c>
      <c r="CL125" s="8">
        <v>394.8</v>
      </c>
      <c r="CM125" s="8">
        <v>4.5599999999999996</v>
      </c>
      <c r="CN125" s="8">
        <v>4.5599999999999996</v>
      </c>
      <c r="CO125" s="8">
        <v>4.5599999999999996</v>
      </c>
      <c r="CP125" s="8">
        <v>0</v>
      </c>
      <c r="CQ125" s="8">
        <v>0</v>
      </c>
    </row>
    <row r="126" spans="1:95" x14ac:dyDescent="0.3">
      <c r="A126" s="56"/>
      <c r="B126" s="143" t="s">
        <v>287</v>
      </c>
      <c r="C126" s="74"/>
      <c r="D126" s="75">
        <f t="shared" ref="D126:I126" si="40">D111+D122</f>
        <v>39.260000000000005</v>
      </c>
      <c r="E126" s="75">
        <f t="shared" si="40"/>
        <v>7.82</v>
      </c>
      <c r="F126" s="75">
        <f t="shared" si="40"/>
        <v>41.61</v>
      </c>
      <c r="G126" s="75">
        <f t="shared" si="40"/>
        <v>4.6900000000000004</v>
      </c>
      <c r="H126" s="75">
        <f t="shared" si="40"/>
        <v>181.36</v>
      </c>
      <c r="I126" s="245">
        <f t="shared" si="40"/>
        <v>1181.2633017500002</v>
      </c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147"/>
      <c r="CD126" s="147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</row>
    <row r="127" spans="1:95" x14ac:dyDescent="0.3">
      <c r="A127" s="56"/>
      <c r="B127" s="143"/>
      <c r="C127" s="74"/>
      <c r="D127" s="75"/>
      <c r="E127" s="75"/>
      <c r="F127" s="75"/>
      <c r="G127" s="75"/>
      <c r="H127" s="75"/>
      <c r="I127" s="245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147"/>
      <c r="CD127" s="147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</row>
    <row r="128" spans="1:95" x14ac:dyDescent="0.3">
      <c r="A128" s="56"/>
      <c r="B128" s="143"/>
      <c r="C128" s="74"/>
      <c r="D128" s="75"/>
      <c r="E128" s="75"/>
      <c r="F128" s="75"/>
      <c r="G128" s="75"/>
      <c r="H128" s="75"/>
      <c r="I128" s="245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147"/>
      <c r="CD128" s="147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</row>
    <row r="129" spans="1:95" x14ac:dyDescent="0.3">
      <c r="A129" s="56"/>
      <c r="B129" s="16"/>
      <c r="C129" s="74"/>
      <c r="D129" s="74"/>
      <c r="E129" s="74"/>
      <c r="F129" s="74"/>
      <c r="G129" s="74"/>
      <c r="H129" s="74"/>
      <c r="I129" s="242"/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175</v>
      </c>
      <c r="AD129" s="9">
        <v>0</v>
      </c>
      <c r="AE129" s="9">
        <v>0.3</v>
      </c>
      <c r="AF129" s="9">
        <v>0.35</v>
      </c>
      <c r="AI129" s="9">
        <v>15</v>
      </c>
      <c r="CI129" s="10">
        <v>0</v>
      </c>
      <c r="CL129" s="10">
        <v>0</v>
      </c>
      <c r="CO129" s="10">
        <v>0</v>
      </c>
    </row>
    <row r="130" spans="1:95" x14ac:dyDescent="0.3">
      <c r="A130" s="56"/>
      <c r="B130" s="23" t="s">
        <v>146</v>
      </c>
      <c r="C130" s="24" t="s">
        <v>156</v>
      </c>
      <c r="D130" s="234" t="s">
        <v>157</v>
      </c>
      <c r="E130" s="234"/>
      <c r="F130" s="267" t="s">
        <v>158</v>
      </c>
      <c r="G130" s="267"/>
      <c r="H130" s="25" t="s">
        <v>159</v>
      </c>
      <c r="I130" s="25" t="s">
        <v>160</v>
      </c>
      <c r="V130" s="9" t="e">
        <f>#REF!-V129</f>
        <v>#REF!</v>
      </c>
      <c r="W130" s="9" t="e">
        <f>#REF!-W129</f>
        <v>#REF!</v>
      </c>
      <c r="X130" s="9" t="e">
        <f>#REF!-X129</f>
        <v>#REF!</v>
      </c>
      <c r="Y130" s="9" t="e">
        <f>#REF!-Y129</f>
        <v>#REF!</v>
      </c>
      <c r="Z130" s="9" t="e">
        <f>#REF!-Z129</f>
        <v>#REF!</v>
      </c>
      <c r="AA130" s="9" t="e">
        <f>#REF!-AA129</f>
        <v>#REF!</v>
      </c>
      <c r="AB130" s="9" t="e">
        <f>#REF!-AB129</f>
        <v>#REF!</v>
      </c>
      <c r="AC130" s="9" t="e">
        <f>#REF!-AC129</f>
        <v>#REF!</v>
      </c>
      <c r="AD130" s="9" t="e">
        <f>#REF!-AD129</f>
        <v>#REF!</v>
      </c>
      <c r="AE130" s="9" t="e">
        <f>#REF!-AE129</f>
        <v>#REF!</v>
      </c>
      <c r="AF130" s="9" t="e">
        <f>#REF!-AF129</f>
        <v>#REF!</v>
      </c>
      <c r="AI130" s="9" t="e">
        <f>#REF!-AI129</f>
        <v>#REF!</v>
      </c>
      <c r="CI130" s="10" t="e">
        <f>#REF!-CI129</f>
        <v>#REF!</v>
      </c>
      <c r="CL130" s="10" t="e">
        <f>#REF!-CL129</f>
        <v>#REF!</v>
      </c>
      <c r="CO130" s="10" t="e">
        <f>#REF!-CO129</f>
        <v>#REF!</v>
      </c>
    </row>
    <row r="131" spans="1:95" x14ac:dyDescent="0.3">
      <c r="A131" s="121"/>
      <c r="B131" s="122" t="s">
        <v>92</v>
      </c>
      <c r="C131" s="123"/>
      <c r="D131" s="123"/>
      <c r="E131" s="123"/>
      <c r="F131" s="123"/>
      <c r="G131" s="123"/>
      <c r="H131" s="123"/>
      <c r="I131" s="243"/>
    </row>
    <row r="132" spans="1:95" x14ac:dyDescent="0.3">
      <c r="A132" s="137" t="s">
        <v>93</v>
      </c>
      <c r="B132" s="126" t="s">
        <v>94</v>
      </c>
      <c r="C132" s="138" t="s">
        <v>95</v>
      </c>
      <c r="D132" s="123">
        <v>7.46</v>
      </c>
      <c r="E132" s="123">
        <v>4.68</v>
      </c>
      <c r="F132" s="123">
        <v>12.23</v>
      </c>
      <c r="G132" s="123">
        <v>0.33</v>
      </c>
      <c r="H132" s="123">
        <v>17.329999999999998</v>
      </c>
      <c r="I132" s="243">
        <v>211.69688000000008</v>
      </c>
    </row>
    <row r="133" spans="1:95" x14ac:dyDescent="0.3">
      <c r="A133" s="121" t="s">
        <v>123</v>
      </c>
      <c r="B133" s="126" t="s">
        <v>124</v>
      </c>
      <c r="C133" s="123" t="s">
        <v>209</v>
      </c>
      <c r="D133" s="123">
        <v>6.12</v>
      </c>
      <c r="E133" s="123">
        <v>2.41</v>
      </c>
      <c r="F133" s="123">
        <v>5.39</v>
      </c>
      <c r="G133" s="123">
        <v>0.53</v>
      </c>
      <c r="H133" s="123">
        <v>34.520000000000003</v>
      </c>
      <c r="I133" s="243">
        <v>206.13241179999997</v>
      </c>
      <c r="J133" s="19" t="e">
        <f>$J$14+$J$26+$J$39+$J$55+$J$67+#REF!+$J$90+$J$104+$J$115+#REF!</f>
        <v>#REF!</v>
      </c>
      <c r="K133" s="19" t="e">
        <f>$K$14+$K$26+$K$39+$K$55+$K$67+#REF!+$K$90+$K$104+$K$115+#REF!</f>
        <v>#REF!</v>
      </c>
      <c r="L133" s="19" t="e">
        <f>$L$14+$L$26+$L$39+$L$55+$L$67+#REF!+$L$90+$L$104+$L$115+#REF!</f>
        <v>#REF!</v>
      </c>
      <c r="M133" s="19" t="e">
        <f>$M$14+$M$26+$M$39+$M$55+$M$67+#REF!+$M$90+$M$104+$M$115+#REF!</f>
        <v>#REF!</v>
      </c>
      <c r="N133" s="19" t="e">
        <f>$N$14+$N$26+$N$39+$N$55+$N$67+#REF!+$N$90+$N$104+$N$115+#REF!</f>
        <v>#REF!</v>
      </c>
      <c r="O133" s="19" t="e">
        <f>$O$14+$O$26+$O$39+$O$55+$O$67+#REF!+$O$90+$O$104+$O$115+#REF!</f>
        <v>#REF!</v>
      </c>
      <c r="P133" s="19" t="e">
        <f>$P$14+$P$26+$P$39+$P$55+$P$67+#REF!+$P$90+$P$104+$P$115+#REF!</f>
        <v>#REF!</v>
      </c>
      <c r="Q133" s="19" t="e">
        <f>$Q$14+$Q$26+$Q$39+$Q$55+$Q$67+#REF!+$Q$90+$Q$104+$Q$115+#REF!</f>
        <v>#REF!</v>
      </c>
      <c r="R133" s="19" t="e">
        <f>$R$14+$R$26+$R$39+$R$55+$R$67+#REF!+$R$90+$R$104+$R$115+#REF!</f>
        <v>#REF!</v>
      </c>
      <c r="S133" s="19" t="e">
        <f>$S$14+$S$26+$S$39+$S$55+$S$67+#REF!+$S$90+$S$104+$S$115+#REF!</f>
        <v>#REF!</v>
      </c>
      <c r="T133" s="19" t="e">
        <f>$T$14+$T$26+$T$39+$T$55+$T$67+#REF!+$T$90+$T$104+$T$115+#REF!</f>
        <v>#REF!</v>
      </c>
      <c r="U133" s="19" t="e">
        <f>$U$14+$U$26+$U$39+$U$55+$U$67+#REF!+$U$90+$U$104+$U$115+#REF!</f>
        <v>#REF!</v>
      </c>
      <c r="V133" s="19" t="e">
        <f>$V$14+$V$26+$V$39+$V$55+$V$67+#REF!+$V$90+$V$104+$V$115+#REF!</f>
        <v>#REF!</v>
      </c>
      <c r="W133" s="19" t="e">
        <f>$W$14+$W$26+$W$39+$W$55+$W$67+#REF!+$W$90+$W$104+$W$115+#REF!</f>
        <v>#REF!</v>
      </c>
      <c r="X133" s="19" t="e">
        <f>$X$14+$X$26+$X$39+$X$55+$X$67+#REF!+$X$90+$X$104+$X$115+#REF!</f>
        <v>#REF!</v>
      </c>
      <c r="Y133" s="19" t="e">
        <f>$Y$14+$Y$26+$Y$39+$Y$55+$Y$67+#REF!+$Y$90+$Y$104+$Y$115+#REF!</f>
        <v>#REF!</v>
      </c>
      <c r="Z133" s="19" t="e">
        <f>$Z$14+$Z$26+$Z$39+$Z$55+$Z$67+#REF!+$Z$90+$Z$104+$Z$115+#REF!</f>
        <v>#REF!</v>
      </c>
      <c r="AA133" s="19" t="e">
        <f>$AA$14+$AA$26+$AA$39+$AA$55+$AA$67+#REF!+$AA$90+$AA$104+$AA$115+#REF!</f>
        <v>#REF!</v>
      </c>
      <c r="AB133" s="19" t="e">
        <f>$AB$14+$AB$26+$AB$39+$AB$55+$AB$67+#REF!+$AB$90+$AB$104+$AB$115+#REF!</f>
        <v>#REF!</v>
      </c>
      <c r="AC133" s="19" t="e">
        <f>$AC$14+$AC$26+$AC$39+$AC$55+$AC$67+#REF!+$AC$90+$AC$104+$AC$115+#REF!</f>
        <v>#REF!</v>
      </c>
      <c r="AD133" s="19" t="e">
        <f>$AD$14+$AD$26+$AD$39+$AD$55+$AD$67+#REF!+$AD$90+$AD$104+$AD$115+#REF!</f>
        <v>#REF!</v>
      </c>
      <c r="AE133" s="19" t="e">
        <f>$AE$14+$AE$26+$AE$39+$AE$55+$AE$67+#REF!+$AE$90+$AE$104+$AE$115+#REF!</f>
        <v>#REF!</v>
      </c>
      <c r="AF133" s="19" t="e">
        <f>$AF$14+$AF$26+$AF$39+$AF$55+$AF$67+#REF!+$AF$90+$AF$104+$AF$115+#REF!</f>
        <v>#REF!</v>
      </c>
      <c r="AG133" s="19" t="e">
        <f>$AG$14+$AG$26+$AG$39+$AG$55+$AG$67+#REF!+$AG$90+$AG$104+$AG$115+#REF!</f>
        <v>#REF!</v>
      </c>
      <c r="AH133" s="19" t="e">
        <f>$AH$14+$AH$26+$AH$39+$AH$55+$AH$67+#REF!+$AH$90+$AH$104+$AH$115+#REF!</f>
        <v>#REF!</v>
      </c>
      <c r="AI133" s="19" t="e">
        <f>$AI$14+$AI$26+$AI$39+$AI$55+$AI$67+#REF!+$AI$90+$AI$104+$AI$115+#REF!</f>
        <v>#REF!</v>
      </c>
      <c r="AJ133" s="5" t="e">
        <f>$AJ$14+$AJ$26+$AJ$39+$AJ$55+$AJ$67+#REF!+$AJ$90+$AJ$104+$AJ$115+#REF!</f>
        <v>#REF!</v>
      </c>
      <c r="AK133" s="5" t="e">
        <f>$AK$14+$AK$26+$AK$39+$AK$55+$AK$67+#REF!+$AK$90+$AK$104+$AK$115+#REF!</f>
        <v>#REF!</v>
      </c>
      <c r="AL133" s="5" t="e">
        <f>$AL$14+$AL$26+$AL$39+$AL$55+$AL$67+#REF!+$AL$90+$AL$104+$AL$115+#REF!</f>
        <v>#REF!</v>
      </c>
      <c r="AM133" s="5" t="e">
        <f>$AM$14+$AM$26+$AM$39+$AM$55+$AM$67+#REF!+$AM$90+$AM$104+$AM$115+#REF!</f>
        <v>#REF!</v>
      </c>
      <c r="AN133" s="5" t="e">
        <f>$AN$14+$AN$26+$AN$39+$AN$55+$AN$67+#REF!+$AN$90+$AN$104+$AN$115+#REF!</f>
        <v>#REF!</v>
      </c>
      <c r="AO133" s="5" t="e">
        <f>$AO$14+$AO$26+$AO$39+$AO$55+$AO$67+#REF!+$AO$90+$AO$104+$AO$115+#REF!</f>
        <v>#REF!</v>
      </c>
      <c r="AP133" s="5" t="e">
        <f>$AP$14+$AP$26+$AP$39+$AP$55+$AP$67+#REF!+$AP$90+$AP$104+$AP$115+#REF!</f>
        <v>#REF!</v>
      </c>
      <c r="AQ133" s="5" t="e">
        <f>$AQ$14+$AQ$26+$AQ$39+$AQ$55+$AQ$67+#REF!+$AQ$90+$AQ$104+$AQ$115+#REF!</f>
        <v>#REF!</v>
      </c>
      <c r="AR133" s="5" t="e">
        <f>$AR$14+$AR$26+$AR$39+$AR$55+$AR$67+#REF!+$AR$90+$AR$104+$AR$115+#REF!</f>
        <v>#REF!</v>
      </c>
      <c r="AS133" s="5" t="e">
        <f>$AS$14+$AS$26+$AS$39+$AS$55+$AS$67+#REF!+$AS$90+$AS$104+$AS$115+#REF!</f>
        <v>#REF!</v>
      </c>
      <c r="AT133" s="5" t="e">
        <f>$AT$14+$AT$26+$AT$39+$AT$55+$AT$67+#REF!+$AT$90+$AT$104+$AT$115+#REF!</f>
        <v>#REF!</v>
      </c>
      <c r="AU133" s="5" t="e">
        <f>$AU$14+$AU$26+$AU$39+$AU$55+$AU$67+#REF!+$AU$90+$AU$104+$AU$115+#REF!</f>
        <v>#REF!</v>
      </c>
      <c r="AV133" s="5" t="e">
        <f>$AV$14+$AV$26+$AV$39+$AV$55+$AV$67+#REF!+$AV$90+$AV$104+$AV$115+#REF!</f>
        <v>#REF!</v>
      </c>
      <c r="AW133" s="5" t="e">
        <f>$AW$14+$AW$26+$AW$39+$AW$55+$AW$67+#REF!+$AW$90+$AW$104+$AW$115+#REF!</f>
        <v>#REF!</v>
      </c>
      <c r="AX133" s="5" t="e">
        <f>$AX$14+$AX$26+$AX$39+$AX$55+$AX$67+#REF!+$AX$90+$AX$104+$AX$115+#REF!</f>
        <v>#REF!</v>
      </c>
      <c r="AY133" s="5" t="e">
        <f>$AY$14+$AY$26+$AY$39+$AY$55+$AY$67+#REF!+$AY$90+$AY$104+$AY$115+#REF!</f>
        <v>#REF!</v>
      </c>
      <c r="AZ133" s="5" t="e">
        <f>$AZ$14+$AZ$26+$AZ$39+$AZ$55+$AZ$67+#REF!+$AZ$90+$AZ$104+$AZ$115+#REF!</f>
        <v>#REF!</v>
      </c>
      <c r="BA133" s="5" t="e">
        <f>$BA$14+$BA$26+$BA$39+$BA$55+$BA$67+#REF!+$BA$90+$BA$104+$BA$115+#REF!</f>
        <v>#REF!</v>
      </c>
      <c r="BB133" s="5" t="e">
        <f>$BB$14+$BB$26+$BB$39+$BB$55+$BB$67+#REF!+$BB$90+$BB$104+$BB$115+#REF!</f>
        <v>#REF!</v>
      </c>
      <c r="BC133" s="5" t="e">
        <f>$BC$14+$BC$26+$BC$39+$BC$55+$BC$67+#REF!+$BC$90+$BC$104+$BC$115+#REF!</f>
        <v>#REF!</v>
      </c>
      <c r="BD133" s="5" t="e">
        <f>$BD$14+$BD$26+$BD$39+$BD$55+$BD$67+#REF!+$BD$90+$BD$104+$BD$115+#REF!</f>
        <v>#REF!</v>
      </c>
      <c r="BE133" s="5" t="e">
        <f>$BE$14+$BE$26+$BE$39+$BE$55+$BE$67+#REF!+$BE$90+$BE$104+$BE$115+#REF!</f>
        <v>#REF!</v>
      </c>
      <c r="BF133" s="5" t="e">
        <f>$BF$14+$BF$26+$BF$39+$BF$55+$BF$67+#REF!+$BF$90+$BF$104+$BF$115+#REF!</f>
        <v>#REF!</v>
      </c>
      <c r="BG133" s="5" t="e">
        <f>$BG$14+$BG$26+$BG$39+$BG$55+$BG$67+#REF!+$BG$90+$BG$104+$BG$115+#REF!</f>
        <v>#REF!</v>
      </c>
      <c r="BH133" s="5" t="e">
        <f>$BH$14+$BH$26+$BH$39+$BH$55+$BH$67+#REF!+$BH$90+$BH$104+$BH$115+#REF!</f>
        <v>#REF!</v>
      </c>
      <c r="BI133" s="5" t="e">
        <f>$BI$14+$BI$26+$BI$39+$BI$55+$BI$67+#REF!+$BI$90+$BI$104+$BI$115+#REF!</f>
        <v>#REF!</v>
      </c>
      <c r="BJ133" s="5" t="e">
        <f>$BJ$14+$BJ$26+$BJ$39+$BJ$55+$BJ$67+#REF!+$BJ$90+$BJ$104+$BJ$115+#REF!</f>
        <v>#REF!</v>
      </c>
      <c r="BK133" s="5" t="e">
        <f>$BK$14+$BK$26+$BK$39+$BK$55+$BK$67+#REF!+$BK$90+$BK$104+$BK$115+#REF!</f>
        <v>#REF!</v>
      </c>
      <c r="BL133" s="5" t="e">
        <f>$BL$14+$BL$26+$BL$39+$BL$55+$BL$67+#REF!+$BL$90+$BL$104+$BL$115+#REF!</f>
        <v>#REF!</v>
      </c>
      <c r="BM133" s="5" t="e">
        <f>$BM$14+$BM$26+$BM$39+$BM$55+$BM$67+#REF!+$BM$90+$BM$104+$BM$115+#REF!</f>
        <v>#REF!</v>
      </c>
      <c r="BN133" s="5" t="e">
        <f>$BN$14+$BN$26+$BN$39+$BN$55+$BN$67+#REF!+$BN$90+$BN$104+$BN$115+#REF!</f>
        <v>#REF!</v>
      </c>
      <c r="BO133" s="5" t="e">
        <f>$BO$14+$BO$26+$BO$39+$BO$55+$BO$67+#REF!+$BO$90+$BO$104+$BO$115+#REF!</f>
        <v>#REF!</v>
      </c>
      <c r="BP133" s="5" t="e">
        <f>$BP$14+$BP$26+$BP$39+$BP$55+$BP$67+#REF!+$BP$90+$BP$104+$BP$115+#REF!</f>
        <v>#REF!</v>
      </c>
      <c r="BQ133" s="5" t="e">
        <f>$BQ$14+$BQ$26+$BQ$39+$BQ$55+$BQ$67+#REF!+$BQ$90+$BQ$104+$BQ$115+#REF!</f>
        <v>#REF!</v>
      </c>
      <c r="BR133" s="5" t="e">
        <f>$BR$14+$BR$26+$BR$39+$BR$55+$BR$67+#REF!+$BR$90+$BR$104+$BR$115+#REF!</f>
        <v>#REF!</v>
      </c>
      <c r="BS133" s="5" t="e">
        <f>$BS$14+$BS$26+$BS$39+$BS$55+$BS$67+#REF!+$BS$90+$BS$104+$BS$115+#REF!</f>
        <v>#REF!</v>
      </c>
      <c r="BT133" s="5" t="e">
        <f>$BT$14+$BT$26+$BT$39+$BT$55+$BT$67+#REF!+$BT$90+$BT$104+$BT$115+#REF!</f>
        <v>#REF!</v>
      </c>
      <c r="BU133" s="5" t="e">
        <f>$BU$14+$BU$26+$BU$39+$BU$55+$BU$67+#REF!+$BU$90+$BU$104+$BU$115+#REF!</f>
        <v>#REF!</v>
      </c>
      <c r="BV133" s="5" t="e">
        <f>$BV$14+$BV$26+$BV$39+$BV$55+$BV$67+#REF!+$BV$90+$BV$104+$BV$115+#REF!</f>
        <v>#REF!</v>
      </c>
      <c r="BW133" s="5" t="e">
        <f>$BW$14+$BW$26+$BW$39+$BW$55+$BW$67+#REF!+$BW$90+$BW$104+$BW$115+#REF!</f>
        <v>#REF!</v>
      </c>
      <c r="BX133" s="5" t="e">
        <f>$BX$14+$BX$26+$BX$39+$BX$55+$BX$67+#REF!+$BX$90+$BX$104+$BX$115+#REF!</f>
        <v>#REF!</v>
      </c>
      <c r="BY133" s="5" t="e">
        <f>$BY$14+$BY$26+$BY$39+$BY$55+$BY$67+#REF!+$BY$90+$BY$104+$BY$115+#REF!</f>
        <v>#REF!</v>
      </c>
      <c r="BZ133" s="5" t="e">
        <f>$BZ$14+$BZ$26+$BZ$39+$BZ$55+$BZ$67+#REF!+$BZ$90+$BZ$104+$BZ$115+#REF!</f>
        <v>#REF!</v>
      </c>
      <c r="CA133" s="5" t="e">
        <f>$CA$14+$CA$26+$CA$39+$CA$55+$CA$67+#REF!+$CA$90+$CA$104+$CA$115+#REF!</f>
        <v>#REF!</v>
      </c>
      <c r="CB133" s="5" t="e">
        <f>$CB$14+$CB$26+$CB$39+$CB$55+$CB$67+#REF!+$CB$90+$CB$104+$CB$115+#REF!</f>
        <v>#REF!</v>
      </c>
      <c r="CC133" s="12"/>
      <c r="CD133" s="12"/>
      <c r="CE133" s="5" t="e">
        <f>$CE$14+$CE$26+$CE$39+$CE$55+$CE$67+#REF!+$CE$90+$CE$104+$CE$115+#REF!</f>
        <v>#REF!</v>
      </c>
      <c r="CF133" s="5"/>
      <c r="CG133" s="5" t="e">
        <f>$CG$14+$CG$26+$CG$39+$CG$55+$CG$67+#REF!+$CG$90+$CG$104+$CG$115+#REF!</f>
        <v>#REF!</v>
      </c>
      <c r="CH133" s="5" t="e">
        <f>$CH$14+$CH$26+$CH$39+$CH$55+$CH$67+#REF!+$CH$90+$CH$104+$CH$115+#REF!</f>
        <v>#REF!</v>
      </c>
      <c r="CI133" s="5" t="e">
        <f>$CI$14+$CI$26+$CI$39+$CI$55+$CI$67+#REF!+$CI$90+$CI$104+$CI$115+#REF!</f>
        <v>#REF!</v>
      </c>
      <c r="CJ133" s="5" t="e">
        <f>$CJ$14+$CJ$26+$CJ$39+$CJ$55+$CJ$67+#REF!+$CJ$90+$CJ$104+$CJ$115+#REF!</f>
        <v>#REF!</v>
      </c>
      <c r="CK133" s="5" t="e">
        <f>$CK$14+$CK$26+$CK$39+$CK$55+$CK$67+#REF!+$CK$90+$CK$104+$CK$115+#REF!</f>
        <v>#REF!</v>
      </c>
      <c r="CL133" s="5" t="e">
        <f>$CL$14+$CL$26+$CL$39+$CL$55+$CL$67+#REF!+$CL$90+$CL$104+$CL$115+#REF!</f>
        <v>#REF!</v>
      </c>
      <c r="CM133" s="5" t="e">
        <f>$CM$14+$CM$26+$CM$39+$CM$55+$CM$67+#REF!+$CM$90+$CM$104+$CM$115+#REF!</f>
        <v>#REF!</v>
      </c>
      <c r="CN133" s="5" t="e">
        <f>$CN$14+$CN$26+$CN$39+$CN$55+$CN$67+#REF!+$CN$90+$CN$104+$CN$115+#REF!</f>
        <v>#REF!</v>
      </c>
      <c r="CO133" s="5" t="e">
        <f>$CO$14+$CO$26+$CO$39+$CO$55+$CO$67+#REF!+$CO$90+$CO$104+$CO$115+#REF!</f>
        <v>#REF!</v>
      </c>
      <c r="CP133" s="5" t="e">
        <f>$CP$14+$CP$26+$CP$39+$CP$55+$CP$67+#REF!+$CP$90+$CP$104+$CP$115+#REF!</f>
        <v>#REF!</v>
      </c>
      <c r="CQ133" s="5" t="e">
        <f>$CQ$14+$CQ$26+$CQ$39+$CQ$55+$CQ$67+#REF!+$CQ$90+$CQ$104+$CQ$115+#REF!</f>
        <v>#REF!</v>
      </c>
    </row>
    <row r="134" spans="1:95" x14ac:dyDescent="0.3">
      <c r="A134" s="121" t="s">
        <v>125</v>
      </c>
      <c r="B134" s="126" t="s">
        <v>126</v>
      </c>
      <c r="C134" s="123" t="str">
        <f>"200"</f>
        <v>200</v>
      </c>
      <c r="D134" s="123">
        <v>0.12</v>
      </c>
      <c r="E134" s="123">
        <v>0</v>
      </c>
      <c r="F134" s="123">
        <v>0.02</v>
      </c>
      <c r="G134" s="123">
        <v>0.02</v>
      </c>
      <c r="H134" s="123">
        <v>9.83</v>
      </c>
      <c r="I134" s="243">
        <v>38.659836097560984</v>
      </c>
    </row>
    <row r="135" spans="1:95" x14ac:dyDescent="0.3">
      <c r="A135" s="121" t="str">
        <f>"-"</f>
        <v>-</v>
      </c>
      <c r="B135" s="126" t="s">
        <v>100</v>
      </c>
      <c r="C135" s="123" t="str">
        <f>"20"</f>
        <v>20</v>
      </c>
      <c r="D135" s="123">
        <v>1.32</v>
      </c>
      <c r="E135" s="123">
        <v>0</v>
      </c>
      <c r="F135" s="123">
        <v>0.24</v>
      </c>
      <c r="G135" s="123">
        <v>0.24</v>
      </c>
      <c r="H135" s="123">
        <v>8.34</v>
      </c>
      <c r="I135" s="243">
        <v>38.676000000000002</v>
      </c>
    </row>
    <row r="136" spans="1:95" x14ac:dyDescent="0.3">
      <c r="A136" s="121" t="str">
        <f>"-"</f>
        <v>-</v>
      </c>
      <c r="B136" s="126" t="s">
        <v>155</v>
      </c>
      <c r="C136" s="123" t="str">
        <f>"100"</f>
        <v>100</v>
      </c>
      <c r="D136" s="123">
        <v>0.4</v>
      </c>
      <c r="E136" s="123">
        <v>0</v>
      </c>
      <c r="F136" s="123">
        <v>0.4</v>
      </c>
      <c r="G136" s="123">
        <v>0.4</v>
      </c>
      <c r="H136" s="123">
        <v>11.6</v>
      </c>
      <c r="I136" s="243">
        <v>48.68</v>
      </c>
    </row>
    <row r="137" spans="1:95" x14ac:dyDescent="0.3">
      <c r="A137" s="127"/>
      <c r="B137" s="142" t="s">
        <v>101</v>
      </c>
      <c r="C137" s="128"/>
      <c r="D137" s="128">
        <f>SUM(D132:D136)</f>
        <v>15.42</v>
      </c>
      <c r="E137" s="128">
        <f t="shared" ref="E137:I137" si="41">SUM(E132:E136)</f>
        <v>7.09</v>
      </c>
      <c r="F137" s="128">
        <f t="shared" si="41"/>
        <v>18.279999999999998</v>
      </c>
      <c r="G137" s="128">
        <f t="shared" si="41"/>
        <v>1.52</v>
      </c>
      <c r="H137" s="128">
        <f t="shared" si="41"/>
        <v>81.61999999999999</v>
      </c>
      <c r="I137" s="244">
        <f t="shared" si="41"/>
        <v>543.84512789756104</v>
      </c>
    </row>
    <row r="138" spans="1:95" hidden="1" x14ac:dyDescent="0.3">
      <c r="A138" s="121"/>
      <c r="B138" s="126" t="s">
        <v>102</v>
      </c>
      <c r="C138" s="123"/>
      <c r="D138" s="123">
        <v>19.25</v>
      </c>
      <c r="E138" s="123">
        <v>0</v>
      </c>
      <c r="F138" s="123">
        <v>19.75</v>
      </c>
      <c r="G138" s="123">
        <v>0</v>
      </c>
      <c r="H138" s="123">
        <v>83.75</v>
      </c>
      <c r="I138" s="243">
        <v>587.5</v>
      </c>
    </row>
    <row r="139" spans="1:95" hidden="1" x14ac:dyDescent="0.3">
      <c r="A139" s="121"/>
      <c r="B139" s="126" t="s">
        <v>103</v>
      </c>
      <c r="C139" s="123"/>
      <c r="D139" s="123">
        <f t="shared" ref="D139:I139" si="42">D137-D138</f>
        <v>-3.83</v>
      </c>
      <c r="E139" s="123">
        <f t="shared" si="42"/>
        <v>7.09</v>
      </c>
      <c r="F139" s="123">
        <f t="shared" si="42"/>
        <v>-1.4700000000000024</v>
      </c>
      <c r="G139" s="123">
        <f t="shared" si="42"/>
        <v>1.52</v>
      </c>
      <c r="H139" s="123">
        <f t="shared" si="42"/>
        <v>-2.1300000000000097</v>
      </c>
      <c r="I139" s="243">
        <f t="shared" si="42"/>
        <v>-43.654872102438958</v>
      </c>
    </row>
    <row r="140" spans="1:95" hidden="1" x14ac:dyDescent="0.3">
      <c r="A140" s="121"/>
      <c r="B140" s="126" t="s">
        <v>104</v>
      </c>
      <c r="C140" s="123"/>
      <c r="D140" s="123">
        <v>12</v>
      </c>
      <c r="E140" s="123"/>
      <c r="F140" s="123">
        <v>31</v>
      </c>
      <c r="G140" s="123"/>
      <c r="H140" s="123">
        <v>57</v>
      </c>
      <c r="I140" s="243"/>
    </row>
    <row r="141" spans="1:95" x14ac:dyDescent="0.3">
      <c r="A141" s="121"/>
      <c r="B141" s="122" t="s">
        <v>199</v>
      </c>
      <c r="C141" s="123"/>
      <c r="D141" s="123"/>
      <c r="E141" s="123"/>
      <c r="F141" s="123"/>
      <c r="G141" s="123"/>
      <c r="H141" s="123"/>
      <c r="I141" s="243"/>
    </row>
    <row r="142" spans="1:95" x14ac:dyDescent="0.3">
      <c r="A142" s="121" t="s">
        <v>226</v>
      </c>
      <c r="B142" s="126" t="s">
        <v>200</v>
      </c>
      <c r="C142" s="123">
        <v>250</v>
      </c>
      <c r="D142" s="123">
        <v>5.53</v>
      </c>
      <c r="E142" s="123">
        <v>0</v>
      </c>
      <c r="F142" s="123">
        <v>5.56</v>
      </c>
      <c r="G142" s="123">
        <v>4.45</v>
      </c>
      <c r="H142" s="123">
        <v>24.31</v>
      </c>
      <c r="I142" s="243">
        <v>164</v>
      </c>
    </row>
    <row r="143" spans="1:95" ht="14.4" customHeight="1" x14ac:dyDescent="0.3">
      <c r="A143" s="121" t="s">
        <v>355</v>
      </c>
      <c r="B143" s="126" t="s">
        <v>245</v>
      </c>
      <c r="C143" s="123" t="str">
        <f>"200"</f>
        <v>200</v>
      </c>
      <c r="D143" s="123">
        <v>14.8</v>
      </c>
      <c r="E143" s="123">
        <v>11.9</v>
      </c>
      <c r="F143" s="123">
        <v>16.510000000000002</v>
      </c>
      <c r="G143" s="123">
        <v>8.52</v>
      </c>
      <c r="H143" s="123">
        <v>36.71</v>
      </c>
      <c r="I143" s="243">
        <v>353.25150000000002</v>
      </c>
    </row>
    <row r="144" spans="1:95" x14ac:dyDescent="0.3">
      <c r="A144" s="141" t="s">
        <v>223</v>
      </c>
      <c r="B144" s="126" t="s">
        <v>224</v>
      </c>
      <c r="C144" s="123" t="str">
        <f>"200"</f>
        <v>200</v>
      </c>
      <c r="D144" s="123">
        <v>0.19</v>
      </c>
      <c r="E144" s="123">
        <v>0</v>
      </c>
      <c r="F144" s="123">
        <v>7.0000000000000007E-2</v>
      </c>
      <c r="G144" s="123">
        <v>0.03</v>
      </c>
      <c r="H144" s="123">
        <v>11.58</v>
      </c>
      <c r="I144" s="243">
        <v>45.638252500000007</v>
      </c>
    </row>
    <row r="145" spans="1:95" x14ac:dyDescent="0.3">
      <c r="A145" s="121" t="str">
        <f>"-"</f>
        <v>-</v>
      </c>
      <c r="B145" s="126" t="s">
        <v>254</v>
      </c>
      <c r="C145" s="123" t="str">
        <f>"30"</f>
        <v>30</v>
      </c>
      <c r="D145" s="123">
        <v>1.98</v>
      </c>
      <c r="E145" s="123">
        <v>0</v>
      </c>
      <c r="F145" s="123">
        <v>0.2</v>
      </c>
      <c r="G145" s="123">
        <v>0.2</v>
      </c>
      <c r="H145" s="123">
        <v>14.07</v>
      </c>
      <c r="I145" s="243">
        <v>67.170299999999997</v>
      </c>
    </row>
    <row r="146" spans="1:95" x14ac:dyDescent="0.3">
      <c r="A146" s="121" t="str">
        <f>"-"</f>
        <v>-</v>
      </c>
      <c r="B146" s="126" t="s">
        <v>100</v>
      </c>
      <c r="C146" s="123" t="str">
        <f>"30"</f>
        <v>30</v>
      </c>
      <c r="D146" s="123">
        <v>1.98</v>
      </c>
      <c r="E146" s="123">
        <v>0</v>
      </c>
      <c r="F146" s="123">
        <v>0.36</v>
      </c>
      <c r="G146" s="123">
        <v>0.36</v>
      </c>
      <c r="H146" s="123">
        <v>12.51</v>
      </c>
      <c r="I146" s="243">
        <v>58.013999999999996</v>
      </c>
    </row>
    <row r="147" spans="1:95" x14ac:dyDescent="0.3">
      <c r="A147" s="121" t="str">
        <f>"-"</f>
        <v>-</v>
      </c>
      <c r="B147" s="126" t="s">
        <v>204</v>
      </c>
      <c r="C147" s="123" t="str">
        <f>"100"</f>
        <v>100</v>
      </c>
      <c r="D147" s="123">
        <v>0.4</v>
      </c>
      <c r="E147" s="123">
        <v>0</v>
      </c>
      <c r="F147" s="123">
        <v>0.4</v>
      </c>
      <c r="G147" s="123">
        <v>0.4</v>
      </c>
      <c r="H147" s="123">
        <v>11.6</v>
      </c>
      <c r="I147" s="243">
        <v>48.68</v>
      </c>
    </row>
    <row r="148" spans="1:95" x14ac:dyDescent="0.3">
      <c r="A148" s="127"/>
      <c r="B148" s="142" t="s">
        <v>205</v>
      </c>
      <c r="C148" s="128"/>
      <c r="D148" s="128">
        <f t="shared" ref="D148:I148" si="43">SUM(D142:D147)</f>
        <v>24.880000000000003</v>
      </c>
      <c r="E148" s="128">
        <f t="shared" si="43"/>
        <v>11.9</v>
      </c>
      <c r="F148" s="128">
        <f t="shared" si="43"/>
        <v>23.099999999999998</v>
      </c>
      <c r="G148" s="128">
        <f t="shared" si="43"/>
        <v>13.959999999999997</v>
      </c>
      <c r="H148" s="128">
        <f t="shared" si="43"/>
        <v>110.77999999999999</v>
      </c>
      <c r="I148" s="244">
        <f t="shared" si="43"/>
        <v>736.75405250000006</v>
      </c>
    </row>
    <row r="149" spans="1:95" hidden="1" x14ac:dyDescent="0.3">
      <c r="A149" s="56"/>
      <c r="B149" s="16" t="s">
        <v>102</v>
      </c>
      <c r="C149" s="74"/>
      <c r="D149" s="74">
        <v>26.95</v>
      </c>
      <c r="E149" s="74">
        <v>0</v>
      </c>
      <c r="F149" s="74">
        <v>27.65</v>
      </c>
      <c r="G149" s="74">
        <v>0</v>
      </c>
      <c r="H149" s="74">
        <v>117.24999999999999</v>
      </c>
      <c r="I149" s="242">
        <v>822.5</v>
      </c>
    </row>
    <row r="150" spans="1:95" hidden="1" x14ac:dyDescent="0.3">
      <c r="A150" s="56"/>
      <c r="B150" s="16" t="s">
        <v>103</v>
      </c>
      <c r="C150" s="74"/>
      <c r="D150" s="74">
        <f t="shared" ref="D150:I150" si="44">D148-D149</f>
        <v>-2.0699999999999967</v>
      </c>
      <c r="E150" s="74">
        <f t="shared" si="44"/>
        <v>11.9</v>
      </c>
      <c r="F150" s="74">
        <f t="shared" si="44"/>
        <v>-4.5500000000000007</v>
      </c>
      <c r="G150" s="74">
        <f t="shared" si="44"/>
        <v>13.959999999999997</v>
      </c>
      <c r="H150" s="74">
        <f t="shared" si="44"/>
        <v>-6.4699999999999989</v>
      </c>
      <c r="I150" s="242">
        <f t="shared" si="44"/>
        <v>-85.745947499999943</v>
      </c>
    </row>
    <row r="151" spans="1:95" hidden="1" x14ac:dyDescent="0.3">
      <c r="A151" s="56"/>
      <c r="B151" s="16" t="s">
        <v>104</v>
      </c>
      <c r="C151" s="74"/>
      <c r="D151" s="74">
        <v>11</v>
      </c>
      <c r="E151" s="74"/>
      <c r="F151" s="74">
        <v>37</v>
      </c>
      <c r="G151" s="74"/>
      <c r="H151" s="74">
        <v>51</v>
      </c>
      <c r="I151" s="242"/>
    </row>
    <row r="152" spans="1:95" x14ac:dyDescent="0.3">
      <c r="A152" s="56"/>
      <c r="B152" s="143" t="s">
        <v>287</v>
      </c>
      <c r="C152" s="74"/>
      <c r="D152" s="75">
        <f t="shared" ref="D152:AI152" si="45">D137+D148</f>
        <v>40.300000000000004</v>
      </c>
      <c r="E152" s="75">
        <f t="shared" si="45"/>
        <v>18.990000000000002</v>
      </c>
      <c r="F152" s="75">
        <f t="shared" si="45"/>
        <v>41.379999999999995</v>
      </c>
      <c r="G152" s="75">
        <f t="shared" si="45"/>
        <v>15.479999999999997</v>
      </c>
      <c r="H152" s="75">
        <f t="shared" si="45"/>
        <v>192.39999999999998</v>
      </c>
      <c r="I152" s="245">
        <f t="shared" si="45"/>
        <v>1280.5991803975612</v>
      </c>
      <c r="J152" s="67">
        <f t="shared" si="45"/>
        <v>0</v>
      </c>
      <c r="K152" s="67">
        <f t="shared" si="45"/>
        <v>0</v>
      </c>
      <c r="L152" s="67">
        <f t="shared" si="45"/>
        <v>0</v>
      </c>
      <c r="M152" s="67">
        <f t="shared" si="45"/>
        <v>0</v>
      </c>
      <c r="N152" s="67">
        <f t="shared" si="45"/>
        <v>0</v>
      </c>
      <c r="O152" s="67">
        <f t="shared" si="45"/>
        <v>0</v>
      </c>
      <c r="P152" s="67">
        <f t="shared" si="45"/>
        <v>0</v>
      </c>
      <c r="Q152" s="67">
        <f t="shared" si="45"/>
        <v>0</v>
      </c>
      <c r="R152" s="67">
        <f t="shared" si="45"/>
        <v>0</v>
      </c>
      <c r="S152" s="67">
        <f t="shared" si="45"/>
        <v>0</v>
      </c>
      <c r="T152" s="67">
        <f t="shared" si="45"/>
        <v>0</v>
      </c>
      <c r="U152" s="67">
        <f t="shared" si="45"/>
        <v>0</v>
      </c>
      <c r="V152" s="67">
        <f t="shared" si="45"/>
        <v>0</v>
      </c>
      <c r="W152" s="67">
        <f t="shared" si="45"/>
        <v>0</v>
      </c>
      <c r="X152" s="67">
        <f t="shared" si="45"/>
        <v>0</v>
      </c>
      <c r="Y152" s="67">
        <f t="shared" si="45"/>
        <v>0</v>
      </c>
      <c r="Z152" s="67">
        <f t="shared" si="45"/>
        <v>0</v>
      </c>
      <c r="AA152" s="67">
        <f t="shared" si="45"/>
        <v>0</v>
      </c>
      <c r="AB152" s="67">
        <f t="shared" si="45"/>
        <v>0</v>
      </c>
      <c r="AC152" s="67">
        <f t="shared" si="45"/>
        <v>0</v>
      </c>
      <c r="AD152" s="67">
        <f t="shared" si="45"/>
        <v>0</v>
      </c>
      <c r="AE152" s="67">
        <f t="shared" si="45"/>
        <v>0</v>
      </c>
      <c r="AF152" s="67">
        <f t="shared" si="45"/>
        <v>0</v>
      </c>
      <c r="AG152" s="67">
        <f t="shared" si="45"/>
        <v>0</v>
      </c>
      <c r="AH152" s="67">
        <f t="shared" si="45"/>
        <v>0</v>
      </c>
      <c r="AI152" s="67">
        <f t="shared" si="45"/>
        <v>0</v>
      </c>
      <c r="AJ152" s="67">
        <f t="shared" ref="AJ152:BO152" si="46">AJ137+AJ148</f>
        <v>0</v>
      </c>
      <c r="AK152" s="67">
        <f t="shared" si="46"/>
        <v>0</v>
      </c>
      <c r="AL152" s="67">
        <f t="shared" si="46"/>
        <v>0</v>
      </c>
      <c r="AM152" s="67">
        <f t="shared" si="46"/>
        <v>0</v>
      </c>
      <c r="AN152" s="67">
        <f t="shared" si="46"/>
        <v>0</v>
      </c>
      <c r="AO152" s="67">
        <f t="shared" si="46"/>
        <v>0</v>
      </c>
      <c r="AP152" s="67">
        <f t="shared" si="46"/>
        <v>0</v>
      </c>
      <c r="AQ152" s="67">
        <f t="shared" si="46"/>
        <v>0</v>
      </c>
      <c r="AR152" s="67">
        <f t="shared" si="46"/>
        <v>0</v>
      </c>
      <c r="AS152" s="67">
        <f t="shared" si="46"/>
        <v>0</v>
      </c>
      <c r="AT152" s="67">
        <f t="shared" si="46"/>
        <v>0</v>
      </c>
      <c r="AU152" s="67">
        <f t="shared" si="46"/>
        <v>0</v>
      </c>
      <c r="AV152" s="67">
        <f t="shared" si="46"/>
        <v>0</v>
      </c>
      <c r="AW152" s="67">
        <f t="shared" si="46"/>
        <v>0</v>
      </c>
      <c r="AX152" s="67">
        <f t="shared" si="46"/>
        <v>0</v>
      </c>
      <c r="AY152" s="67">
        <f t="shared" si="46"/>
        <v>0</v>
      </c>
      <c r="AZ152" s="67">
        <f t="shared" si="46"/>
        <v>0</v>
      </c>
      <c r="BA152" s="67">
        <f t="shared" si="46"/>
        <v>0</v>
      </c>
      <c r="BB152" s="67">
        <f t="shared" si="46"/>
        <v>0</v>
      </c>
      <c r="BC152" s="67">
        <f t="shared" si="46"/>
        <v>0</v>
      </c>
      <c r="BD152" s="67">
        <f t="shared" si="46"/>
        <v>0</v>
      </c>
      <c r="BE152" s="67">
        <f t="shared" si="46"/>
        <v>0</v>
      </c>
      <c r="BF152" s="67">
        <f t="shared" si="46"/>
        <v>0</v>
      </c>
      <c r="BG152" s="67">
        <f t="shared" si="46"/>
        <v>0</v>
      </c>
      <c r="BH152" s="67">
        <f t="shared" si="46"/>
        <v>0</v>
      </c>
      <c r="BI152" s="67">
        <f t="shared" si="46"/>
        <v>0</v>
      </c>
      <c r="BJ152" s="67">
        <f t="shared" si="46"/>
        <v>0</v>
      </c>
      <c r="BK152" s="67">
        <f t="shared" si="46"/>
        <v>0</v>
      </c>
      <c r="BL152" s="67">
        <f t="shared" si="46"/>
        <v>0</v>
      </c>
      <c r="BM152" s="67">
        <f t="shared" si="46"/>
        <v>0</v>
      </c>
      <c r="BN152" s="67">
        <f t="shared" si="46"/>
        <v>0</v>
      </c>
      <c r="BO152" s="67">
        <f t="shared" si="46"/>
        <v>0</v>
      </c>
      <c r="BP152" s="67">
        <f t="shared" ref="BP152:CQ152" si="47">BP137+BP148</f>
        <v>0</v>
      </c>
      <c r="BQ152" s="67">
        <f t="shared" si="47"/>
        <v>0</v>
      </c>
      <c r="BR152" s="67">
        <f t="shared" si="47"/>
        <v>0</v>
      </c>
      <c r="BS152" s="67">
        <f t="shared" si="47"/>
        <v>0</v>
      </c>
      <c r="BT152" s="67">
        <f t="shared" si="47"/>
        <v>0</v>
      </c>
      <c r="BU152" s="67">
        <f t="shared" si="47"/>
        <v>0</v>
      </c>
      <c r="BV152" s="67">
        <f t="shared" si="47"/>
        <v>0</v>
      </c>
      <c r="BW152" s="67">
        <f t="shared" si="47"/>
        <v>0</v>
      </c>
      <c r="BX152" s="67">
        <f t="shared" si="47"/>
        <v>0</v>
      </c>
      <c r="BY152" s="67">
        <f t="shared" si="47"/>
        <v>0</v>
      </c>
      <c r="BZ152" s="67">
        <f t="shared" si="47"/>
        <v>0</v>
      </c>
      <c r="CA152" s="67">
        <f t="shared" si="47"/>
        <v>0</v>
      </c>
      <c r="CB152" s="67">
        <f t="shared" si="47"/>
        <v>0</v>
      </c>
      <c r="CC152" s="67">
        <f t="shared" si="47"/>
        <v>0</v>
      </c>
      <c r="CD152" s="67">
        <f t="shared" si="47"/>
        <v>0</v>
      </c>
      <c r="CE152" s="67">
        <f t="shared" si="47"/>
        <v>0</v>
      </c>
      <c r="CF152" s="67">
        <f t="shared" si="47"/>
        <v>0</v>
      </c>
      <c r="CG152" s="67">
        <f t="shared" si="47"/>
        <v>0</v>
      </c>
      <c r="CH152" s="67">
        <f t="shared" si="47"/>
        <v>0</v>
      </c>
      <c r="CI152" s="67">
        <f t="shared" si="47"/>
        <v>0</v>
      </c>
      <c r="CJ152" s="67">
        <f t="shared" si="47"/>
        <v>0</v>
      </c>
      <c r="CK152" s="67">
        <f t="shared" si="47"/>
        <v>0</v>
      </c>
      <c r="CL152" s="67">
        <f t="shared" si="47"/>
        <v>0</v>
      </c>
      <c r="CM152" s="67">
        <f t="shared" si="47"/>
        <v>0</v>
      </c>
      <c r="CN152" s="67">
        <f t="shared" si="47"/>
        <v>0</v>
      </c>
      <c r="CO152" s="67">
        <f t="shared" si="47"/>
        <v>0</v>
      </c>
      <c r="CP152" s="67">
        <f t="shared" si="47"/>
        <v>0</v>
      </c>
      <c r="CQ152" s="67">
        <f t="shared" si="47"/>
        <v>0</v>
      </c>
    </row>
    <row r="153" spans="1:95" x14ac:dyDescent="0.3">
      <c r="A153" s="56"/>
      <c r="B153" s="16"/>
      <c r="C153" s="74"/>
      <c r="D153" s="74"/>
      <c r="E153" s="74"/>
      <c r="F153" s="74"/>
      <c r="G153" s="74"/>
      <c r="H153" s="74"/>
      <c r="I153" s="242"/>
    </row>
    <row r="154" spans="1:95" x14ac:dyDescent="0.3">
      <c r="A154" s="56"/>
      <c r="B154" s="23" t="s">
        <v>148</v>
      </c>
      <c r="C154" s="24" t="s">
        <v>156</v>
      </c>
      <c r="D154" s="234" t="s">
        <v>157</v>
      </c>
      <c r="E154" s="234"/>
      <c r="F154" s="267" t="s">
        <v>158</v>
      </c>
      <c r="G154" s="267"/>
      <c r="H154" s="25" t="s">
        <v>159</v>
      </c>
      <c r="I154" s="25" t="s">
        <v>160</v>
      </c>
    </row>
    <row r="155" spans="1:95" x14ac:dyDescent="0.3">
      <c r="A155" s="121"/>
      <c r="B155" s="122" t="s">
        <v>92</v>
      </c>
      <c r="C155" s="123"/>
      <c r="D155" s="123"/>
      <c r="E155" s="123"/>
      <c r="F155" s="123"/>
      <c r="G155" s="123"/>
      <c r="H155" s="123"/>
      <c r="I155" s="243"/>
    </row>
    <row r="156" spans="1:95" x14ac:dyDescent="0.3">
      <c r="A156" s="121" t="str">
        <f>" 245/1"</f>
        <v xml:space="preserve"> 245/1</v>
      </c>
      <c r="B156" s="126" t="s">
        <v>344</v>
      </c>
      <c r="C156" s="123" t="str">
        <f>"30"</f>
        <v>30</v>
      </c>
      <c r="D156" s="123">
        <v>0.32</v>
      </c>
      <c r="E156" s="123">
        <v>0</v>
      </c>
      <c r="F156" s="123">
        <v>0.27</v>
      </c>
      <c r="G156" s="123">
        <v>0.31</v>
      </c>
      <c r="H156" s="123">
        <v>1.44</v>
      </c>
      <c r="I156" s="243">
        <v>9.2465317499999991</v>
      </c>
    </row>
    <row r="157" spans="1:95" x14ac:dyDescent="0.3">
      <c r="A157" s="121" t="s">
        <v>127</v>
      </c>
      <c r="B157" s="126" t="s">
        <v>128</v>
      </c>
      <c r="C157" s="123" t="str">
        <f>"100"</f>
        <v>100</v>
      </c>
      <c r="D157" s="123">
        <v>6.48</v>
      </c>
      <c r="E157" s="123">
        <v>11.35</v>
      </c>
      <c r="F157" s="123">
        <v>13.27</v>
      </c>
      <c r="G157" s="123">
        <v>0.09</v>
      </c>
      <c r="H157" s="123">
        <v>12.12</v>
      </c>
      <c r="I157" s="243">
        <v>188.03127966881308</v>
      </c>
    </row>
    <row r="158" spans="1:95" x14ac:dyDescent="0.3">
      <c r="A158" s="121" t="s">
        <v>129</v>
      </c>
      <c r="B158" s="126" t="s">
        <v>130</v>
      </c>
      <c r="C158" s="123" t="str">
        <f>"150"</f>
        <v>150</v>
      </c>
      <c r="D158" s="123">
        <v>6.58</v>
      </c>
      <c r="E158" s="123">
        <v>0</v>
      </c>
      <c r="F158" s="123">
        <v>3.38</v>
      </c>
      <c r="G158" s="123">
        <v>1.72</v>
      </c>
      <c r="H158" s="123">
        <v>34.47</v>
      </c>
      <c r="I158" s="243">
        <v>172.57</v>
      </c>
    </row>
    <row r="159" spans="1:95" x14ac:dyDescent="0.3">
      <c r="A159" s="121" t="s">
        <v>115</v>
      </c>
      <c r="B159" s="126" t="s">
        <v>116</v>
      </c>
      <c r="C159" s="123" t="str">
        <f>"200"</f>
        <v>200</v>
      </c>
      <c r="D159" s="123">
        <v>0.08</v>
      </c>
      <c r="E159" s="123">
        <v>0</v>
      </c>
      <c r="F159" s="123">
        <v>0.02</v>
      </c>
      <c r="G159" s="123">
        <v>0.02</v>
      </c>
      <c r="H159" s="123">
        <v>9.84</v>
      </c>
      <c r="I159" s="243">
        <v>37.802231999999989</v>
      </c>
    </row>
    <row r="160" spans="1:95" x14ac:dyDescent="0.3">
      <c r="A160" s="121" t="str">
        <f>""</f>
        <v/>
      </c>
      <c r="B160" s="126" t="s">
        <v>112</v>
      </c>
      <c r="C160" s="123" t="str">
        <f>"20"</f>
        <v>20</v>
      </c>
      <c r="D160" s="123">
        <v>1.8</v>
      </c>
      <c r="E160" s="123">
        <v>0</v>
      </c>
      <c r="F160" s="123">
        <v>0.6</v>
      </c>
      <c r="G160" s="123">
        <v>0</v>
      </c>
      <c r="H160" s="123">
        <v>10.76</v>
      </c>
      <c r="I160" s="243">
        <v>53.529999999999994</v>
      </c>
    </row>
    <row r="161" spans="1:9" x14ac:dyDescent="0.3">
      <c r="A161" s="121" t="str">
        <f>"-"</f>
        <v>-</v>
      </c>
      <c r="B161" s="126" t="s">
        <v>100</v>
      </c>
      <c r="C161" s="123" t="str">
        <f>"25"</f>
        <v>25</v>
      </c>
      <c r="D161" s="123">
        <v>1.65</v>
      </c>
      <c r="E161" s="123">
        <v>0</v>
      </c>
      <c r="F161" s="123">
        <v>0.3</v>
      </c>
      <c r="G161" s="123">
        <v>0.3</v>
      </c>
      <c r="H161" s="123">
        <v>10.43</v>
      </c>
      <c r="I161" s="243">
        <v>48.344999999999999</v>
      </c>
    </row>
    <row r="162" spans="1:9" x14ac:dyDescent="0.3">
      <c r="A162" s="127"/>
      <c r="B162" s="142" t="s">
        <v>101</v>
      </c>
      <c r="C162" s="128"/>
      <c r="D162" s="128">
        <f>SUM(D156:D161)</f>
        <v>16.91</v>
      </c>
      <c r="E162" s="128">
        <f t="shared" ref="E162:I162" si="48">SUM(E156:E161)</f>
        <v>11.35</v>
      </c>
      <c r="F162" s="128">
        <f t="shared" si="48"/>
        <v>17.84</v>
      </c>
      <c r="G162" s="128">
        <f t="shared" si="48"/>
        <v>2.44</v>
      </c>
      <c r="H162" s="128">
        <f t="shared" si="48"/>
        <v>79.06</v>
      </c>
      <c r="I162" s="244">
        <f t="shared" si="48"/>
        <v>509.52504341881308</v>
      </c>
    </row>
    <row r="163" spans="1:9" hidden="1" x14ac:dyDescent="0.3">
      <c r="A163" s="121"/>
      <c r="B163" s="126" t="s">
        <v>102</v>
      </c>
      <c r="C163" s="123"/>
      <c r="D163" s="123">
        <v>19.25</v>
      </c>
      <c r="E163" s="123">
        <v>0</v>
      </c>
      <c r="F163" s="123">
        <v>19.75</v>
      </c>
      <c r="G163" s="123">
        <v>0</v>
      </c>
      <c r="H163" s="123">
        <v>83.75</v>
      </c>
      <c r="I163" s="243">
        <v>587.5</v>
      </c>
    </row>
    <row r="164" spans="1:9" hidden="1" x14ac:dyDescent="0.3">
      <c r="A164" s="121"/>
      <c r="B164" s="126" t="s">
        <v>103</v>
      </c>
      <c r="C164" s="123"/>
      <c r="D164" s="123">
        <f t="shared" ref="D164:I164" si="49">D162-D163</f>
        <v>-2.34</v>
      </c>
      <c r="E164" s="123">
        <f t="shared" si="49"/>
        <v>11.35</v>
      </c>
      <c r="F164" s="123">
        <f t="shared" si="49"/>
        <v>-1.9100000000000001</v>
      </c>
      <c r="G164" s="123">
        <f t="shared" si="49"/>
        <v>2.44</v>
      </c>
      <c r="H164" s="123">
        <f t="shared" si="49"/>
        <v>-4.6899999999999977</v>
      </c>
      <c r="I164" s="243">
        <f t="shared" si="49"/>
        <v>-77.974956581186916</v>
      </c>
    </row>
    <row r="165" spans="1:9" hidden="1" x14ac:dyDescent="0.3">
      <c r="A165" s="121"/>
      <c r="B165" s="126" t="s">
        <v>104</v>
      </c>
      <c r="C165" s="123"/>
      <c r="D165" s="123">
        <v>19</v>
      </c>
      <c r="E165" s="123"/>
      <c r="F165" s="123">
        <v>30</v>
      </c>
      <c r="G165" s="123"/>
      <c r="H165" s="123">
        <v>51</v>
      </c>
      <c r="I165" s="243"/>
    </row>
    <row r="166" spans="1:9" x14ac:dyDescent="0.3">
      <c r="A166" s="121"/>
      <c r="B166" s="122" t="s">
        <v>199</v>
      </c>
      <c r="C166" s="123"/>
      <c r="D166" s="123"/>
      <c r="E166" s="123"/>
      <c r="F166" s="123"/>
      <c r="G166" s="123"/>
      <c r="H166" s="123"/>
      <c r="I166" s="243"/>
    </row>
    <row r="167" spans="1:9" x14ac:dyDescent="0.3">
      <c r="A167" s="121" t="str">
        <f>" 245/1"</f>
        <v xml:space="preserve"> 245/1</v>
      </c>
      <c r="B167" s="126" t="s">
        <v>344</v>
      </c>
      <c r="C167" s="123" t="str">
        <f>"40"</f>
        <v>40</v>
      </c>
      <c r="D167" s="123">
        <v>0.31</v>
      </c>
      <c r="E167" s="123">
        <v>0</v>
      </c>
      <c r="F167" s="123">
        <v>0.33</v>
      </c>
      <c r="G167" s="123">
        <v>0.37</v>
      </c>
      <c r="H167" s="123">
        <v>1.3</v>
      </c>
      <c r="I167" s="243">
        <v>8.6095089999999992</v>
      </c>
    </row>
    <row r="168" spans="1:9" x14ac:dyDescent="0.3">
      <c r="A168" s="121" t="s">
        <v>230</v>
      </c>
      <c r="B168" s="126" t="s">
        <v>206</v>
      </c>
      <c r="C168" s="123" t="s">
        <v>225</v>
      </c>
      <c r="D168" s="123">
        <v>2.1800000000000002</v>
      </c>
      <c r="E168" s="123">
        <v>0</v>
      </c>
      <c r="F168" s="123">
        <v>5.47</v>
      </c>
      <c r="G168" s="123">
        <v>5.27</v>
      </c>
      <c r="H168" s="123">
        <v>17.260000000000002</v>
      </c>
      <c r="I168" s="243">
        <v>131.4</v>
      </c>
    </row>
    <row r="169" spans="1:9" x14ac:dyDescent="0.3">
      <c r="A169" s="121" t="s">
        <v>243</v>
      </c>
      <c r="B169" s="126" t="s">
        <v>121</v>
      </c>
      <c r="C169" s="123" t="str">
        <f>"200"</f>
        <v>200</v>
      </c>
      <c r="D169" s="123">
        <v>16.399999999999999</v>
      </c>
      <c r="E169" s="123">
        <v>10.43</v>
      </c>
      <c r="F169" s="123">
        <v>20.64</v>
      </c>
      <c r="G169" s="123">
        <v>0.46</v>
      </c>
      <c r="H169" s="123">
        <v>28.23</v>
      </c>
      <c r="I169" s="243">
        <v>354.18917299999993</v>
      </c>
    </row>
    <row r="170" spans="1:9" x14ac:dyDescent="0.3">
      <c r="A170" s="121" t="s">
        <v>235</v>
      </c>
      <c r="B170" s="126" t="s">
        <v>234</v>
      </c>
      <c r="C170" s="123" t="str">
        <f>"200"</f>
        <v>200</v>
      </c>
      <c r="D170" s="123">
        <v>0.41</v>
      </c>
      <c r="E170" s="123">
        <v>0</v>
      </c>
      <c r="F170" s="123">
        <v>0.17</v>
      </c>
      <c r="G170" s="123">
        <v>0.17</v>
      </c>
      <c r="H170" s="123">
        <v>27.43</v>
      </c>
      <c r="I170" s="243">
        <v>105.95859</v>
      </c>
    </row>
    <row r="171" spans="1:9" x14ac:dyDescent="0.3">
      <c r="A171" s="121" t="str">
        <f>"-"</f>
        <v>-</v>
      </c>
      <c r="B171" s="126" t="s">
        <v>254</v>
      </c>
      <c r="C171" s="123" t="str">
        <f>"35"</f>
        <v>35</v>
      </c>
      <c r="D171" s="123">
        <v>2.31</v>
      </c>
      <c r="E171" s="123">
        <v>0</v>
      </c>
      <c r="F171" s="123">
        <v>0.23</v>
      </c>
      <c r="G171" s="123">
        <v>0.23</v>
      </c>
      <c r="H171" s="123">
        <v>16.420000000000002</v>
      </c>
      <c r="I171" s="243">
        <v>78.365349999999992</v>
      </c>
    </row>
    <row r="172" spans="1:9" x14ac:dyDescent="0.3">
      <c r="A172" s="121" t="str">
        <f>"-"</f>
        <v>-</v>
      </c>
      <c r="B172" s="126" t="s">
        <v>100</v>
      </c>
      <c r="C172" s="123" t="str">
        <f>"25"</f>
        <v>25</v>
      </c>
      <c r="D172" s="123">
        <v>1.65</v>
      </c>
      <c r="E172" s="123">
        <v>0</v>
      </c>
      <c r="F172" s="123">
        <v>0.3</v>
      </c>
      <c r="G172" s="123">
        <v>0.3</v>
      </c>
      <c r="H172" s="123">
        <v>10.43</v>
      </c>
      <c r="I172" s="243">
        <v>48.344999999999999</v>
      </c>
    </row>
    <row r="173" spans="1:9" x14ac:dyDescent="0.3">
      <c r="A173" s="127"/>
      <c r="B173" s="142" t="s">
        <v>205</v>
      </c>
      <c r="C173" s="128"/>
      <c r="D173" s="128">
        <f>SUM(D167:D172)</f>
        <v>23.259999999999998</v>
      </c>
      <c r="E173" s="128">
        <f t="shared" ref="E173:I173" si="50">SUM(E167:E172)</f>
        <v>10.43</v>
      </c>
      <c r="F173" s="128">
        <f t="shared" si="50"/>
        <v>27.140000000000004</v>
      </c>
      <c r="G173" s="128">
        <f t="shared" si="50"/>
        <v>6.8</v>
      </c>
      <c r="H173" s="128">
        <f t="shared" si="50"/>
        <v>101.07</v>
      </c>
      <c r="I173" s="244">
        <f t="shared" si="50"/>
        <v>726.86762199999998</v>
      </c>
    </row>
    <row r="174" spans="1:9" hidden="1" x14ac:dyDescent="0.3">
      <c r="A174" s="56"/>
      <c r="B174" s="16" t="s">
        <v>102</v>
      </c>
      <c r="C174" s="74"/>
      <c r="D174" s="74">
        <v>26.95</v>
      </c>
      <c r="E174" s="74">
        <v>0</v>
      </c>
      <c r="F174" s="74">
        <v>27.65</v>
      </c>
      <c r="G174" s="74">
        <v>0</v>
      </c>
      <c r="H174" s="74">
        <v>117.24999999999999</v>
      </c>
      <c r="I174" s="242">
        <v>822.5</v>
      </c>
    </row>
    <row r="175" spans="1:9" hidden="1" x14ac:dyDescent="0.3">
      <c r="A175" s="56"/>
      <c r="B175" s="16" t="s">
        <v>103</v>
      </c>
      <c r="C175" s="74"/>
      <c r="D175" s="74">
        <f t="shared" ref="D175:I175" si="51">D173-D174</f>
        <v>-3.6900000000000013</v>
      </c>
      <c r="E175" s="74">
        <f t="shared" si="51"/>
        <v>10.43</v>
      </c>
      <c r="F175" s="74">
        <f t="shared" si="51"/>
        <v>-0.50999999999999446</v>
      </c>
      <c r="G175" s="74">
        <f t="shared" si="51"/>
        <v>6.8</v>
      </c>
      <c r="H175" s="74">
        <f t="shared" si="51"/>
        <v>-16.179999999999993</v>
      </c>
      <c r="I175" s="242">
        <f t="shared" si="51"/>
        <v>-95.632378000000017</v>
      </c>
    </row>
    <row r="176" spans="1:9" hidden="1" x14ac:dyDescent="0.3">
      <c r="A176" s="56"/>
      <c r="B176" s="16" t="s">
        <v>104</v>
      </c>
      <c r="C176" s="74"/>
      <c r="D176" s="74">
        <v>12</v>
      </c>
      <c r="E176" s="74"/>
      <c r="F176" s="74">
        <v>42</v>
      </c>
      <c r="G176" s="74"/>
      <c r="H176" s="74">
        <v>46</v>
      </c>
      <c r="I176" s="242"/>
    </row>
    <row r="177" spans="1:9" x14ac:dyDescent="0.3">
      <c r="A177" s="56"/>
      <c r="B177" s="143" t="s">
        <v>287</v>
      </c>
      <c r="C177" s="74"/>
      <c r="D177" s="75">
        <f>D162+D173</f>
        <v>40.17</v>
      </c>
      <c r="E177" s="75">
        <f t="shared" ref="E177:I177" si="52">E162+E173</f>
        <v>21.78</v>
      </c>
      <c r="F177" s="75">
        <f t="shared" si="52"/>
        <v>44.980000000000004</v>
      </c>
      <c r="G177" s="75">
        <f t="shared" si="52"/>
        <v>9.24</v>
      </c>
      <c r="H177" s="75">
        <f t="shared" si="52"/>
        <v>180.13</v>
      </c>
      <c r="I177" s="245">
        <f t="shared" si="52"/>
        <v>1236.3926654188131</v>
      </c>
    </row>
    <row r="178" spans="1:9" x14ac:dyDescent="0.3">
      <c r="A178" s="56"/>
      <c r="B178" s="16"/>
      <c r="C178" s="74"/>
      <c r="D178" s="74"/>
      <c r="E178" s="74"/>
      <c r="F178" s="74"/>
      <c r="G178" s="74"/>
      <c r="H178" s="74"/>
      <c r="I178" s="242"/>
    </row>
    <row r="179" spans="1:9" x14ac:dyDescent="0.3">
      <c r="A179" s="56"/>
      <c r="B179" s="23" t="s">
        <v>149</v>
      </c>
      <c r="C179" s="24" t="s">
        <v>156</v>
      </c>
      <c r="D179" s="234" t="s">
        <v>157</v>
      </c>
      <c r="E179" s="234"/>
      <c r="F179" s="267" t="s">
        <v>158</v>
      </c>
      <c r="G179" s="267"/>
      <c r="H179" s="25" t="s">
        <v>159</v>
      </c>
      <c r="I179" s="25" t="s">
        <v>160</v>
      </c>
    </row>
    <row r="180" spans="1:9" x14ac:dyDescent="0.3">
      <c r="A180" s="121"/>
      <c r="B180" s="122" t="s">
        <v>92</v>
      </c>
      <c r="C180" s="123"/>
      <c r="D180" s="123"/>
      <c r="E180" s="123"/>
      <c r="F180" s="123"/>
      <c r="G180" s="123"/>
      <c r="H180" s="123"/>
      <c r="I180" s="243"/>
    </row>
    <row r="181" spans="1:9" x14ac:dyDescent="0.3">
      <c r="A181" s="121" t="s">
        <v>227</v>
      </c>
      <c r="B181" s="126" t="s">
        <v>344</v>
      </c>
      <c r="C181" s="123" t="str">
        <f>"30"</f>
        <v>30</v>
      </c>
      <c r="D181" s="123">
        <v>0.23</v>
      </c>
      <c r="E181" s="123">
        <v>0</v>
      </c>
      <c r="F181" s="123">
        <v>0.25</v>
      </c>
      <c r="G181" s="123">
        <v>0.28000000000000003</v>
      </c>
      <c r="H181" s="123">
        <v>0.98</v>
      </c>
      <c r="I181" s="243">
        <v>6.4571317499999994</v>
      </c>
    </row>
    <row r="182" spans="1:9" x14ac:dyDescent="0.3">
      <c r="A182" s="121" t="s">
        <v>131</v>
      </c>
      <c r="B182" s="126" t="s">
        <v>132</v>
      </c>
      <c r="C182" s="123" t="str">
        <f>"100"</f>
        <v>100</v>
      </c>
      <c r="D182" s="123">
        <v>10.029999999999999</v>
      </c>
      <c r="E182" s="123">
        <v>8.68</v>
      </c>
      <c r="F182" s="123">
        <v>12.6</v>
      </c>
      <c r="G182" s="123">
        <v>1.63</v>
      </c>
      <c r="H182" s="123">
        <v>11.29</v>
      </c>
      <c r="I182" s="243">
        <v>194.97</v>
      </c>
    </row>
    <row r="183" spans="1:9" x14ac:dyDescent="0.3">
      <c r="A183" s="121" t="s">
        <v>108</v>
      </c>
      <c r="B183" s="126" t="s">
        <v>109</v>
      </c>
      <c r="C183" s="123" t="str">
        <f>"150"</f>
        <v>150</v>
      </c>
      <c r="D183" s="123">
        <v>5.3</v>
      </c>
      <c r="E183" s="123">
        <v>0.03</v>
      </c>
      <c r="F183" s="123">
        <v>2.98</v>
      </c>
      <c r="G183" s="123">
        <v>0.66</v>
      </c>
      <c r="H183" s="123">
        <v>34.11</v>
      </c>
      <c r="I183" s="243">
        <v>183.94017449999998</v>
      </c>
    </row>
    <row r="184" spans="1:9" x14ac:dyDescent="0.3">
      <c r="A184" s="121" t="s">
        <v>115</v>
      </c>
      <c r="B184" s="126" t="s">
        <v>116</v>
      </c>
      <c r="C184" s="123" t="str">
        <f>"200"</f>
        <v>200</v>
      </c>
      <c r="D184" s="123">
        <v>0.08</v>
      </c>
      <c r="E184" s="123">
        <v>0</v>
      </c>
      <c r="F184" s="123">
        <v>0.02</v>
      </c>
      <c r="G184" s="123">
        <v>0.02</v>
      </c>
      <c r="H184" s="123">
        <v>9.84</v>
      </c>
      <c r="I184" s="243">
        <v>37.802231999999989</v>
      </c>
    </row>
    <row r="185" spans="1:9" x14ac:dyDescent="0.3">
      <c r="A185" s="121" t="str">
        <f>"-"</f>
        <v>-</v>
      </c>
      <c r="B185" s="126" t="s">
        <v>254</v>
      </c>
      <c r="C185" s="123">
        <v>25</v>
      </c>
      <c r="D185" s="123">
        <v>1.65</v>
      </c>
      <c r="E185" s="123">
        <v>0</v>
      </c>
      <c r="F185" s="123">
        <v>0.17</v>
      </c>
      <c r="G185" s="123">
        <v>0.2</v>
      </c>
      <c r="H185" s="123">
        <v>11.72</v>
      </c>
      <c r="I185" s="243">
        <v>55.97</v>
      </c>
    </row>
    <row r="186" spans="1:9" x14ac:dyDescent="0.3">
      <c r="A186" s="127"/>
      <c r="B186" s="142" t="s">
        <v>101</v>
      </c>
      <c r="C186" s="128"/>
      <c r="D186" s="244">
        <f>SUM(D181:D185)</f>
        <v>17.29</v>
      </c>
      <c r="E186" s="244">
        <f t="shared" ref="E186:I186" si="53">SUM(E181:E185)</f>
        <v>8.7099999999999991</v>
      </c>
      <c r="F186" s="244">
        <f t="shared" si="53"/>
        <v>16.02</v>
      </c>
      <c r="G186" s="244">
        <f t="shared" si="53"/>
        <v>2.79</v>
      </c>
      <c r="H186" s="244">
        <f t="shared" si="53"/>
        <v>67.94</v>
      </c>
      <c r="I186" s="244">
        <f t="shared" si="53"/>
        <v>479.13953824999999</v>
      </c>
    </row>
    <row r="187" spans="1:9" ht="14.4" hidden="1" customHeight="1" x14ac:dyDescent="0.3">
      <c r="A187" s="121"/>
      <c r="B187" s="126" t="s">
        <v>102</v>
      </c>
      <c r="C187" s="123"/>
      <c r="D187" s="123">
        <v>19.25</v>
      </c>
      <c r="E187" s="123">
        <v>0</v>
      </c>
      <c r="F187" s="123">
        <v>19.75</v>
      </c>
      <c r="G187" s="123">
        <v>0</v>
      </c>
      <c r="H187" s="123">
        <v>83.75</v>
      </c>
      <c r="I187" s="243">
        <v>587.5</v>
      </c>
    </row>
    <row r="188" spans="1:9" ht="14.4" hidden="1" customHeight="1" x14ac:dyDescent="0.3">
      <c r="A188" s="121"/>
      <c r="B188" s="126" t="s">
        <v>103</v>
      </c>
      <c r="C188" s="123"/>
      <c r="D188" s="123">
        <f t="shared" ref="D188:I188" si="54">D186-D187</f>
        <v>-1.9600000000000009</v>
      </c>
      <c r="E188" s="123">
        <f t="shared" si="54"/>
        <v>8.7099999999999991</v>
      </c>
      <c r="F188" s="123">
        <f t="shared" si="54"/>
        <v>-3.7300000000000004</v>
      </c>
      <c r="G188" s="123">
        <f t="shared" si="54"/>
        <v>2.79</v>
      </c>
      <c r="H188" s="123">
        <f t="shared" si="54"/>
        <v>-15.810000000000002</v>
      </c>
      <c r="I188" s="243">
        <f t="shared" si="54"/>
        <v>-108.36046175000001</v>
      </c>
    </row>
    <row r="189" spans="1:9" ht="14.4" hidden="1" customHeight="1" x14ac:dyDescent="0.3">
      <c r="A189" s="121"/>
      <c r="B189" s="126" t="s">
        <v>104</v>
      </c>
      <c r="C189" s="123"/>
      <c r="D189" s="123">
        <v>15</v>
      </c>
      <c r="E189" s="123"/>
      <c r="F189" s="123">
        <v>30</v>
      </c>
      <c r="G189" s="123"/>
      <c r="H189" s="123">
        <v>55</v>
      </c>
      <c r="I189" s="243"/>
    </row>
    <row r="190" spans="1:9" ht="28.8" customHeight="1" x14ac:dyDescent="0.3">
      <c r="A190" s="121"/>
      <c r="B190" s="122" t="s">
        <v>199</v>
      </c>
      <c r="C190" s="123"/>
      <c r="D190" s="123"/>
      <c r="E190" s="123"/>
      <c r="F190" s="123"/>
      <c r="G190" s="123"/>
      <c r="H190" s="123"/>
      <c r="I190" s="243"/>
    </row>
    <row r="191" spans="1:9" ht="15" customHeight="1" x14ac:dyDescent="0.3">
      <c r="A191" s="121" t="s">
        <v>244</v>
      </c>
      <c r="B191" s="126" t="s">
        <v>352</v>
      </c>
      <c r="C191" s="123" t="s">
        <v>209</v>
      </c>
      <c r="D191" s="123">
        <v>2.5299999999999998</v>
      </c>
      <c r="E191" s="123">
        <v>0</v>
      </c>
      <c r="F191" s="123">
        <v>6.05</v>
      </c>
      <c r="G191" s="123">
        <v>6.14</v>
      </c>
      <c r="H191" s="123">
        <v>10.57</v>
      </c>
      <c r="I191" s="243">
        <v>101.21</v>
      </c>
    </row>
    <row r="192" spans="1:9" x14ac:dyDescent="0.3">
      <c r="A192" s="121" t="s">
        <v>306</v>
      </c>
      <c r="B192" s="126" t="s">
        <v>362</v>
      </c>
      <c r="C192" s="123" t="str">
        <f>"100"</f>
        <v>100</v>
      </c>
      <c r="D192" s="123">
        <v>12.89</v>
      </c>
      <c r="E192" s="123">
        <v>14.17</v>
      </c>
      <c r="F192" s="123">
        <v>12.69</v>
      </c>
      <c r="G192" s="123">
        <v>0.09</v>
      </c>
      <c r="H192" s="123">
        <v>5.12</v>
      </c>
      <c r="I192" s="243">
        <v>194.27</v>
      </c>
    </row>
    <row r="193" spans="1:9" x14ac:dyDescent="0.3">
      <c r="A193" s="141" t="s">
        <v>221</v>
      </c>
      <c r="B193" s="126" t="s">
        <v>222</v>
      </c>
      <c r="C193" s="123" t="str">
        <f>"150"</f>
        <v>150</v>
      </c>
      <c r="D193" s="123">
        <v>3.78</v>
      </c>
      <c r="E193" s="123">
        <v>0.02</v>
      </c>
      <c r="F193" s="123">
        <v>4.43</v>
      </c>
      <c r="G193" s="123">
        <v>1.32</v>
      </c>
      <c r="H193" s="123">
        <v>37.659999999999997</v>
      </c>
      <c r="I193" s="243">
        <v>206.37218249999998</v>
      </c>
    </row>
    <row r="194" spans="1:9" x14ac:dyDescent="0.3">
      <c r="A194" s="121" t="s">
        <v>229</v>
      </c>
      <c r="B194" s="126" t="s">
        <v>203</v>
      </c>
      <c r="C194" s="123" t="str">
        <f>"200"</f>
        <v>200</v>
      </c>
      <c r="D194" s="123">
        <v>1.02</v>
      </c>
      <c r="E194" s="123">
        <v>0</v>
      </c>
      <c r="F194" s="123">
        <v>0.06</v>
      </c>
      <c r="G194" s="123">
        <v>0.06</v>
      </c>
      <c r="H194" s="123">
        <v>23.18</v>
      </c>
      <c r="I194" s="243">
        <v>87.598919999999993</v>
      </c>
    </row>
    <row r="195" spans="1:9" x14ac:dyDescent="0.3">
      <c r="A195" s="121" t="str">
        <f>"-"</f>
        <v>-</v>
      </c>
      <c r="B195" s="126" t="s">
        <v>254</v>
      </c>
      <c r="C195" s="123" t="str">
        <f>"30"</f>
        <v>30</v>
      </c>
      <c r="D195" s="123">
        <v>1.98</v>
      </c>
      <c r="E195" s="123">
        <v>0</v>
      </c>
      <c r="F195" s="123">
        <v>0.2</v>
      </c>
      <c r="G195" s="123">
        <v>0.2</v>
      </c>
      <c r="H195" s="123">
        <v>14.07</v>
      </c>
      <c r="I195" s="243">
        <v>67.170299999999997</v>
      </c>
    </row>
    <row r="196" spans="1:9" x14ac:dyDescent="0.3">
      <c r="A196" s="121" t="str">
        <f>"-"</f>
        <v>-</v>
      </c>
      <c r="B196" s="126" t="s">
        <v>100</v>
      </c>
      <c r="C196" s="123" t="str">
        <f>"25"</f>
        <v>25</v>
      </c>
      <c r="D196" s="123">
        <v>1.65</v>
      </c>
      <c r="E196" s="123">
        <v>0</v>
      </c>
      <c r="F196" s="123">
        <v>0.3</v>
      </c>
      <c r="G196" s="123">
        <v>0.3</v>
      </c>
      <c r="H196" s="123">
        <v>10.43</v>
      </c>
      <c r="I196" s="243">
        <v>48.344999999999999</v>
      </c>
    </row>
    <row r="197" spans="1:9" x14ac:dyDescent="0.3">
      <c r="A197" s="127"/>
      <c r="B197" s="142" t="s">
        <v>205</v>
      </c>
      <c r="C197" s="128"/>
      <c r="D197" s="128">
        <f t="shared" ref="D197:I197" si="55">SUM(D191:D196)</f>
        <v>23.849999999999998</v>
      </c>
      <c r="E197" s="128">
        <f t="shared" si="55"/>
        <v>14.19</v>
      </c>
      <c r="F197" s="128">
        <f t="shared" si="55"/>
        <v>23.729999999999997</v>
      </c>
      <c r="G197" s="128">
        <f t="shared" si="55"/>
        <v>8.11</v>
      </c>
      <c r="H197" s="128">
        <f t="shared" si="55"/>
        <v>101.03</v>
      </c>
      <c r="I197" s="244">
        <f t="shared" si="55"/>
        <v>704.96640250000007</v>
      </c>
    </row>
    <row r="198" spans="1:9" ht="14.4" hidden="1" customHeight="1" x14ac:dyDescent="0.3">
      <c r="A198" s="56"/>
      <c r="B198" s="16" t="s">
        <v>102</v>
      </c>
      <c r="C198" s="74"/>
      <c r="D198" s="74">
        <v>26.95</v>
      </c>
      <c r="E198" s="74">
        <v>0</v>
      </c>
      <c r="F198" s="74">
        <v>27.65</v>
      </c>
      <c r="G198" s="74">
        <v>0</v>
      </c>
      <c r="H198" s="74">
        <v>117.24999999999999</v>
      </c>
      <c r="I198" s="242">
        <v>822.5</v>
      </c>
    </row>
    <row r="199" spans="1:9" ht="14.4" hidden="1" customHeight="1" x14ac:dyDescent="0.3">
      <c r="A199" s="56"/>
      <c r="B199" s="16" t="s">
        <v>103</v>
      </c>
      <c r="C199" s="74"/>
      <c r="D199" s="74">
        <f t="shared" ref="D199:I199" si="56">D197-D198</f>
        <v>-3.1000000000000014</v>
      </c>
      <c r="E199" s="74">
        <f t="shared" si="56"/>
        <v>14.19</v>
      </c>
      <c r="F199" s="74">
        <f t="shared" si="56"/>
        <v>-3.9200000000000017</v>
      </c>
      <c r="G199" s="74">
        <f t="shared" si="56"/>
        <v>8.11</v>
      </c>
      <c r="H199" s="74">
        <f t="shared" si="56"/>
        <v>-16.219999999999985</v>
      </c>
      <c r="I199" s="242">
        <f t="shared" si="56"/>
        <v>-117.53359749999993</v>
      </c>
    </row>
    <row r="200" spans="1:9" ht="14.4" hidden="1" customHeight="1" x14ac:dyDescent="0.3">
      <c r="A200" s="56"/>
      <c r="B200" s="16" t="s">
        <v>104</v>
      </c>
      <c r="C200" s="74"/>
      <c r="D200" s="74">
        <v>13</v>
      </c>
      <c r="E200" s="74"/>
      <c r="F200" s="74">
        <v>32</v>
      </c>
      <c r="G200" s="74"/>
      <c r="H200" s="74">
        <v>56</v>
      </c>
      <c r="I200" s="242"/>
    </row>
    <row r="201" spans="1:9" x14ac:dyDescent="0.3">
      <c r="A201" s="56"/>
      <c r="B201" s="143" t="s">
        <v>287</v>
      </c>
      <c r="C201" s="74"/>
      <c r="D201" s="245">
        <f t="shared" ref="D201:I201" si="57">D186+D197</f>
        <v>41.14</v>
      </c>
      <c r="E201" s="245">
        <f t="shared" si="57"/>
        <v>22.9</v>
      </c>
      <c r="F201" s="245">
        <f t="shared" si="57"/>
        <v>39.75</v>
      </c>
      <c r="G201" s="245">
        <f t="shared" si="57"/>
        <v>10.899999999999999</v>
      </c>
      <c r="H201" s="245">
        <f t="shared" si="57"/>
        <v>168.97</v>
      </c>
      <c r="I201" s="245">
        <f t="shared" si="57"/>
        <v>1184.1059407500002</v>
      </c>
    </row>
    <row r="202" spans="1:9" x14ac:dyDescent="0.3">
      <c r="A202" s="56"/>
      <c r="B202" s="16"/>
      <c r="C202" s="74"/>
      <c r="D202" s="74"/>
      <c r="E202" s="74"/>
      <c r="F202" s="74"/>
      <c r="G202" s="74"/>
      <c r="H202" s="74"/>
      <c r="I202" s="242"/>
    </row>
    <row r="203" spans="1:9" x14ac:dyDescent="0.3">
      <c r="A203" s="56"/>
      <c r="B203" s="23" t="s">
        <v>150</v>
      </c>
      <c r="C203" s="24" t="s">
        <v>156</v>
      </c>
      <c r="D203" s="234" t="s">
        <v>157</v>
      </c>
      <c r="E203" s="234"/>
      <c r="F203" s="277" t="s">
        <v>158</v>
      </c>
      <c r="G203" s="278"/>
      <c r="H203" s="25" t="s">
        <v>159</v>
      </c>
      <c r="I203" s="25" t="s">
        <v>160</v>
      </c>
    </row>
    <row r="204" spans="1:9" x14ac:dyDescent="0.3">
      <c r="A204" s="121"/>
      <c r="B204" s="122" t="s">
        <v>92</v>
      </c>
      <c r="C204" s="123"/>
      <c r="D204" s="123"/>
      <c r="E204" s="123"/>
      <c r="F204" s="123"/>
      <c r="G204" s="123"/>
      <c r="H204" s="123"/>
      <c r="I204" s="243"/>
    </row>
    <row r="205" spans="1:9" x14ac:dyDescent="0.3">
      <c r="A205" s="137" t="s">
        <v>133</v>
      </c>
      <c r="B205" s="126" t="s">
        <v>134</v>
      </c>
      <c r="C205" s="123" t="str">
        <f>"150"</f>
        <v>150</v>
      </c>
      <c r="D205" s="123">
        <v>11.64</v>
      </c>
      <c r="E205" s="123">
        <v>15.58</v>
      </c>
      <c r="F205" s="123">
        <v>16.84</v>
      </c>
      <c r="G205" s="123">
        <v>0</v>
      </c>
      <c r="H205" s="123">
        <v>10.62</v>
      </c>
      <c r="I205" s="243">
        <v>247.16981107142854</v>
      </c>
    </row>
    <row r="206" spans="1:9" x14ac:dyDescent="0.3">
      <c r="A206" s="121" t="str">
        <f>"-"</f>
        <v>-</v>
      </c>
      <c r="B206" s="126" t="s">
        <v>135</v>
      </c>
      <c r="C206" s="123" t="str">
        <f>"125"</f>
        <v>125</v>
      </c>
      <c r="D206" s="123">
        <v>4.13</v>
      </c>
      <c r="E206" s="123">
        <v>5.13</v>
      </c>
      <c r="F206" s="123">
        <v>1.88</v>
      </c>
      <c r="G206" s="123">
        <v>0</v>
      </c>
      <c r="H206" s="123">
        <v>28.55</v>
      </c>
      <c r="I206" s="243">
        <v>138.12</v>
      </c>
    </row>
    <row r="207" spans="1:9" x14ac:dyDescent="0.3">
      <c r="A207" s="121" t="s">
        <v>125</v>
      </c>
      <c r="B207" s="126" t="s">
        <v>126</v>
      </c>
      <c r="C207" s="123" t="str">
        <f>"200"</f>
        <v>200</v>
      </c>
      <c r="D207" s="123">
        <v>0.12</v>
      </c>
      <c r="E207" s="123">
        <v>0</v>
      </c>
      <c r="F207" s="123">
        <v>0.02</v>
      </c>
      <c r="G207" s="123">
        <v>0.02</v>
      </c>
      <c r="H207" s="123">
        <v>9.83</v>
      </c>
      <c r="I207" s="243">
        <v>38.659836097560984</v>
      </c>
    </row>
    <row r="208" spans="1:9" x14ac:dyDescent="0.3">
      <c r="A208" s="121" t="str">
        <f>"-"</f>
        <v>-</v>
      </c>
      <c r="B208" s="126" t="s">
        <v>254</v>
      </c>
      <c r="C208" s="123">
        <v>25</v>
      </c>
      <c r="D208" s="123">
        <v>1.65</v>
      </c>
      <c r="E208" s="123">
        <v>0</v>
      </c>
      <c r="F208" s="123">
        <v>0.17</v>
      </c>
      <c r="G208" s="123">
        <v>0.2</v>
      </c>
      <c r="H208" s="123">
        <v>11.72</v>
      </c>
      <c r="I208" s="243">
        <v>55.97</v>
      </c>
    </row>
    <row r="209" spans="1:9" x14ac:dyDescent="0.3">
      <c r="A209" s="121" t="str">
        <f>"-"</f>
        <v>-</v>
      </c>
      <c r="B209" s="126" t="s">
        <v>100</v>
      </c>
      <c r="C209" s="123" t="str">
        <f>"25"</f>
        <v>25</v>
      </c>
      <c r="D209" s="123">
        <v>1.65</v>
      </c>
      <c r="E209" s="123">
        <v>0</v>
      </c>
      <c r="F209" s="123">
        <v>0.3</v>
      </c>
      <c r="G209" s="123">
        <v>0.3</v>
      </c>
      <c r="H209" s="123">
        <v>10.43</v>
      </c>
      <c r="I209" s="243">
        <v>48.344999999999999</v>
      </c>
    </row>
    <row r="210" spans="1:9" x14ac:dyDescent="0.3">
      <c r="A210" s="127"/>
      <c r="B210" s="142" t="s">
        <v>101</v>
      </c>
      <c r="C210" s="128"/>
      <c r="D210" s="128">
        <f t="shared" ref="D210:I210" si="58">SUM(D205:D209)</f>
        <v>19.189999999999998</v>
      </c>
      <c r="E210" s="128">
        <f t="shared" si="58"/>
        <v>20.71</v>
      </c>
      <c r="F210" s="128">
        <f t="shared" si="58"/>
        <v>19.21</v>
      </c>
      <c r="G210" s="128">
        <f t="shared" si="58"/>
        <v>0.52</v>
      </c>
      <c r="H210" s="128">
        <f t="shared" si="58"/>
        <v>71.150000000000006</v>
      </c>
      <c r="I210" s="244">
        <f t="shared" si="58"/>
        <v>528.26464716898954</v>
      </c>
    </row>
    <row r="211" spans="1:9" ht="14.4" hidden="1" customHeight="1" x14ac:dyDescent="0.3">
      <c r="A211" s="121"/>
      <c r="B211" s="126" t="s">
        <v>102</v>
      </c>
      <c r="C211" s="123"/>
      <c r="D211" s="123">
        <v>19.25</v>
      </c>
      <c r="E211" s="123">
        <v>0</v>
      </c>
      <c r="F211" s="123">
        <v>19.75</v>
      </c>
      <c r="G211" s="123">
        <v>0</v>
      </c>
      <c r="H211" s="123">
        <v>83.75</v>
      </c>
      <c r="I211" s="243">
        <v>587.5</v>
      </c>
    </row>
    <row r="212" spans="1:9" ht="14.4" hidden="1" customHeight="1" x14ac:dyDescent="0.3">
      <c r="A212" s="121"/>
      <c r="B212" s="126" t="s">
        <v>103</v>
      </c>
      <c r="C212" s="123"/>
      <c r="D212" s="123">
        <f t="shared" ref="D212:I212" si="59">D210-D211</f>
        <v>-6.0000000000002274E-2</v>
      </c>
      <c r="E212" s="123">
        <f t="shared" si="59"/>
        <v>20.71</v>
      </c>
      <c r="F212" s="123">
        <f t="shared" si="59"/>
        <v>-0.53999999999999915</v>
      </c>
      <c r="G212" s="123">
        <f t="shared" si="59"/>
        <v>0.52</v>
      </c>
      <c r="H212" s="123">
        <f t="shared" si="59"/>
        <v>-12.599999999999994</v>
      </c>
      <c r="I212" s="243">
        <f t="shared" si="59"/>
        <v>-59.235352831010459</v>
      </c>
    </row>
    <row r="213" spans="1:9" ht="14.4" hidden="1" customHeight="1" x14ac:dyDescent="0.3">
      <c r="A213" s="121"/>
      <c r="B213" s="126" t="s">
        <v>104</v>
      </c>
      <c r="C213" s="123"/>
      <c r="D213" s="123">
        <v>20</v>
      </c>
      <c r="E213" s="123"/>
      <c r="F213" s="123">
        <v>45</v>
      </c>
      <c r="G213" s="123"/>
      <c r="H213" s="123">
        <v>35</v>
      </c>
      <c r="I213" s="243"/>
    </row>
    <row r="214" spans="1:9" x14ac:dyDescent="0.3">
      <c r="A214" s="121"/>
      <c r="B214" s="122" t="s">
        <v>199</v>
      </c>
      <c r="C214" s="123"/>
      <c r="D214" s="123"/>
      <c r="E214" s="123"/>
      <c r="F214" s="123"/>
      <c r="G214" s="123"/>
      <c r="H214" s="123"/>
      <c r="I214" s="243"/>
    </row>
    <row r="215" spans="1:9" x14ac:dyDescent="0.3">
      <c r="A215" s="121" t="s">
        <v>246</v>
      </c>
      <c r="B215" s="126" t="s">
        <v>278</v>
      </c>
      <c r="C215" s="123" t="s">
        <v>279</v>
      </c>
      <c r="D215" s="123">
        <v>3.43</v>
      </c>
      <c r="E215" s="123">
        <v>0.88</v>
      </c>
      <c r="F215" s="123">
        <v>3.98</v>
      </c>
      <c r="G215" s="123">
        <v>0.19</v>
      </c>
      <c r="H215" s="123">
        <v>16.649999999999999</v>
      </c>
      <c r="I215" s="243">
        <v>114.09</v>
      </c>
    </row>
    <row r="216" spans="1:9" x14ac:dyDescent="0.3">
      <c r="A216" s="121" t="s">
        <v>291</v>
      </c>
      <c r="B216" s="126" t="s">
        <v>292</v>
      </c>
      <c r="C216" s="123" t="str">
        <f>"100"</f>
        <v>100</v>
      </c>
      <c r="D216" s="123">
        <v>11.64</v>
      </c>
      <c r="E216" s="123">
        <v>11.32</v>
      </c>
      <c r="F216" s="123">
        <v>14.42</v>
      </c>
      <c r="G216" s="123">
        <v>0.03</v>
      </c>
      <c r="H216" s="123">
        <v>7.44</v>
      </c>
      <c r="I216" s="243">
        <v>172.8</v>
      </c>
    </row>
    <row r="217" spans="1:9" x14ac:dyDescent="0.3">
      <c r="A217" s="121" t="s">
        <v>345</v>
      </c>
      <c r="B217" s="126" t="s">
        <v>211</v>
      </c>
      <c r="C217" s="123" t="str">
        <f>"150"</f>
        <v>150</v>
      </c>
      <c r="D217" s="123">
        <v>6.67</v>
      </c>
      <c r="E217" s="123">
        <v>2</v>
      </c>
      <c r="F217" s="123">
        <v>4.68</v>
      </c>
      <c r="G217" s="123">
        <v>0.6</v>
      </c>
      <c r="H217" s="123">
        <v>29.26</v>
      </c>
      <c r="I217" s="243">
        <v>185.879137125</v>
      </c>
    </row>
    <row r="218" spans="1:9" x14ac:dyDescent="0.3">
      <c r="A218" s="121" t="s">
        <v>232</v>
      </c>
      <c r="B218" s="126" t="s">
        <v>231</v>
      </c>
      <c r="C218" s="123" t="str">
        <f>"200"</f>
        <v>200</v>
      </c>
      <c r="D218" s="123">
        <v>0.16</v>
      </c>
      <c r="E218" s="123">
        <v>0</v>
      </c>
      <c r="F218" s="123">
        <v>0.04</v>
      </c>
      <c r="G218" s="123">
        <v>0.04</v>
      </c>
      <c r="H218" s="123">
        <v>12.2</v>
      </c>
      <c r="I218" s="243">
        <v>47.687819999999995</v>
      </c>
    </row>
    <row r="219" spans="1:9" x14ac:dyDescent="0.3">
      <c r="A219" s="121" t="str">
        <f>""</f>
        <v/>
      </c>
      <c r="B219" s="126" t="s">
        <v>112</v>
      </c>
      <c r="C219" s="123" t="str">
        <f>"30"</f>
        <v>30</v>
      </c>
      <c r="D219" s="123">
        <v>2.7</v>
      </c>
      <c r="E219" s="123">
        <v>0</v>
      </c>
      <c r="F219" s="123">
        <v>0.9</v>
      </c>
      <c r="G219" s="123">
        <v>0</v>
      </c>
      <c r="H219" s="123">
        <v>16.14</v>
      </c>
      <c r="I219" s="243">
        <v>80.295000000000002</v>
      </c>
    </row>
    <row r="220" spans="1:9" x14ac:dyDescent="0.3">
      <c r="A220" s="121" t="str">
        <f>"-"</f>
        <v>-</v>
      </c>
      <c r="B220" s="126" t="s">
        <v>100</v>
      </c>
      <c r="C220" s="123" t="str">
        <f>"30"</f>
        <v>30</v>
      </c>
      <c r="D220" s="123">
        <v>1.98</v>
      </c>
      <c r="E220" s="123">
        <v>0</v>
      </c>
      <c r="F220" s="123">
        <v>0.36</v>
      </c>
      <c r="G220" s="123">
        <v>0.36</v>
      </c>
      <c r="H220" s="123">
        <v>12.51</v>
      </c>
      <c r="I220" s="243">
        <v>58.013999999999996</v>
      </c>
    </row>
    <row r="221" spans="1:9" x14ac:dyDescent="0.3">
      <c r="A221" s="121" t="str">
        <f>"-"</f>
        <v>-</v>
      </c>
      <c r="B221" s="126" t="s">
        <v>204</v>
      </c>
      <c r="C221" s="123" t="str">
        <f>"100"</f>
        <v>100</v>
      </c>
      <c r="D221" s="123">
        <v>0.4</v>
      </c>
      <c r="E221" s="123">
        <v>0</v>
      </c>
      <c r="F221" s="123">
        <v>0.4</v>
      </c>
      <c r="G221" s="123">
        <v>0.4</v>
      </c>
      <c r="H221" s="123">
        <v>11.6</v>
      </c>
      <c r="I221" s="243">
        <v>48.68</v>
      </c>
    </row>
    <row r="222" spans="1:9" x14ac:dyDescent="0.3">
      <c r="A222" s="127"/>
      <c r="B222" s="142" t="s">
        <v>205</v>
      </c>
      <c r="C222" s="128"/>
      <c r="D222" s="244">
        <f>SUM(D215:D221)</f>
        <v>26.98</v>
      </c>
      <c r="E222" s="128">
        <f t="shared" ref="E222:I222" si="60">SUM(E215:E221)</f>
        <v>14.200000000000001</v>
      </c>
      <c r="F222" s="128">
        <f t="shared" si="60"/>
        <v>24.779999999999994</v>
      </c>
      <c r="G222" s="128">
        <f t="shared" si="60"/>
        <v>1.62</v>
      </c>
      <c r="H222" s="128">
        <f t="shared" si="60"/>
        <v>105.8</v>
      </c>
      <c r="I222" s="244">
        <f t="shared" si="60"/>
        <v>707.44595712499995</v>
      </c>
    </row>
    <row r="223" spans="1:9" ht="14.4" hidden="1" customHeight="1" x14ac:dyDescent="0.3">
      <c r="A223" s="56"/>
      <c r="B223" s="16" t="s">
        <v>102</v>
      </c>
      <c r="C223" s="74"/>
      <c r="D223" s="74">
        <v>26.95</v>
      </c>
      <c r="E223" s="74">
        <v>0</v>
      </c>
      <c r="F223" s="74">
        <v>27.65</v>
      </c>
      <c r="G223" s="74">
        <v>0</v>
      </c>
      <c r="H223" s="74">
        <v>117.24999999999999</v>
      </c>
      <c r="I223" s="242">
        <v>822.5</v>
      </c>
    </row>
    <row r="224" spans="1:9" ht="14.4" hidden="1" customHeight="1" x14ac:dyDescent="0.3">
      <c r="A224" s="56"/>
      <c r="B224" s="16" t="s">
        <v>103</v>
      </c>
      <c r="C224" s="74"/>
      <c r="D224" s="74">
        <f t="shared" ref="D224:I224" si="61">D222-D223</f>
        <v>3.0000000000001137E-2</v>
      </c>
      <c r="E224" s="74">
        <f t="shared" si="61"/>
        <v>14.200000000000001</v>
      </c>
      <c r="F224" s="74">
        <f t="shared" si="61"/>
        <v>-2.8700000000000045</v>
      </c>
      <c r="G224" s="74">
        <f t="shared" si="61"/>
        <v>1.62</v>
      </c>
      <c r="H224" s="74">
        <f t="shared" si="61"/>
        <v>-11.449999999999989</v>
      </c>
      <c r="I224" s="242">
        <f t="shared" si="61"/>
        <v>-115.05404287500005</v>
      </c>
    </row>
    <row r="225" spans="1:9" ht="14.4" hidden="1" customHeight="1" x14ac:dyDescent="0.3">
      <c r="A225" s="56"/>
      <c r="B225" s="16" t="s">
        <v>104</v>
      </c>
      <c r="C225" s="74"/>
      <c r="D225" s="74">
        <v>15</v>
      </c>
      <c r="E225" s="74"/>
      <c r="F225" s="74">
        <v>31</v>
      </c>
      <c r="G225" s="74"/>
      <c r="H225" s="74">
        <v>54</v>
      </c>
      <c r="I225" s="242"/>
    </row>
    <row r="226" spans="1:9" x14ac:dyDescent="0.3">
      <c r="A226" s="56"/>
      <c r="B226" s="143" t="s">
        <v>287</v>
      </c>
      <c r="C226" s="74"/>
      <c r="D226" s="75">
        <f>D210+D222</f>
        <v>46.17</v>
      </c>
      <c r="E226" s="75">
        <f t="shared" ref="E226:I226" si="62">E210+E222</f>
        <v>34.910000000000004</v>
      </c>
      <c r="F226" s="75">
        <f t="shared" si="62"/>
        <v>43.989999999999995</v>
      </c>
      <c r="G226" s="75">
        <f t="shared" si="62"/>
        <v>2.14</v>
      </c>
      <c r="H226" s="75">
        <f t="shared" si="62"/>
        <v>176.95</v>
      </c>
      <c r="I226" s="245">
        <f t="shared" si="62"/>
        <v>1235.7106042939895</v>
      </c>
    </row>
    <row r="227" spans="1:9" x14ac:dyDescent="0.3">
      <c r="A227" s="56"/>
      <c r="B227" s="16"/>
      <c r="C227" s="74"/>
      <c r="D227" s="74"/>
      <c r="E227" s="74"/>
      <c r="F227" s="74"/>
      <c r="G227" s="74"/>
      <c r="H227" s="74"/>
      <c r="I227" s="242"/>
    </row>
    <row r="228" spans="1:9" x14ac:dyDescent="0.3">
      <c r="A228" s="56"/>
      <c r="B228" s="23" t="s">
        <v>151</v>
      </c>
      <c r="C228" s="24" t="s">
        <v>156</v>
      </c>
      <c r="D228" s="234" t="s">
        <v>157</v>
      </c>
      <c r="E228" s="234"/>
      <c r="F228" s="277" t="s">
        <v>158</v>
      </c>
      <c r="G228" s="278"/>
      <c r="H228" s="25" t="s">
        <v>159</v>
      </c>
      <c r="I228" s="25" t="s">
        <v>160</v>
      </c>
    </row>
    <row r="229" spans="1:9" x14ac:dyDescent="0.3">
      <c r="A229" s="121"/>
      <c r="B229" s="122" t="s">
        <v>92</v>
      </c>
      <c r="C229" s="123"/>
      <c r="D229" s="123"/>
      <c r="E229" s="123"/>
      <c r="F229" s="123"/>
      <c r="G229" s="123"/>
      <c r="H229" s="123"/>
      <c r="I229" s="243"/>
    </row>
    <row r="230" spans="1:9" x14ac:dyDescent="0.3">
      <c r="A230" s="121" t="s">
        <v>347</v>
      </c>
      <c r="B230" s="126" t="s">
        <v>346</v>
      </c>
      <c r="C230" s="138" t="s">
        <v>136</v>
      </c>
      <c r="D230" s="123">
        <v>12.51</v>
      </c>
      <c r="E230" s="123">
        <v>18.18</v>
      </c>
      <c r="F230" s="123">
        <v>12.27</v>
      </c>
      <c r="G230" s="123">
        <v>0.04</v>
      </c>
      <c r="H230" s="123">
        <v>11.97</v>
      </c>
      <c r="I230" s="243">
        <v>200.13</v>
      </c>
    </row>
    <row r="231" spans="1:9" x14ac:dyDescent="0.3">
      <c r="A231" s="121" t="s">
        <v>137</v>
      </c>
      <c r="B231" s="126" t="s">
        <v>138</v>
      </c>
      <c r="C231" s="123" t="str">
        <f>"150"</f>
        <v>150</v>
      </c>
      <c r="D231" s="123">
        <v>3.11</v>
      </c>
      <c r="E231" s="123">
        <v>0.55000000000000004</v>
      </c>
      <c r="F231" s="123">
        <v>3.67</v>
      </c>
      <c r="G231" s="123">
        <v>0.51</v>
      </c>
      <c r="H231" s="123">
        <v>22.07</v>
      </c>
      <c r="I231" s="243">
        <v>132.58571249999997</v>
      </c>
    </row>
    <row r="232" spans="1:9" x14ac:dyDescent="0.3">
      <c r="A232" s="121" t="s">
        <v>115</v>
      </c>
      <c r="B232" s="126" t="s">
        <v>116</v>
      </c>
      <c r="C232" s="123" t="str">
        <f>"200"</f>
        <v>200</v>
      </c>
      <c r="D232" s="123">
        <v>0.08</v>
      </c>
      <c r="E232" s="123">
        <v>0</v>
      </c>
      <c r="F232" s="123">
        <v>0.02</v>
      </c>
      <c r="G232" s="123">
        <v>0.02</v>
      </c>
      <c r="H232" s="123">
        <v>9.84</v>
      </c>
      <c r="I232" s="243">
        <v>37.802231999999989</v>
      </c>
    </row>
    <row r="233" spans="1:9" x14ac:dyDescent="0.3">
      <c r="A233" s="121" t="str">
        <f>"-"</f>
        <v>-</v>
      </c>
      <c r="B233" s="126" t="s">
        <v>100</v>
      </c>
      <c r="C233" s="123" t="str">
        <f>"25"</f>
        <v>25</v>
      </c>
      <c r="D233" s="123">
        <v>1.65</v>
      </c>
      <c r="E233" s="123">
        <v>0</v>
      </c>
      <c r="F233" s="123">
        <v>0.3</v>
      </c>
      <c r="G233" s="123">
        <v>0.3</v>
      </c>
      <c r="H233" s="123">
        <v>10.43</v>
      </c>
      <c r="I233" s="243">
        <v>48.344999999999999</v>
      </c>
    </row>
    <row r="234" spans="1:9" x14ac:dyDescent="0.3">
      <c r="A234" s="121" t="str">
        <f>"-"</f>
        <v>-</v>
      </c>
      <c r="B234" s="126" t="s">
        <v>254</v>
      </c>
      <c r="C234" s="123" t="str">
        <f>"30"</f>
        <v>30</v>
      </c>
      <c r="D234" s="123">
        <v>1.98</v>
      </c>
      <c r="E234" s="123">
        <v>0</v>
      </c>
      <c r="F234" s="123">
        <v>0.2</v>
      </c>
      <c r="G234" s="123">
        <v>0.2</v>
      </c>
      <c r="H234" s="123">
        <v>14.07</v>
      </c>
      <c r="I234" s="243">
        <v>67.170299999999997</v>
      </c>
    </row>
    <row r="235" spans="1:9" x14ac:dyDescent="0.3">
      <c r="A235" s="127"/>
      <c r="B235" s="142" t="s">
        <v>101</v>
      </c>
      <c r="C235" s="128"/>
      <c r="D235" s="128">
        <f>SUM(D230:D234)</f>
        <v>19.329999999999998</v>
      </c>
      <c r="E235" s="128">
        <f t="shared" ref="E235:I235" si="63">SUM(E230:E234)</f>
        <v>18.73</v>
      </c>
      <c r="F235" s="128">
        <f t="shared" si="63"/>
        <v>16.459999999999997</v>
      </c>
      <c r="G235" s="128">
        <f t="shared" si="63"/>
        <v>1.07</v>
      </c>
      <c r="H235" s="128">
        <f t="shared" si="63"/>
        <v>68.38</v>
      </c>
      <c r="I235" s="244">
        <f t="shared" si="63"/>
        <v>486.03324450000002</v>
      </c>
    </row>
    <row r="236" spans="1:9" hidden="1" x14ac:dyDescent="0.3">
      <c r="A236" s="121"/>
      <c r="B236" s="126" t="s">
        <v>102</v>
      </c>
      <c r="C236" s="123"/>
      <c r="D236" s="123">
        <v>19.25</v>
      </c>
      <c r="E236" s="123">
        <v>0</v>
      </c>
      <c r="F236" s="123">
        <v>19.75</v>
      </c>
      <c r="G236" s="123">
        <v>0</v>
      </c>
      <c r="H236" s="123">
        <v>83.75</v>
      </c>
      <c r="I236" s="243">
        <v>587.5</v>
      </c>
    </row>
    <row r="237" spans="1:9" hidden="1" x14ac:dyDescent="0.3">
      <c r="A237" s="121"/>
      <c r="B237" s="126" t="s">
        <v>103</v>
      </c>
      <c r="C237" s="123"/>
      <c r="D237" s="123">
        <f t="shared" ref="D237:I237" si="64">D235-D236</f>
        <v>7.9999999999998295E-2</v>
      </c>
      <c r="E237" s="123">
        <f t="shared" si="64"/>
        <v>18.73</v>
      </c>
      <c r="F237" s="123">
        <f t="shared" si="64"/>
        <v>-3.2900000000000027</v>
      </c>
      <c r="G237" s="123">
        <f t="shared" si="64"/>
        <v>1.07</v>
      </c>
      <c r="H237" s="123">
        <f t="shared" si="64"/>
        <v>-15.370000000000005</v>
      </c>
      <c r="I237" s="243">
        <f t="shared" si="64"/>
        <v>-101.46675549999998</v>
      </c>
    </row>
    <row r="238" spans="1:9" hidden="1" x14ac:dyDescent="0.3">
      <c r="A238" s="121"/>
      <c r="B238" s="126" t="s">
        <v>104</v>
      </c>
      <c r="C238" s="123"/>
      <c r="D238" s="123">
        <v>21</v>
      </c>
      <c r="E238" s="123"/>
      <c r="F238" s="123">
        <v>31</v>
      </c>
      <c r="G238" s="123"/>
      <c r="H238" s="123">
        <v>48</v>
      </c>
      <c r="I238" s="243"/>
    </row>
    <row r="239" spans="1:9" x14ac:dyDescent="0.3">
      <c r="A239" s="121"/>
      <c r="B239" s="122" t="s">
        <v>199</v>
      </c>
      <c r="C239" s="123"/>
      <c r="D239" s="123"/>
      <c r="E239" s="123"/>
      <c r="F239" s="123"/>
      <c r="G239" s="123"/>
      <c r="H239" s="123"/>
      <c r="I239" s="243"/>
    </row>
    <row r="240" spans="1:9" x14ac:dyDescent="0.3">
      <c r="A240" s="121" t="s">
        <v>340</v>
      </c>
      <c r="B240" s="126" t="s">
        <v>341</v>
      </c>
      <c r="C240" s="123" t="s">
        <v>279</v>
      </c>
      <c r="D240" s="123">
        <v>4.91</v>
      </c>
      <c r="E240" s="123">
        <v>6.66</v>
      </c>
      <c r="F240" s="123">
        <v>3.89</v>
      </c>
      <c r="G240" s="123">
        <v>0.22</v>
      </c>
      <c r="H240" s="123">
        <v>27.05</v>
      </c>
      <c r="I240" s="243">
        <v>143.30000000000001</v>
      </c>
    </row>
    <row r="241" spans="1:9" x14ac:dyDescent="0.3">
      <c r="A241" s="121" t="s">
        <v>127</v>
      </c>
      <c r="B241" s="126" t="s">
        <v>128</v>
      </c>
      <c r="C241" s="123" t="str">
        <f>"100"</f>
        <v>100</v>
      </c>
      <c r="D241" s="123">
        <v>14.89</v>
      </c>
      <c r="E241" s="123">
        <v>14.17</v>
      </c>
      <c r="F241" s="123">
        <v>15.69</v>
      </c>
      <c r="G241" s="123">
        <v>0.09</v>
      </c>
      <c r="H241" s="123">
        <v>12.12</v>
      </c>
      <c r="I241" s="243">
        <v>221.16700000000003</v>
      </c>
    </row>
    <row r="242" spans="1:9" x14ac:dyDescent="0.3">
      <c r="A242" s="152" t="s">
        <v>288</v>
      </c>
      <c r="B242" s="153" t="s">
        <v>289</v>
      </c>
      <c r="C242" s="154" t="str">
        <f>"150"</f>
        <v>150</v>
      </c>
      <c r="D242" s="132">
        <v>3.15</v>
      </c>
      <c r="E242" s="132">
        <v>0</v>
      </c>
      <c r="F242" s="132">
        <v>5.56</v>
      </c>
      <c r="G242" s="132">
        <v>3.24</v>
      </c>
      <c r="H242" s="132">
        <v>30.56</v>
      </c>
      <c r="I242" s="132">
        <v>195.12</v>
      </c>
    </row>
    <row r="243" spans="1:9" x14ac:dyDescent="0.3">
      <c r="A243" s="121" t="s">
        <v>242</v>
      </c>
      <c r="B243" s="126" t="s">
        <v>218</v>
      </c>
      <c r="C243" s="123" t="str">
        <f>"200"</f>
        <v>200</v>
      </c>
      <c r="D243" s="123">
        <v>0</v>
      </c>
      <c r="E243" s="123">
        <v>0</v>
      </c>
      <c r="F243" s="123">
        <v>0</v>
      </c>
      <c r="G243" s="123">
        <v>0</v>
      </c>
      <c r="H243" s="123">
        <v>18.95</v>
      </c>
      <c r="I243" s="243">
        <v>70.710400000000007</v>
      </c>
    </row>
    <row r="244" spans="1:9" x14ac:dyDescent="0.3">
      <c r="A244" s="121" t="str">
        <f>""</f>
        <v/>
      </c>
      <c r="B244" s="126" t="s">
        <v>112</v>
      </c>
      <c r="C244" s="123" t="str">
        <f>"30"</f>
        <v>30</v>
      </c>
      <c r="D244" s="123">
        <v>2.7</v>
      </c>
      <c r="E244" s="123">
        <v>0</v>
      </c>
      <c r="F244" s="123">
        <v>0.9</v>
      </c>
      <c r="G244" s="123">
        <v>0</v>
      </c>
      <c r="H244" s="123">
        <v>16.14</v>
      </c>
      <c r="I244" s="243">
        <v>80.295000000000002</v>
      </c>
    </row>
    <row r="245" spans="1:9" x14ac:dyDescent="0.3">
      <c r="A245" s="121" t="str">
        <f>"-"</f>
        <v>-</v>
      </c>
      <c r="B245" s="126" t="s">
        <v>100</v>
      </c>
      <c r="C245" s="123" t="str">
        <f>"25"</f>
        <v>25</v>
      </c>
      <c r="D245" s="123">
        <v>1.65</v>
      </c>
      <c r="E245" s="123">
        <v>0</v>
      </c>
      <c r="F245" s="123">
        <v>0.3</v>
      </c>
      <c r="G245" s="123">
        <v>0.3</v>
      </c>
      <c r="H245" s="123">
        <v>10.43</v>
      </c>
      <c r="I245" s="243">
        <v>48.344999999999999</v>
      </c>
    </row>
    <row r="246" spans="1:9" x14ac:dyDescent="0.3">
      <c r="A246" s="127"/>
      <c r="B246" s="142" t="s">
        <v>205</v>
      </c>
      <c r="C246" s="128"/>
      <c r="D246" s="128">
        <f t="shared" ref="D246:I246" si="65">SUM(D240:D245)</f>
        <v>27.299999999999997</v>
      </c>
      <c r="E246" s="128">
        <f t="shared" si="65"/>
        <v>20.83</v>
      </c>
      <c r="F246" s="128">
        <f t="shared" si="65"/>
        <v>26.339999999999996</v>
      </c>
      <c r="G246" s="128">
        <f t="shared" si="65"/>
        <v>3.85</v>
      </c>
      <c r="H246" s="128">
        <f t="shared" si="65"/>
        <v>115.25</v>
      </c>
      <c r="I246" s="244">
        <f t="shared" si="65"/>
        <v>758.93740000000003</v>
      </c>
    </row>
    <row r="247" spans="1:9" hidden="1" x14ac:dyDescent="0.3">
      <c r="A247" s="56"/>
      <c r="B247" s="16" t="s">
        <v>102</v>
      </c>
      <c r="C247" s="74"/>
      <c r="D247" s="74">
        <v>26.95</v>
      </c>
      <c r="E247" s="74">
        <v>0</v>
      </c>
      <c r="F247" s="74">
        <v>27.65</v>
      </c>
      <c r="G247" s="74">
        <v>0</v>
      </c>
      <c r="H247" s="74">
        <v>117.24999999999999</v>
      </c>
      <c r="I247" s="242">
        <v>822.5</v>
      </c>
    </row>
    <row r="248" spans="1:9" hidden="1" x14ac:dyDescent="0.3">
      <c r="A248" s="56"/>
      <c r="B248" s="16" t="s">
        <v>103</v>
      </c>
      <c r="C248" s="74"/>
      <c r="D248" s="74">
        <f t="shared" ref="D248:I248" si="66">D246-D247</f>
        <v>0.34999999999999787</v>
      </c>
      <c r="E248" s="74">
        <f t="shared" si="66"/>
        <v>20.83</v>
      </c>
      <c r="F248" s="74">
        <f t="shared" si="66"/>
        <v>-1.3100000000000023</v>
      </c>
      <c r="G248" s="74">
        <f t="shared" si="66"/>
        <v>3.85</v>
      </c>
      <c r="H248" s="74">
        <f t="shared" si="66"/>
        <v>-1.9999999999999858</v>
      </c>
      <c r="I248" s="242">
        <f t="shared" si="66"/>
        <v>-63.562599999999975</v>
      </c>
    </row>
    <row r="249" spans="1:9" hidden="1" x14ac:dyDescent="0.3">
      <c r="A249" s="56"/>
      <c r="B249" s="16" t="s">
        <v>104</v>
      </c>
      <c r="C249" s="74"/>
      <c r="D249" s="74">
        <v>19</v>
      </c>
      <c r="E249" s="74"/>
      <c r="F249" s="74">
        <v>34</v>
      </c>
      <c r="G249" s="74"/>
      <c r="H249" s="74">
        <v>48</v>
      </c>
      <c r="I249" s="242"/>
    </row>
    <row r="250" spans="1:9" x14ac:dyDescent="0.3">
      <c r="A250" s="56"/>
      <c r="B250" s="143" t="s">
        <v>287</v>
      </c>
      <c r="C250" s="74"/>
      <c r="D250" s="75">
        <f t="shared" ref="D250:I250" si="67">D235+D246</f>
        <v>46.629999999999995</v>
      </c>
      <c r="E250" s="75">
        <f t="shared" si="67"/>
        <v>39.56</v>
      </c>
      <c r="F250" s="75">
        <f t="shared" si="67"/>
        <v>42.8</v>
      </c>
      <c r="G250" s="75">
        <f t="shared" si="67"/>
        <v>4.92</v>
      </c>
      <c r="H250" s="75">
        <f t="shared" si="67"/>
        <v>183.63</v>
      </c>
      <c r="I250" s="245">
        <f t="shared" si="67"/>
        <v>1244.9706445000002</v>
      </c>
    </row>
    <row r="251" spans="1:9" x14ac:dyDescent="0.3">
      <c r="A251" s="56"/>
      <c r="B251" s="66" t="s">
        <v>286</v>
      </c>
      <c r="C251" s="75"/>
      <c r="D251" s="245">
        <f t="shared" ref="D251:I251" si="68">D29+D54+D79+D102+D126+D152+D177+D201+D226+D250</f>
        <v>417.42</v>
      </c>
      <c r="E251" s="245">
        <f t="shared" si="68"/>
        <v>233.70000000000002</v>
      </c>
      <c r="F251" s="245">
        <f t="shared" si="68"/>
        <v>421.39000000000004</v>
      </c>
      <c r="G251" s="245">
        <f t="shared" si="68"/>
        <v>85.69</v>
      </c>
      <c r="H251" s="245">
        <f t="shared" si="68"/>
        <v>1797.75</v>
      </c>
      <c r="I251" s="245">
        <f t="shared" si="68"/>
        <v>12275.695679628861</v>
      </c>
    </row>
    <row r="252" spans="1:9" x14ac:dyDescent="0.3">
      <c r="A252" s="56"/>
      <c r="B252" s="66" t="s">
        <v>285</v>
      </c>
      <c r="C252" s="75"/>
      <c r="D252" s="75">
        <f>D251/10</f>
        <v>41.742000000000004</v>
      </c>
      <c r="E252" s="75">
        <f t="shared" ref="E252:I252" si="69">E251/10</f>
        <v>23.37</v>
      </c>
      <c r="F252" s="75">
        <f t="shared" si="69"/>
        <v>42.139000000000003</v>
      </c>
      <c r="G252" s="75">
        <f t="shared" si="69"/>
        <v>8.5689999999999991</v>
      </c>
      <c r="H252" s="75">
        <f t="shared" si="69"/>
        <v>179.77500000000001</v>
      </c>
      <c r="I252" s="245">
        <f t="shared" si="69"/>
        <v>1227.5695679628861</v>
      </c>
    </row>
  </sheetData>
  <mergeCells count="40">
    <mergeCell ref="A1:B1"/>
    <mergeCell ref="C1:I1"/>
    <mergeCell ref="A2:B2"/>
    <mergeCell ref="C2:I2"/>
    <mergeCell ref="A5:A6"/>
    <mergeCell ref="B5:B6"/>
    <mergeCell ref="C5:C6"/>
    <mergeCell ref="D5:E5"/>
    <mergeCell ref="F5:G5"/>
    <mergeCell ref="A4:V4"/>
    <mergeCell ref="CH5:CH6"/>
    <mergeCell ref="CI5:CI6"/>
    <mergeCell ref="CJ5:CJ6"/>
    <mergeCell ref="H5:H6"/>
    <mergeCell ref="I5:I6"/>
    <mergeCell ref="W5:Z5"/>
    <mergeCell ref="AI5:AI6"/>
    <mergeCell ref="CC5:CC6"/>
    <mergeCell ref="CD5:CD6"/>
    <mergeCell ref="F228:G228"/>
    <mergeCell ref="CQ5:CQ6"/>
    <mergeCell ref="F31:G31"/>
    <mergeCell ref="F32:G32"/>
    <mergeCell ref="F56:G56"/>
    <mergeCell ref="F57:G57"/>
    <mergeCell ref="F81:G81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F104:G104"/>
    <mergeCell ref="F130:G130"/>
    <mergeCell ref="F154:G154"/>
    <mergeCell ref="F179:G179"/>
    <mergeCell ref="F203:G203"/>
  </mergeCells>
  <pageMargins left="0.31496062992125984" right="0.31496062992125984" top="0.55118110236220474" bottom="0.55118110236220474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Q267"/>
  <sheetViews>
    <sheetView topLeftCell="A85" workbookViewId="0">
      <selection activeCell="CU114" sqref="CU114"/>
    </sheetView>
  </sheetViews>
  <sheetFormatPr defaultRowHeight="14.4" x14ac:dyDescent="0.3"/>
  <cols>
    <col min="1" max="1" width="6.33203125" style="65" customWidth="1"/>
    <col min="2" max="2" width="43.77734375" style="20" customWidth="1"/>
    <col min="3" max="3" width="8.5546875" style="76" customWidth="1"/>
    <col min="4" max="4" width="7.44140625" style="246" customWidth="1"/>
    <col min="5" max="5" width="6.6640625" style="246" hidden="1" customWidth="1"/>
    <col min="6" max="6" width="8.6640625" style="246" customWidth="1"/>
    <col min="7" max="7" width="6.6640625" style="246" hidden="1" customWidth="1"/>
    <col min="8" max="8" width="8.109375" style="246" customWidth="1"/>
    <col min="9" max="9" width="7.5546875" style="246" customWidth="1"/>
    <col min="10" max="22" width="8.88671875" style="9" hidden="1" customWidth="1"/>
    <col min="23" max="23" width="7.109375" style="9" hidden="1" customWidth="1"/>
    <col min="24" max="25" width="5.6640625" style="9" hidden="1" customWidth="1"/>
    <col min="26" max="26" width="7.33203125" style="9" hidden="1" customWidth="1"/>
    <col min="27" max="28" width="5.6640625" style="9" hidden="1" customWidth="1"/>
    <col min="29" max="29" width="7" style="9" hidden="1" customWidth="1"/>
    <col min="30" max="31" width="5.6640625" style="9" hidden="1" customWidth="1"/>
    <col min="32" max="32" width="5" style="9" hidden="1" customWidth="1"/>
    <col min="33" max="33" width="5.6640625" style="9" hidden="1" customWidth="1"/>
    <col min="34" max="34" width="4" style="9" hidden="1" customWidth="1"/>
    <col min="35" max="35" width="8.109375" style="9" hidden="1" customWidth="1"/>
    <col min="36" max="80" width="8.88671875" style="10" hidden="1" customWidth="1"/>
    <col min="81" max="81" width="6.6640625" style="11" hidden="1" customWidth="1"/>
    <col min="82" max="82" width="7" style="11" hidden="1" customWidth="1"/>
    <col min="83" max="93" width="9.109375" style="10" hidden="1" customWidth="1"/>
    <col min="94" max="94" width="6.5546875" style="10" hidden="1" customWidth="1"/>
    <col min="95" max="95" width="7.21875" style="10" hidden="1" customWidth="1"/>
  </cols>
  <sheetData>
    <row r="1" spans="1:95" s="21" customFormat="1" ht="15.6" x14ac:dyDescent="0.3">
      <c r="A1" s="270" t="s">
        <v>139</v>
      </c>
      <c r="B1" s="270"/>
      <c r="C1" s="270" t="s">
        <v>250</v>
      </c>
      <c r="D1" s="270"/>
      <c r="E1" s="270"/>
      <c r="F1" s="270"/>
      <c r="G1" s="270"/>
      <c r="H1" s="270"/>
      <c r="I1" s="270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95" s="21" customFormat="1" ht="15.6" x14ac:dyDescent="0.3">
      <c r="A2" s="271" t="s">
        <v>141</v>
      </c>
      <c r="B2" s="271"/>
      <c r="C2" s="271"/>
      <c r="D2" s="271"/>
      <c r="E2" s="271"/>
      <c r="F2" s="271"/>
      <c r="G2" s="271"/>
      <c r="H2" s="271"/>
      <c r="I2" s="2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5" s="21" customFormat="1" ht="15.6" x14ac:dyDescent="0.3">
      <c r="A3" s="79"/>
      <c r="B3" s="1"/>
      <c r="C3" s="3"/>
      <c r="D3" s="241"/>
      <c r="E3" s="241"/>
      <c r="F3" s="241"/>
      <c r="G3" s="241"/>
      <c r="H3" s="241"/>
      <c r="I3" s="2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5" s="22" customFormat="1" ht="34.799999999999997" customHeight="1" x14ac:dyDescent="0.3">
      <c r="A4" s="279" t="s">
        <v>369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95" x14ac:dyDescent="0.3">
      <c r="A5" s="275" t="s">
        <v>0</v>
      </c>
      <c r="B5" s="267" t="s">
        <v>1</v>
      </c>
      <c r="C5" s="267" t="s">
        <v>161</v>
      </c>
      <c r="D5" s="268" t="s">
        <v>2</v>
      </c>
      <c r="E5" s="268"/>
      <c r="F5" s="268" t="s">
        <v>3</v>
      </c>
      <c r="G5" s="268"/>
      <c r="H5" s="268" t="s">
        <v>4</v>
      </c>
      <c r="I5" s="268" t="s">
        <v>5</v>
      </c>
      <c r="J5" s="6" t="s">
        <v>6</v>
      </c>
      <c r="K5" s="6" t="s">
        <v>7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  <c r="R5" s="6" t="s">
        <v>14</v>
      </c>
      <c r="S5" s="6" t="s">
        <v>15</v>
      </c>
      <c r="T5" s="6" t="s">
        <v>16</v>
      </c>
      <c r="U5" s="6" t="s">
        <v>17</v>
      </c>
      <c r="V5" s="6" t="s">
        <v>18</v>
      </c>
      <c r="W5" s="267" t="s">
        <v>19</v>
      </c>
      <c r="X5" s="267"/>
      <c r="Y5" s="267"/>
      <c r="Z5" s="267"/>
      <c r="AA5" s="7" t="s">
        <v>20</v>
      </c>
      <c r="AB5" s="7"/>
      <c r="AC5" s="7"/>
      <c r="AD5" s="7"/>
      <c r="AE5" s="7"/>
      <c r="AF5" s="7"/>
      <c r="AG5" s="7"/>
      <c r="AH5" s="7"/>
      <c r="AI5" s="267" t="s">
        <v>21</v>
      </c>
      <c r="AJ5" s="8" t="s">
        <v>22</v>
      </c>
      <c r="AK5" s="8" t="s">
        <v>23</v>
      </c>
      <c r="AL5" s="8" t="s">
        <v>24</v>
      </c>
      <c r="AM5" s="8" t="s">
        <v>25</v>
      </c>
      <c r="AN5" s="8" t="s">
        <v>26</v>
      </c>
      <c r="AO5" s="8" t="s">
        <v>27</v>
      </c>
      <c r="AP5" s="8" t="s">
        <v>28</v>
      </c>
      <c r="AQ5" s="8" t="s">
        <v>29</v>
      </c>
      <c r="AR5" s="8" t="s">
        <v>30</v>
      </c>
      <c r="AS5" s="8" t="s">
        <v>31</v>
      </c>
      <c r="AT5" s="8" t="s">
        <v>32</v>
      </c>
      <c r="AU5" s="8" t="s">
        <v>33</v>
      </c>
      <c r="AV5" s="8" t="s">
        <v>34</v>
      </c>
      <c r="AW5" s="8" t="s">
        <v>35</v>
      </c>
      <c r="AX5" s="8" t="s">
        <v>36</v>
      </c>
      <c r="AY5" s="8" t="s">
        <v>37</v>
      </c>
      <c r="AZ5" s="8" t="s">
        <v>38</v>
      </c>
      <c r="BA5" s="8" t="s">
        <v>39</v>
      </c>
      <c r="BB5" s="8" t="s">
        <v>40</v>
      </c>
      <c r="BC5" s="8" t="s">
        <v>41</v>
      </c>
      <c r="BD5" s="8" t="s">
        <v>42</v>
      </c>
      <c r="BE5" s="8" t="s">
        <v>43</v>
      </c>
      <c r="BF5" s="8" t="s">
        <v>44</v>
      </c>
      <c r="BG5" s="8" t="s">
        <v>45</v>
      </c>
      <c r="BH5" s="8" t="s">
        <v>46</v>
      </c>
      <c r="BI5" s="8" t="s">
        <v>47</v>
      </c>
      <c r="BJ5" s="8" t="s">
        <v>48</v>
      </c>
      <c r="BK5" s="8" t="s">
        <v>49</v>
      </c>
      <c r="BL5" s="8" t="s">
        <v>50</v>
      </c>
      <c r="BM5" s="8" t="s">
        <v>51</v>
      </c>
      <c r="BN5" s="8" t="s">
        <v>52</v>
      </c>
      <c r="BO5" s="8" t="s">
        <v>53</v>
      </c>
      <c r="BP5" s="8" t="s">
        <v>54</v>
      </c>
      <c r="BQ5" s="8" t="s">
        <v>55</v>
      </c>
      <c r="BR5" s="8" t="s">
        <v>56</v>
      </c>
      <c r="BS5" s="8" t="s">
        <v>57</v>
      </c>
      <c r="BT5" s="8" t="s">
        <v>58</v>
      </c>
      <c r="BU5" s="8" t="s">
        <v>59</v>
      </c>
      <c r="BV5" s="8" t="s">
        <v>60</v>
      </c>
      <c r="BW5" s="8" t="s">
        <v>61</v>
      </c>
      <c r="BX5" s="8" t="s">
        <v>62</v>
      </c>
      <c r="BY5" s="8" t="s">
        <v>63</v>
      </c>
      <c r="BZ5" s="8" t="s">
        <v>64</v>
      </c>
      <c r="CA5" s="8" t="s">
        <v>65</v>
      </c>
      <c r="CB5" s="8"/>
      <c r="CC5" s="267" t="s">
        <v>66</v>
      </c>
      <c r="CD5" s="267" t="s">
        <v>67</v>
      </c>
      <c r="CE5" s="267"/>
      <c r="CF5" s="267"/>
      <c r="CG5" s="267" t="s">
        <v>68</v>
      </c>
      <c r="CH5" s="267" t="s">
        <v>69</v>
      </c>
      <c r="CI5" s="267" t="s">
        <v>70</v>
      </c>
      <c r="CJ5" s="267" t="s">
        <v>71</v>
      </c>
      <c r="CK5" s="267" t="s">
        <v>72</v>
      </c>
      <c r="CL5" s="267" t="s">
        <v>73</v>
      </c>
      <c r="CM5" s="267" t="s">
        <v>74</v>
      </c>
      <c r="CN5" s="267" t="s">
        <v>75</v>
      </c>
      <c r="CO5" s="267" t="s">
        <v>76</v>
      </c>
      <c r="CP5" s="267" t="s">
        <v>77</v>
      </c>
      <c r="CQ5" s="267" t="s">
        <v>78</v>
      </c>
    </row>
    <row r="6" spans="1:95" ht="27.6" x14ac:dyDescent="0.3">
      <c r="A6" s="276"/>
      <c r="B6" s="267"/>
      <c r="C6" s="267"/>
      <c r="D6" s="235" t="s">
        <v>79</v>
      </c>
      <c r="E6" s="235" t="s">
        <v>80</v>
      </c>
      <c r="F6" s="235" t="s">
        <v>79</v>
      </c>
      <c r="G6" s="235" t="s">
        <v>81</v>
      </c>
      <c r="H6" s="268"/>
      <c r="I6" s="26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 t="s">
        <v>82</v>
      </c>
      <c r="X6" s="6" t="s">
        <v>83</v>
      </c>
      <c r="Y6" s="6" t="s">
        <v>84</v>
      </c>
      <c r="Z6" s="6" t="s">
        <v>85</v>
      </c>
      <c r="AA6" s="6" t="s">
        <v>86</v>
      </c>
      <c r="AB6" s="6" t="s">
        <v>87</v>
      </c>
      <c r="AC6" s="6" t="s">
        <v>88</v>
      </c>
      <c r="AD6" s="6" t="s">
        <v>89</v>
      </c>
      <c r="AE6" s="6" t="s">
        <v>153</v>
      </c>
      <c r="AF6" s="6" t="s">
        <v>154</v>
      </c>
      <c r="AG6" s="6" t="s">
        <v>90</v>
      </c>
      <c r="AH6" s="6" t="s">
        <v>91</v>
      </c>
      <c r="AI6" s="267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</row>
    <row r="7" spans="1:95" x14ac:dyDescent="0.3">
      <c r="A7" s="56"/>
      <c r="B7" s="23" t="s">
        <v>142</v>
      </c>
      <c r="C7" s="74"/>
      <c r="D7" s="242"/>
      <c r="E7" s="242"/>
      <c r="F7" s="242"/>
      <c r="G7" s="242"/>
      <c r="H7" s="242"/>
      <c r="I7" s="242"/>
      <c r="CD7" s="12"/>
    </row>
    <row r="8" spans="1:95" x14ac:dyDescent="0.3">
      <c r="A8" s="121"/>
      <c r="B8" s="122" t="s">
        <v>92</v>
      </c>
      <c r="C8" s="123"/>
      <c r="D8" s="243"/>
      <c r="E8" s="243"/>
      <c r="F8" s="243"/>
      <c r="G8" s="243"/>
      <c r="H8" s="243"/>
      <c r="I8" s="243"/>
    </row>
    <row r="9" spans="1:95" x14ac:dyDescent="0.3">
      <c r="A9" s="137" t="s">
        <v>93</v>
      </c>
      <c r="B9" s="126" t="s">
        <v>94</v>
      </c>
      <c r="C9" s="138" t="s">
        <v>95</v>
      </c>
      <c r="D9" s="243">
        <v>6.05</v>
      </c>
      <c r="E9" s="243">
        <v>3.26</v>
      </c>
      <c r="F9" s="243">
        <v>8.01</v>
      </c>
      <c r="G9" s="243">
        <v>0.33</v>
      </c>
      <c r="H9" s="243">
        <v>17.28</v>
      </c>
      <c r="I9" s="243">
        <v>167.57155555555559</v>
      </c>
      <c r="J9" s="134">
        <v>4.75</v>
      </c>
      <c r="K9" s="13">
        <v>0.13</v>
      </c>
      <c r="L9" s="13">
        <v>0</v>
      </c>
      <c r="M9" s="13">
        <v>0</v>
      </c>
      <c r="N9" s="13">
        <v>0.48</v>
      </c>
      <c r="O9" s="13">
        <v>16.72</v>
      </c>
      <c r="P9" s="13">
        <v>7.0000000000000007E-2</v>
      </c>
      <c r="Q9" s="13">
        <v>0</v>
      </c>
      <c r="R9" s="13">
        <v>0</v>
      </c>
      <c r="S9" s="13">
        <v>0.24</v>
      </c>
      <c r="T9" s="13">
        <v>1.27</v>
      </c>
      <c r="U9" s="13">
        <v>135.36000000000001</v>
      </c>
      <c r="V9" s="13">
        <v>14.06</v>
      </c>
      <c r="W9" s="13">
        <v>123.69</v>
      </c>
      <c r="X9" s="13">
        <v>6.72</v>
      </c>
      <c r="Y9" s="13">
        <v>75.17</v>
      </c>
      <c r="Z9" s="13">
        <v>0.1</v>
      </c>
      <c r="AA9" s="13">
        <v>50.11</v>
      </c>
      <c r="AB9" s="13">
        <v>39.11</v>
      </c>
      <c r="AC9" s="13">
        <v>56.59</v>
      </c>
      <c r="AD9" s="13">
        <v>0.11</v>
      </c>
      <c r="AE9" s="13">
        <v>0</v>
      </c>
      <c r="AF9" s="13">
        <v>0.05</v>
      </c>
      <c r="AG9" s="13">
        <v>0.03</v>
      </c>
      <c r="AH9" s="13">
        <v>0.84</v>
      </c>
      <c r="AI9" s="13">
        <v>0.09</v>
      </c>
      <c r="AJ9" s="14">
        <v>0</v>
      </c>
      <c r="AK9" s="14">
        <v>329.02</v>
      </c>
      <c r="AL9" s="14">
        <v>285.57</v>
      </c>
      <c r="AM9" s="14">
        <v>500.26</v>
      </c>
      <c r="AN9" s="14">
        <v>266.99</v>
      </c>
      <c r="AO9" s="14">
        <v>111.65</v>
      </c>
      <c r="AP9" s="14">
        <v>203.32</v>
      </c>
      <c r="AQ9" s="14">
        <v>120.08</v>
      </c>
      <c r="AR9" s="14">
        <v>318.88</v>
      </c>
      <c r="AS9" s="14">
        <v>189.69</v>
      </c>
      <c r="AT9" s="14">
        <v>239.92</v>
      </c>
      <c r="AU9" s="14">
        <v>303.05</v>
      </c>
      <c r="AV9" s="14">
        <v>144.88999999999999</v>
      </c>
      <c r="AW9" s="14">
        <v>165</v>
      </c>
      <c r="AX9" s="14">
        <v>1486.83</v>
      </c>
      <c r="AY9" s="14">
        <v>0</v>
      </c>
      <c r="AZ9" s="14">
        <v>612.33000000000004</v>
      </c>
      <c r="BA9" s="14">
        <v>280.87</v>
      </c>
      <c r="BB9" s="14">
        <v>252.02</v>
      </c>
      <c r="BC9" s="14">
        <v>89.96</v>
      </c>
      <c r="BD9" s="14">
        <v>0.16</v>
      </c>
      <c r="BE9" s="14">
        <v>0.09</v>
      </c>
      <c r="BF9" s="14">
        <v>0.09</v>
      </c>
      <c r="BG9" s="14">
        <v>0.22</v>
      </c>
      <c r="BH9" s="14">
        <v>0.26</v>
      </c>
      <c r="BI9" s="14">
        <v>0.89</v>
      </c>
      <c r="BJ9" s="14">
        <v>0.05</v>
      </c>
      <c r="BK9" s="14">
        <v>2.2400000000000002</v>
      </c>
      <c r="BL9" s="14">
        <v>0.01</v>
      </c>
      <c r="BM9" s="14">
        <v>0.61</v>
      </c>
      <c r="BN9" s="14">
        <v>0.01</v>
      </c>
      <c r="BO9" s="14">
        <v>0</v>
      </c>
      <c r="BP9" s="14">
        <v>0</v>
      </c>
      <c r="BQ9" s="14">
        <v>0.15</v>
      </c>
      <c r="BR9" s="14">
        <v>0.23</v>
      </c>
      <c r="BS9" s="14">
        <v>1.77</v>
      </c>
      <c r="BT9" s="14">
        <v>0</v>
      </c>
      <c r="BU9" s="14">
        <v>0</v>
      </c>
      <c r="BV9" s="14">
        <v>0.28000000000000003</v>
      </c>
      <c r="BW9" s="14">
        <v>0.01</v>
      </c>
      <c r="BX9" s="14">
        <v>0</v>
      </c>
      <c r="BY9" s="14">
        <v>0</v>
      </c>
      <c r="BZ9" s="14">
        <v>0</v>
      </c>
      <c r="CA9" s="14">
        <v>0</v>
      </c>
      <c r="CB9" s="14">
        <v>20.85</v>
      </c>
      <c r="CC9" s="15"/>
      <c r="CD9" s="15"/>
      <c r="CE9" s="14">
        <v>56.63</v>
      </c>
      <c r="CF9" s="14"/>
      <c r="CG9" s="14">
        <v>0.7</v>
      </c>
      <c r="CH9" s="14">
        <v>0.55000000000000004</v>
      </c>
      <c r="CI9" s="14">
        <v>0.63</v>
      </c>
      <c r="CJ9" s="14">
        <v>1080</v>
      </c>
      <c r="CK9" s="14">
        <v>593.70000000000005</v>
      </c>
      <c r="CL9" s="14">
        <v>836.85</v>
      </c>
      <c r="CM9" s="14">
        <v>6.95</v>
      </c>
      <c r="CN9" s="14">
        <v>5.97</v>
      </c>
      <c r="CO9" s="14">
        <v>6.46</v>
      </c>
      <c r="CP9" s="14">
        <v>0</v>
      </c>
      <c r="CQ9" s="14">
        <v>0</v>
      </c>
    </row>
    <row r="10" spans="1:95" x14ac:dyDescent="0.3">
      <c r="A10" s="121" t="s">
        <v>342</v>
      </c>
      <c r="B10" s="126" t="s">
        <v>293</v>
      </c>
      <c r="C10" s="123" t="s">
        <v>209</v>
      </c>
      <c r="D10" s="243">
        <v>5.12</v>
      </c>
      <c r="E10" s="243">
        <v>3.07</v>
      </c>
      <c r="F10" s="243">
        <v>6.68</v>
      </c>
      <c r="G10" s="243">
        <v>0.53</v>
      </c>
      <c r="H10" s="243">
        <v>22.42</v>
      </c>
      <c r="I10" s="243">
        <v>169.71</v>
      </c>
      <c r="J10" s="134">
        <v>4.58</v>
      </c>
      <c r="K10" s="13">
        <v>0.11</v>
      </c>
      <c r="L10" s="13">
        <v>0</v>
      </c>
      <c r="M10" s="13">
        <v>0</v>
      </c>
      <c r="N10" s="13">
        <v>9.4600000000000009</v>
      </c>
      <c r="O10" s="13">
        <v>16.829999999999998</v>
      </c>
      <c r="P10" s="13">
        <v>0.79</v>
      </c>
      <c r="Q10" s="13">
        <v>0</v>
      </c>
      <c r="R10" s="13">
        <v>0</v>
      </c>
      <c r="S10" s="13">
        <v>0.1</v>
      </c>
      <c r="T10" s="13">
        <v>1.55</v>
      </c>
      <c r="U10" s="13">
        <v>254.46</v>
      </c>
      <c r="V10" s="13">
        <v>170.32</v>
      </c>
      <c r="W10" s="13">
        <v>117.04</v>
      </c>
      <c r="X10" s="13">
        <v>27.66</v>
      </c>
      <c r="Y10" s="13">
        <v>126.45</v>
      </c>
      <c r="Z10" s="13">
        <v>0.52</v>
      </c>
      <c r="AA10" s="13">
        <v>24.85</v>
      </c>
      <c r="AB10" s="13">
        <v>22.47</v>
      </c>
      <c r="AC10" s="13">
        <v>46.4</v>
      </c>
      <c r="AD10" s="13">
        <v>0.15</v>
      </c>
      <c r="AE10" s="13">
        <v>7.0000000000000007E-2</v>
      </c>
      <c r="AF10" s="13">
        <v>0.14000000000000001</v>
      </c>
      <c r="AG10" s="13">
        <v>0.43</v>
      </c>
      <c r="AH10" s="13">
        <v>1.87</v>
      </c>
      <c r="AI10" s="13">
        <v>0.54</v>
      </c>
      <c r="AJ10" s="14">
        <v>0</v>
      </c>
      <c r="AK10" s="14">
        <v>272.73</v>
      </c>
      <c r="AL10" s="14">
        <v>253.47</v>
      </c>
      <c r="AM10" s="14">
        <v>527.09</v>
      </c>
      <c r="AN10" s="14">
        <v>288.44</v>
      </c>
      <c r="AO10" s="14">
        <v>128.04</v>
      </c>
      <c r="AP10" s="14">
        <v>207.1</v>
      </c>
      <c r="AQ10" s="14">
        <v>77.86</v>
      </c>
      <c r="AR10" s="14">
        <v>260.45</v>
      </c>
      <c r="AS10" s="14">
        <v>172.03</v>
      </c>
      <c r="AT10" s="14">
        <v>120</v>
      </c>
      <c r="AU10" s="14">
        <v>149.68</v>
      </c>
      <c r="AV10" s="14">
        <v>53.81</v>
      </c>
      <c r="AW10" s="14">
        <v>79.2</v>
      </c>
      <c r="AX10" s="14">
        <v>415.56</v>
      </c>
      <c r="AY10" s="14">
        <v>0</v>
      </c>
      <c r="AZ10" s="14">
        <v>135.85</v>
      </c>
      <c r="BA10" s="14">
        <v>124.48</v>
      </c>
      <c r="BB10" s="14">
        <v>268.22000000000003</v>
      </c>
      <c r="BC10" s="14">
        <v>64.91</v>
      </c>
      <c r="BD10" s="14">
        <v>0.12</v>
      </c>
      <c r="BE10" s="14">
        <v>0.06</v>
      </c>
      <c r="BF10" s="14">
        <v>0.03</v>
      </c>
      <c r="BG10" s="14">
        <v>7.0000000000000007E-2</v>
      </c>
      <c r="BH10" s="14">
        <v>0.08</v>
      </c>
      <c r="BI10" s="14">
        <v>0.36</v>
      </c>
      <c r="BJ10" s="14">
        <v>0</v>
      </c>
      <c r="BK10" s="14">
        <v>1.04</v>
      </c>
      <c r="BL10" s="14">
        <v>0</v>
      </c>
      <c r="BM10" s="14">
        <v>0.32</v>
      </c>
      <c r="BN10" s="14">
        <v>0</v>
      </c>
      <c r="BO10" s="14">
        <v>0</v>
      </c>
      <c r="BP10" s="14">
        <v>0</v>
      </c>
      <c r="BQ10" s="14">
        <v>7.0000000000000007E-2</v>
      </c>
      <c r="BR10" s="14">
        <v>0.11</v>
      </c>
      <c r="BS10" s="14">
        <v>0.91</v>
      </c>
      <c r="BT10" s="14">
        <v>0</v>
      </c>
      <c r="BU10" s="14">
        <v>0</v>
      </c>
      <c r="BV10" s="14">
        <v>0.28000000000000003</v>
      </c>
      <c r="BW10" s="14">
        <v>0.01</v>
      </c>
      <c r="BX10" s="14">
        <v>0</v>
      </c>
      <c r="BY10" s="14">
        <v>0</v>
      </c>
      <c r="BZ10" s="14">
        <v>0</v>
      </c>
      <c r="CA10" s="14">
        <v>0</v>
      </c>
      <c r="CB10" s="14">
        <v>169.19</v>
      </c>
      <c r="CC10" s="15"/>
      <c r="CD10" s="15"/>
      <c r="CE10" s="14">
        <v>28.59</v>
      </c>
      <c r="CF10" s="14"/>
      <c r="CG10" s="14">
        <v>32.51</v>
      </c>
      <c r="CH10" s="14">
        <v>14.79</v>
      </c>
      <c r="CI10" s="14">
        <v>23.65</v>
      </c>
      <c r="CJ10" s="14">
        <v>1762.25</v>
      </c>
      <c r="CK10" s="14">
        <v>774.25</v>
      </c>
      <c r="CL10" s="14">
        <v>1268.25</v>
      </c>
      <c r="CM10" s="14">
        <v>33.53</v>
      </c>
      <c r="CN10" s="14">
        <v>14.77</v>
      </c>
      <c r="CO10" s="14">
        <v>24.15</v>
      </c>
      <c r="CP10" s="14">
        <v>5.13</v>
      </c>
      <c r="CQ10" s="14">
        <v>0.51</v>
      </c>
    </row>
    <row r="11" spans="1:95" x14ac:dyDescent="0.3">
      <c r="A11" s="121" t="s">
        <v>98</v>
      </c>
      <c r="B11" s="126" t="s">
        <v>99</v>
      </c>
      <c r="C11" s="123" t="str">
        <f>"200"</f>
        <v>200</v>
      </c>
      <c r="D11" s="243">
        <v>3.14</v>
      </c>
      <c r="E11" s="243">
        <v>2.84</v>
      </c>
      <c r="F11" s="243">
        <v>3.21</v>
      </c>
      <c r="G11" s="243">
        <v>7.0000000000000007E-2</v>
      </c>
      <c r="H11" s="243">
        <v>14.39</v>
      </c>
      <c r="I11" s="243">
        <v>96.371359999999981</v>
      </c>
      <c r="J11" s="134">
        <v>2</v>
      </c>
      <c r="K11" s="13">
        <v>0</v>
      </c>
      <c r="L11" s="13">
        <v>0</v>
      </c>
      <c r="M11" s="13">
        <v>0</v>
      </c>
      <c r="N11" s="13">
        <v>14.39</v>
      </c>
      <c r="O11" s="13">
        <v>0</v>
      </c>
      <c r="P11" s="13">
        <v>0</v>
      </c>
      <c r="Q11" s="13">
        <v>0</v>
      </c>
      <c r="R11" s="13">
        <v>0</v>
      </c>
      <c r="S11" s="13">
        <v>0.1</v>
      </c>
      <c r="T11" s="13">
        <v>0.71</v>
      </c>
      <c r="U11" s="13">
        <v>49.6</v>
      </c>
      <c r="V11" s="13">
        <v>144.84</v>
      </c>
      <c r="W11" s="13">
        <v>116.69</v>
      </c>
      <c r="X11" s="13">
        <v>13.3</v>
      </c>
      <c r="Y11" s="13">
        <v>83.7</v>
      </c>
      <c r="Z11" s="13">
        <v>0.13</v>
      </c>
      <c r="AA11" s="13">
        <v>20</v>
      </c>
      <c r="AB11" s="13">
        <v>9</v>
      </c>
      <c r="AC11" s="13">
        <v>22</v>
      </c>
      <c r="AD11" s="13">
        <v>0</v>
      </c>
      <c r="AE11" s="13">
        <v>0.03</v>
      </c>
      <c r="AF11" s="13">
        <v>0.14000000000000001</v>
      </c>
      <c r="AG11" s="13">
        <v>0.09</v>
      </c>
      <c r="AH11" s="13">
        <v>0.8</v>
      </c>
      <c r="AI11" s="13">
        <v>0.52</v>
      </c>
      <c r="AJ11" s="14">
        <v>0</v>
      </c>
      <c r="AK11" s="14">
        <v>159.74</v>
      </c>
      <c r="AL11" s="14">
        <v>157.78</v>
      </c>
      <c r="AM11" s="14">
        <v>270.48</v>
      </c>
      <c r="AN11" s="14">
        <v>217.56</v>
      </c>
      <c r="AO11" s="14">
        <v>72.52</v>
      </c>
      <c r="AP11" s="14">
        <v>127.4</v>
      </c>
      <c r="AQ11" s="14">
        <v>42.14</v>
      </c>
      <c r="AR11" s="14">
        <v>143.08000000000001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180.32</v>
      </c>
      <c r="BC11" s="14">
        <v>25.48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198.55</v>
      </c>
      <c r="CC11" s="15"/>
      <c r="CD11" s="15"/>
      <c r="CE11" s="14">
        <v>21.5</v>
      </c>
      <c r="CF11" s="14"/>
      <c r="CG11" s="14">
        <v>11.52</v>
      </c>
      <c r="CH11" s="14">
        <v>4.5199999999999996</v>
      </c>
      <c r="CI11" s="14">
        <v>8.02</v>
      </c>
      <c r="CJ11" s="14">
        <v>944.8</v>
      </c>
      <c r="CK11" s="14">
        <v>361.6</v>
      </c>
      <c r="CL11" s="14">
        <v>653.20000000000005</v>
      </c>
      <c r="CM11" s="14">
        <v>38.19</v>
      </c>
      <c r="CN11" s="14">
        <v>18.170000000000002</v>
      </c>
      <c r="CO11" s="14">
        <v>28.18</v>
      </c>
      <c r="CP11" s="14">
        <v>10</v>
      </c>
      <c r="CQ11" s="14">
        <v>0</v>
      </c>
    </row>
    <row r="12" spans="1:95" x14ac:dyDescent="0.3">
      <c r="A12" s="121" t="str">
        <f>"-"</f>
        <v>-</v>
      </c>
      <c r="B12" s="126" t="s">
        <v>100</v>
      </c>
      <c r="C12" s="123" t="str">
        <f>"20"</f>
        <v>20</v>
      </c>
      <c r="D12" s="243">
        <v>1.32</v>
      </c>
      <c r="E12" s="243">
        <v>0</v>
      </c>
      <c r="F12" s="243">
        <v>0.24</v>
      </c>
      <c r="G12" s="243">
        <v>0.24</v>
      </c>
      <c r="H12" s="243">
        <v>8.34</v>
      </c>
      <c r="I12" s="243">
        <v>38.676000000000002</v>
      </c>
      <c r="J12" s="134">
        <v>0.04</v>
      </c>
      <c r="K12" s="13">
        <v>0</v>
      </c>
      <c r="L12" s="13">
        <v>0</v>
      </c>
      <c r="M12" s="13">
        <v>0</v>
      </c>
      <c r="N12" s="13">
        <v>0.24</v>
      </c>
      <c r="O12" s="13">
        <v>6.44</v>
      </c>
      <c r="P12" s="13">
        <v>1.66</v>
      </c>
      <c r="Q12" s="13">
        <v>0</v>
      </c>
      <c r="R12" s="13">
        <v>0</v>
      </c>
      <c r="S12" s="13">
        <v>0.2</v>
      </c>
      <c r="T12" s="13">
        <v>0.5</v>
      </c>
      <c r="U12" s="13">
        <v>122</v>
      </c>
      <c r="V12" s="13">
        <v>49</v>
      </c>
      <c r="W12" s="13">
        <v>7</v>
      </c>
      <c r="X12" s="13">
        <v>9.4</v>
      </c>
      <c r="Y12" s="13">
        <v>31.6</v>
      </c>
      <c r="Z12" s="13">
        <v>0.78</v>
      </c>
      <c r="AA12" s="13">
        <v>0</v>
      </c>
      <c r="AB12" s="13">
        <v>1</v>
      </c>
      <c r="AC12" s="13">
        <v>0.2</v>
      </c>
      <c r="AD12" s="13">
        <v>0.28000000000000003</v>
      </c>
      <c r="AE12" s="13">
        <v>0.04</v>
      </c>
      <c r="AF12" s="13">
        <v>0.02</v>
      </c>
      <c r="AG12" s="13">
        <v>0.14000000000000001</v>
      </c>
      <c r="AH12" s="13">
        <v>0.4</v>
      </c>
      <c r="AI12" s="13">
        <v>0</v>
      </c>
      <c r="AJ12" s="14">
        <v>0</v>
      </c>
      <c r="AK12" s="14">
        <v>64.400000000000006</v>
      </c>
      <c r="AL12" s="14">
        <v>49.6</v>
      </c>
      <c r="AM12" s="14">
        <v>85.4</v>
      </c>
      <c r="AN12" s="14">
        <v>44.6</v>
      </c>
      <c r="AO12" s="14">
        <v>18.600000000000001</v>
      </c>
      <c r="AP12" s="14">
        <v>39.6</v>
      </c>
      <c r="AQ12" s="14">
        <v>16</v>
      </c>
      <c r="AR12" s="14">
        <v>74.2</v>
      </c>
      <c r="AS12" s="14">
        <v>59.4</v>
      </c>
      <c r="AT12" s="14">
        <v>58.2</v>
      </c>
      <c r="AU12" s="14">
        <v>92.8</v>
      </c>
      <c r="AV12" s="14">
        <v>24.8</v>
      </c>
      <c r="AW12" s="14">
        <v>62</v>
      </c>
      <c r="AX12" s="14">
        <v>311.8</v>
      </c>
      <c r="AY12" s="14">
        <v>0</v>
      </c>
      <c r="AZ12" s="14">
        <v>105.2</v>
      </c>
      <c r="BA12" s="14">
        <v>58.2</v>
      </c>
      <c r="BB12" s="14">
        <v>36</v>
      </c>
      <c r="BC12" s="14">
        <v>26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0.03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0.02</v>
      </c>
      <c r="BT12" s="14">
        <v>0</v>
      </c>
      <c r="BU12" s="14">
        <v>0</v>
      </c>
      <c r="BV12" s="14">
        <v>0.1</v>
      </c>
      <c r="BW12" s="14">
        <v>0.02</v>
      </c>
      <c r="BX12" s="14">
        <v>0</v>
      </c>
      <c r="BY12" s="14">
        <v>0</v>
      </c>
      <c r="BZ12" s="14">
        <v>0</v>
      </c>
      <c r="CA12" s="14">
        <v>0</v>
      </c>
      <c r="CB12" s="14">
        <v>9.4</v>
      </c>
      <c r="CC12" s="15"/>
      <c r="CD12" s="15"/>
      <c r="CE12" s="14">
        <v>0.17</v>
      </c>
      <c r="CF12" s="14"/>
      <c r="CG12" s="14">
        <v>2</v>
      </c>
      <c r="CH12" s="14">
        <v>2</v>
      </c>
      <c r="CI12" s="14">
        <v>2</v>
      </c>
      <c r="CJ12" s="14">
        <v>380</v>
      </c>
      <c r="CK12" s="14">
        <v>146.4</v>
      </c>
      <c r="CL12" s="14">
        <v>263.2</v>
      </c>
      <c r="CM12" s="14">
        <v>3.8</v>
      </c>
      <c r="CN12" s="14">
        <v>3.16</v>
      </c>
      <c r="CO12" s="14">
        <v>3.48</v>
      </c>
      <c r="CP12" s="14">
        <v>0</v>
      </c>
      <c r="CQ12" s="14">
        <v>0</v>
      </c>
    </row>
    <row r="13" spans="1:95" x14ac:dyDescent="0.3">
      <c r="A13" s="121" t="str">
        <f>"-"</f>
        <v>-</v>
      </c>
      <c r="B13" s="126" t="s">
        <v>155</v>
      </c>
      <c r="C13" s="123" t="str">
        <f>"100"</f>
        <v>100</v>
      </c>
      <c r="D13" s="123">
        <v>0.4</v>
      </c>
      <c r="E13" s="123">
        <v>0</v>
      </c>
      <c r="F13" s="123">
        <v>0.4</v>
      </c>
      <c r="G13" s="123">
        <v>0.4</v>
      </c>
      <c r="H13" s="123">
        <v>11.6</v>
      </c>
      <c r="I13" s="243">
        <v>48.68</v>
      </c>
      <c r="J13" s="135">
        <v>0.1</v>
      </c>
      <c r="K13" s="17">
        <v>0</v>
      </c>
      <c r="L13" s="17">
        <v>0</v>
      </c>
      <c r="M13" s="17">
        <v>0</v>
      </c>
      <c r="N13" s="17">
        <v>9</v>
      </c>
      <c r="O13" s="17">
        <v>0.8</v>
      </c>
      <c r="P13" s="17">
        <v>1.8</v>
      </c>
      <c r="Q13" s="17">
        <v>0</v>
      </c>
      <c r="R13" s="17">
        <v>0</v>
      </c>
      <c r="S13" s="17">
        <v>0.8</v>
      </c>
      <c r="T13" s="17">
        <v>0.5</v>
      </c>
      <c r="U13" s="17">
        <v>26</v>
      </c>
      <c r="V13" s="17">
        <v>278</v>
      </c>
      <c r="W13" s="17">
        <v>16</v>
      </c>
      <c r="X13" s="17">
        <v>9</v>
      </c>
      <c r="Y13" s="17">
        <v>11</v>
      </c>
      <c r="Z13" s="17">
        <v>2.2000000000000002</v>
      </c>
      <c r="AA13" s="17">
        <v>0</v>
      </c>
      <c r="AB13" s="17">
        <v>30</v>
      </c>
      <c r="AC13" s="17">
        <v>5</v>
      </c>
      <c r="AD13" s="17">
        <v>0.2</v>
      </c>
      <c r="AE13" s="17">
        <v>0.03</v>
      </c>
      <c r="AF13" s="17">
        <v>0.02</v>
      </c>
      <c r="AG13" s="17">
        <v>0.3</v>
      </c>
      <c r="AH13" s="17">
        <v>0.4</v>
      </c>
      <c r="AI13" s="17">
        <v>10</v>
      </c>
      <c r="AJ13" s="8">
        <v>0</v>
      </c>
      <c r="AK13" s="8">
        <v>12</v>
      </c>
      <c r="AL13" s="8">
        <v>13</v>
      </c>
      <c r="AM13" s="8">
        <v>19</v>
      </c>
      <c r="AN13" s="8">
        <v>18</v>
      </c>
      <c r="AO13" s="8">
        <v>3</v>
      </c>
      <c r="AP13" s="8">
        <v>11</v>
      </c>
      <c r="AQ13" s="8">
        <v>3</v>
      </c>
      <c r="AR13" s="8">
        <v>9</v>
      </c>
      <c r="AS13" s="8">
        <v>17</v>
      </c>
      <c r="AT13" s="8">
        <v>10</v>
      </c>
      <c r="AU13" s="8">
        <v>78</v>
      </c>
      <c r="AV13" s="8">
        <v>7</v>
      </c>
      <c r="AW13" s="8">
        <v>14</v>
      </c>
      <c r="AX13" s="8">
        <v>42</v>
      </c>
      <c r="AY13" s="8">
        <v>0</v>
      </c>
      <c r="AZ13" s="8">
        <v>13</v>
      </c>
      <c r="BA13" s="8">
        <v>16</v>
      </c>
      <c r="BB13" s="8">
        <v>6</v>
      </c>
      <c r="BC13" s="8">
        <v>5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86.3</v>
      </c>
      <c r="CC13" s="18"/>
      <c r="CD13" s="18"/>
      <c r="CE13" s="8">
        <v>5</v>
      </c>
      <c r="CF13" s="8"/>
      <c r="CG13" s="8">
        <v>2</v>
      </c>
      <c r="CH13" s="8">
        <v>2</v>
      </c>
      <c r="CI13" s="8">
        <v>2</v>
      </c>
      <c r="CJ13" s="8">
        <v>150</v>
      </c>
      <c r="CK13" s="8">
        <v>150</v>
      </c>
      <c r="CL13" s="8">
        <v>150</v>
      </c>
      <c r="CM13" s="8">
        <v>46.8</v>
      </c>
      <c r="CN13" s="8">
        <v>46.8</v>
      </c>
      <c r="CO13" s="8">
        <v>46.8</v>
      </c>
      <c r="CP13" s="8">
        <v>0</v>
      </c>
      <c r="CQ13" s="8">
        <v>0</v>
      </c>
    </row>
    <row r="14" spans="1:95" x14ac:dyDescent="0.3">
      <c r="A14" s="127"/>
      <c r="B14" s="142" t="s">
        <v>101</v>
      </c>
      <c r="C14" s="128"/>
      <c r="D14" s="244">
        <f>SUM(D9:D13)</f>
        <v>16.03</v>
      </c>
      <c r="E14" s="244">
        <f t="shared" ref="E14:I14" si="0">SUM(E9:E13)</f>
        <v>9.17</v>
      </c>
      <c r="F14" s="244">
        <f t="shared" si="0"/>
        <v>18.539999999999996</v>
      </c>
      <c r="G14" s="244">
        <f t="shared" si="0"/>
        <v>1.5700000000000003</v>
      </c>
      <c r="H14" s="244">
        <f t="shared" si="0"/>
        <v>74.03</v>
      </c>
      <c r="I14" s="244">
        <f t="shared" si="0"/>
        <v>521.00891555555552</v>
      </c>
      <c r="J14" s="19">
        <v>11.47</v>
      </c>
      <c r="K14" s="19">
        <v>0.25</v>
      </c>
      <c r="L14" s="19">
        <v>0</v>
      </c>
      <c r="M14" s="19">
        <v>0</v>
      </c>
      <c r="N14" s="19">
        <v>33.57</v>
      </c>
      <c r="O14" s="19">
        <v>40.79</v>
      </c>
      <c r="P14" s="19">
        <v>4.32</v>
      </c>
      <c r="Q14" s="19">
        <v>0</v>
      </c>
      <c r="R14" s="19">
        <v>0</v>
      </c>
      <c r="S14" s="19">
        <v>1.45</v>
      </c>
      <c r="T14" s="19">
        <v>4.53</v>
      </c>
      <c r="U14" s="19">
        <v>587.41999999999996</v>
      </c>
      <c r="V14" s="19">
        <v>656.21</v>
      </c>
      <c r="W14" s="19">
        <v>380.42</v>
      </c>
      <c r="X14" s="19">
        <v>66.08</v>
      </c>
      <c r="Y14" s="19">
        <v>327.92</v>
      </c>
      <c r="Z14" s="19">
        <v>3.73</v>
      </c>
      <c r="AA14" s="19">
        <v>94.96</v>
      </c>
      <c r="AB14" s="19">
        <v>101.58</v>
      </c>
      <c r="AC14" s="19">
        <v>130.19</v>
      </c>
      <c r="AD14" s="19">
        <v>0.74</v>
      </c>
      <c r="AE14" s="19">
        <v>0.18</v>
      </c>
      <c r="AF14" s="19">
        <v>0.36</v>
      </c>
      <c r="AG14" s="19">
        <v>0.98</v>
      </c>
      <c r="AH14" s="19">
        <v>4.32</v>
      </c>
      <c r="AI14" s="19">
        <v>11.15</v>
      </c>
      <c r="AJ14" s="5">
        <v>0</v>
      </c>
      <c r="AK14" s="5">
        <v>837.89</v>
      </c>
      <c r="AL14" s="5">
        <v>759.42</v>
      </c>
      <c r="AM14" s="5">
        <v>1402.23</v>
      </c>
      <c r="AN14" s="5">
        <v>835.6</v>
      </c>
      <c r="AO14" s="5">
        <v>333.81</v>
      </c>
      <c r="AP14" s="5">
        <v>588.41999999999996</v>
      </c>
      <c r="AQ14" s="5">
        <v>259.08</v>
      </c>
      <c r="AR14" s="5">
        <v>805.61</v>
      </c>
      <c r="AS14" s="5">
        <v>438.12</v>
      </c>
      <c r="AT14" s="5">
        <v>428.13</v>
      </c>
      <c r="AU14" s="5">
        <v>623.53</v>
      </c>
      <c r="AV14" s="5">
        <v>230.51</v>
      </c>
      <c r="AW14" s="5">
        <v>320.2</v>
      </c>
      <c r="AX14" s="5">
        <v>2256.19</v>
      </c>
      <c r="AY14" s="5">
        <v>0</v>
      </c>
      <c r="AZ14" s="5">
        <v>866.39</v>
      </c>
      <c r="BA14" s="5">
        <v>479.55</v>
      </c>
      <c r="BB14" s="5">
        <v>742.56</v>
      </c>
      <c r="BC14" s="5">
        <v>211.35</v>
      </c>
      <c r="BD14" s="5">
        <v>0.28999999999999998</v>
      </c>
      <c r="BE14" s="5">
        <v>0.14000000000000001</v>
      </c>
      <c r="BF14" s="5">
        <v>0.12</v>
      </c>
      <c r="BG14" s="5">
        <v>0.28999999999999998</v>
      </c>
      <c r="BH14" s="5">
        <v>0.34</v>
      </c>
      <c r="BI14" s="5">
        <v>1.25</v>
      </c>
      <c r="BJ14" s="5">
        <v>0.05</v>
      </c>
      <c r="BK14" s="5">
        <v>3.31</v>
      </c>
      <c r="BL14" s="5">
        <v>0.01</v>
      </c>
      <c r="BM14" s="5">
        <v>0.93</v>
      </c>
      <c r="BN14" s="5">
        <v>0.02</v>
      </c>
      <c r="BO14" s="5">
        <v>0</v>
      </c>
      <c r="BP14" s="5">
        <v>0</v>
      </c>
      <c r="BQ14" s="5">
        <v>0.22</v>
      </c>
      <c r="BR14" s="5">
        <v>0.34</v>
      </c>
      <c r="BS14" s="5">
        <v>2.7</v>
      </c>
      <c r="BT14" s="5">
        <v>0</v>
      </c>
      <c r="BU14" s="5">
        <v>0</v>
      </c>
      <c r="BV14" s="5">
        <v>0.66</v>
      </c>
      <c r="BW14" s="5">
        <v>0.03</v>
      </c>
      <c r="BX14" s="5">
        <v>0</v>
      </c>
      <c r="BY14" s="5">
        <v>0</v>
      </c>
      <c r="BZ14" s="5">
        <v>0</v>
      </c>
      <c r="CA14" s="5">
        <v>0</v>
      </c>
      <c r="CB14" s="5">
        <v>484.29</v>
      </c>
      <c r="CC14" s="12"/>
      <c r="CD14" s="12"/>
      <c r="CE14" s="5">
        <v>111.89</v>
      </c>
      <c r="CF14" s="5"/>
      <c r="CG14" s="5">
        <v>48.73</v>
      </c>
      <c r="CH14" s="5">
        <v>23.86</v>
      </c>
      <c r="CI14" s="5">
        <v>36.29</v>
      </c>
      <c r="CJ14" s="5">
        <v>4317.05</v>
      </c>
      <c r="CK14" s="5">
        <v>2025.95</v>
      </c>
      <c r="CL14" s="5">
        <v>3171.5</v>
      </c>
      <c r="CM14" s="5">
        <v>129.27000000000001</v>
      </c>
      <c r="CN14" s="5">
        <v>88.86</v>
      </c>
      <c r="CO14" s="5">
        <v>109.07</v>
      </c>
      <c r="CP14" s="5">
        <v>15.13</v>
      </c>
      <c r="CQ14" s="5">
        <v>0.51</v>
      </c>
    </row>
    <row r="15" spans="1:95" hidden="1" x14ac:dyDescent="0.3">
      <c r="A15" s="121"/>
      <c r="B15" s="126" t="s">
        <v>102</v>
      </c>
      <c r="C15" s="123"/>
      <c r="D15" s="243">
        <v>19.25</v>
      </c>
      <c r="E15" s="243">
        <v>0</v>
      </c>
      <c r="F15" s="243">
        <v>19.75</v>
      </c>
      <c r="G15" s="243">
        <v>0</v>
      </c>
      <c r="H15" s="243">
        <v>83.75</v>
      </c>
      <c r="I15" s="243">
        <v>587.5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175</v>
      </c>
      <c r="AD15" s="9">
        <v>0</v>
      </c>
      <c r="AE15" s="9">
        <v>0.3</v>
      </c>
      <c r="AF15" s="9">
        <v>0.35</v>
      </c>
      <c r="AI15" s="9">
        <v>15</v>
      </c>
      <c r="CI15" s="10">
        <v>0</v>
      </c>
      <c r="CL15" s="10">
        <v>0</v>
      </c>
      <c r="CO15" s="10">
        <v>0</v>
      </c>
    </row>
    <row r="16" spans="1:95" hidden="1" x14ac:dyDescent="0.3">
      <c r="A16" s="121"/>
      <c r="B16" s="126" t="s">
        <v>103</v>
      </c>
      <c r="C16" s="123"/>
      <c r="D16" s="243">
        <f t="shared" ref="D16:I16" si="1">D14-D15</f>
        <v>-3.2199999999999989</v>
      </c>
      <c r="E16" s="243">
        <f t="shared" si="1"/>
        <v>9.17</v>
      </c>
      <c r="F16" s="243">
        <f t="shared" si="1"/>
        <v>-1.2100000000000044</v>
      </c>
      <c r="G16" s="243">
        <f t="shared" si="1"/>
        <v>1.5700000000000003</v>
      </c>
      <c r="H16" s="243">
        <f t="shared" si="1"/>
        <v>-9.7199999999999989</v>
      </c>
      <c r="I16" s="243">
        <f t="shared" si="1"/>
        <v>-66.491084444444482</v>
      </c>
      <c r="V16" s="9">
        <f t="shared" ref="V16:AF16" si="2">V14-V15</f>
        <v>656.21</v>
      </c>
      <c r="W16" s="9">
        <f t="shared" si="2"/>
        <v>380.42</v>
      </c>
      <c r="X16" s="9">
        <f t="shared" si="2"/>
        <v>66.08</v>
      </c>
      <c r="Y16" s="9">
        <f t="shared" si="2"/>
        <v>327.92</v>
      </c>
      <c r="Z16" s="9">
        <f t="shared" si="2"/>
        <v>3.73</v>
      </c>
      <c r="AA16" s="9">
        <f t="shared" si="2"/>
        <v>94.96</v>
      </c>
      <c r="AB16" s="9">
        <f t="shared" si="2"/>
        <v>101.58</v>
      </c>
      <c r="AC16" s="9">
        <f t="shared" si="2"/>
        <v>-44.81</v>
      </c>
      <c r="AD16" s="9">
        <f t="shared" si="2"/>
        <v>0.74</v>
      </c>
      <c r="AE16" s="9">
        <f t="shared" si="2"/>
        <v>-0.12</v>
      </c>
      <c r="AF16" s="9">
        <f t="shared" si="2"/>
        <v>1.0000000000000009E-2</v>
      </c>
      <c r="AI16" s="9">
        <f>AI14-AI15</f>
        <v>-3.8499999999999996</v>
      </c>
      <c r="CI16" s="10">
        <f>CI14-CI15</f>
        <v>36.29</v>
      </c>
      <c r="CL16" s="10">
        <f>CL14-CL15</f>
        <v>3171.5</v>
      </c>
      <c r="CO16" s="10">
        <f>CO14-CO15</f>
        <v>109.07</v>
      </c>
    </row>
    <row r="17" spans="1:95" hidden="1" x14ac:dyDescent="0.3">
      <c r="A17" s="121"/>
      <c r="B17" s="126" t="s">
        <v>104</v>
      </c>
      <c r="C17" s="123"/>
      <c r="D17" s="243">
        <v>12</v>
      </c>
      <c r="E17" s="243"/>
      <c r="F17" s="243">
        <v>32</v>
      </c>
      <c r="G17" s="243"/>
      <c r="H17" s="243">
        <v>56</v>
      </c>
      <c r="I17" s="243"/>
    </row>
    <row r="18" spans="1:95" x14ac:dyDescent="0.3">
      <c r="A18" s="121"/>
      <c r="B18" s="122" t="s">
        <v>199</v>
      </c>
      <c r="C18" s="123"/>
      <c r="D18" s="243"/>
      <c r="E18" s="243"/>
      <c r="F18" s="243"/>
      <c r="G18" s="243"/>
      <c r="H18" s="243"/>
      <c r="I18" s="243"/>
    </row>
    <row r="19" spans="1:95" ht="15.6" customHeight="1" x14ac:dyDescent="0.3">
      <c r="A19" s="121" t="s">
        <v>226</v>
      </c>
      <c r="B19" s="126" t="s">
        <v>200</v>
      </c>
      <c r="C19" s="123" t="str">
        <f>"250"</f>
        <v>250</v>
      </c>
      <c r="D19" s="123">
        <v>5.54</v>
      </c>
      <c r="E19" s="123">
        <v>0</v>
      </c>
      <c r="F19" s="123">
        <v>5.56</v>
      </c>
      <c r="G19" s="123">
        <v>5.56</v>
      </c>
      <c r="H19" s="123">
        <v>24.31</v>
      </c>
      <c r="I19" s="243">
        <v>164.05552</v>
      </c>
    </row>
    <row r="20" spans="1:95" x14ac:dyDescent="0.3">
      <c r="A20" s="121" t="s">
        <v>365</v>
      </c>
      <c r="B20" s="126" t="s">
        <v>366</v>
      </c>
      <c r="C20" s="123">
        <v>200</v>
      </c>
      <c r="D20" s="123">
        <v>12.7</v>
      </c>
      <c r="E20" s="123">
        <v>14.17</v>
      </c>
      <c r="F20" s="123">
        <v>16.54</v>
      </c>
      <c r="G20" s="123">
        <v>0.09</v>
      </c>
      <c r="H20" s="123">
        <v>14.66</v>
      </c>
      <c r="I20" s="243">
        <v>265.74</v>
      </c>
    </row>
    <row r="21" spans="1:95" x14ac:dyDescent="0.3">
      <c r="A21" s="121" t="s">
        <v>228</v>
      </c>
      <c r="B21" s="126" t="s">
        <v>202</v>
      </c>
      <c r="C21" s="123" t="str">
        <f>"150"</f>
        <v>150</v>
      </c>
      <c r="D21" s="243">
        <v>6.09</v>
      </c>
      <c r="E21" s="243">
        <v>0.03</v>
      </c>
      <c r="F21" s="243">
        <v>4.2300000000000004</v>
      </c>
      <c r="G21" s="243">
        <v>0</v>
      </c>
      <c r="H21" s="243">
        <v>6.2</v>
      </c>
      <c r="I21" s="243">
        <v>75.257850000000005</v>
      </c>
    </row>
    <row r="22" spans="1:95" x14ac:dyDescent="0.3">
      <c r="A22" s="121" t="s">
        <v>229</v>
      </c>
      <c r="B22" s="126" t="s">
        <v>294</v>
      </c>
      <c r="C22" s="123" t="str">
        <f>"200"</f>
        <v>200</v>
      </c>
      <c r="D22" s="243">
        <v>0.72</v>
      </c>
      <c r="E22" s="243">
        <v>0</v>
      </c>
      <c r="F22" s="243">
        <v>0.03</v>
      </c>
      <c r="G22" s="243">
        <v>0.03</v>
      </c>
      <c r="H22" s="243">
        <v>16.46</v>
      </c>
      <c r="I22" s="243">
        <v>51.02</v>
      </c>
      <c r="J22" s="134">
        <v>0.03</v>
      </c>
      <c r="K22" s="13">
        <v>0.16</v>
      </c>
      <c r="L22" s="13">
        <v>0</v>
      </c>
      <c r="M22" s="13">
        <v>0</v>
      </c>
      <c r="N22" s="13">
        <v>0.97</v>
      </c>
      <c r="O22" s="13">
        <v>0.08</v>
      </c>
      <c r="P22" s="13">
        <v>0.39</v>
      </c>
      <c r="Q22" s="13">
        <v>0</v>
      </c>
      <c r="R22" s="13">
        <v>0</v>
      </c>
      <c r="S22" s="13">
        <v>0.24</v>
      </c>
      <c r="T22" s="13">
        <v>0.37</v>
      </c>
      <c r="U22" s="13">
        <v>59.07</v>
      </c>
      <c r="V22" s="13">
        <v>77.31</v>
      </c>
      <c r="W22" s="13">
        <v>4.67</v>
      </c>
      <c r="X22" s="13">
        <v>5.4</v>
      </c>
      <c r="Y22" s="13">
        <v>7.09</v>
      </c>
      <c r="Z22" s="13">
        <v>0.24</v>
      </c>
      <c r="AA22" s="13">
        <v>0</v>
      </c>
      <c r="AB22" s="13">
        <v>201</v>
      </c>
      <c r="AC22" s="13">
        <v>41.78</v>
      </c>
      <c r="AD22" s="13">
        <v>0.32</v>
      </c>
      <c r="AE22" s="13">
        <v>0.01</v>
      </c>
      <c r="AF22" s="13">
        <v>0.01</v>
      </c>
      <c r="AG22" s="13">
        <v>0.12</v>
      </c>
      <c r="AH22" s="13">
        <v>0.21</v>
      </c>
      <c r="AI22" s="13">
        <v>3.1</v>
      </c>
      <c r="AJ22" s="14">
        <v>0</v>
      </c>
      <c r="AK22" s="14">
        <v>6.77</v>
      </c>
      <c r="AL22" s="14">
        <v>7.33</v>
      </c>
      <c r="AM22" s="14">
        <v>10.15</v>
      </c>
      <c r="AN22" s="14">
        <v>11.28</v>
      </c>
      <c r="AO22" s="14">
        <v>1.97</v>
      </c>
      <c r="AP22" s="14">
        <v>8.18</v>
      </c>
      <c r="AQ22" s="14">
        <v>2.2599999999999998</v>
      </c>
      <c r="AR22" s="14">
        <v>7.05</v>
      </c>
      <c r="AS22" s="14">
        <v>7.62</v>
      </c>
      <c r="AT22" s="14">
        <v>6.49</v>
      </c>
      <c r="AU22" s="14">
        <v>38.92</v>
      </c>
      <c r="AV22" s="14">
        <v>4.51</v>
      </c>
      <c r="AW22" s="14">
        <v>5.64</v>
      </c>
      <c r="AX22" s="14">
        <v>144.94999999999999</v>
      </c>
      <c r="AY22" s="14">
        <v>0</v>
      </c>
      <c r="AZ22" s="14">
        <v>5.36</v>
      </c>
      <c r="BA22" s="14">
        <v>7.33</v>
      </c>
      <c r="BB22" s="14">
        <v>7.05</v>
      </c>
      <c r="BC22" s="14">
        <v>1.41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0.01</v>
      </c>
      <c r="BL22" s="14">
        <v>0</v>
      </c>
      <c r="BM22" s="14">
        <v>0.01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7.0000000000000007E-2</v>
      </c>
      <c r="BT22" s="14">
        <v>0</v>
      </c>
      <c r="BU22" s="14">
        <v>0</v>
      </c>
      <c r="BV22" s="14">
        <v>0.15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27.81</v>
      </c>
      <c r="CC22" s="15"/>
      <c r="CD22" s="15"/>
      <c r="CE22" s="14">
        <v>33.5</v>
      </c>
      <c r="CF22" s="14"/>
      <c r="CG22" s="14">
        <v>6.62</v>
      </c>
      <c r="CH22" s="14">
        <v>3.62</v>
      </c>
      <c r="CI22" s="14">
        <v>5.12</v>
      </c>
      <c r="CJ22" s="14">
        <v>255.5</v>
      </c>
      <c r="CK22" s="14">
        <v>60.5</v>
      </c>
      <c r="CL22" s="14">
        <v>158</v>
      </c>
      <c r="CM22" s="14">
        <v>0.21</v>
      </c>
      <c r="CN22" s="14">
        <v>0.08</v>
      </c>
      <c r="CO22" s="14">
        <v>0.14000000000000001</v>
      </c>
      <c r="CP22" s="14">
        <v>0</v>
      </c>
      <c r="CQ22" s="14">
        <v>0.15</v>
      </c>
    </row>
    <row r="23" spans="1:95" ht="16.2" customHeight="1" x14ac:dyDescent="0.3">
      <c r="A23" s="121" t="str">
        <f>""</f>
        <v/>
      </c>
      <c r="B23" s="126" t="s">
        <v>112</v>
      </c>
      <c r="C23" s="123" t="str">
        <f>"30"</f>
        <v>30</v>
      </c>
      <c r="D23" s="243">
        <v>2.7</v>
      </c>
      <c r="E23" s="243">
        <v>0</v>
      </c>
      <c r="F23" s="243">
        <v>0.9</v>
      </c>
      <c r="G23" s="243">
        <v>0</v>
      </c>
      <c r="H23" s="243">
        <v>16.14</v>
      </c>
      <c r="I23" s="243">
        <v>80.295000000000002</v>
      </c>
      <c r="J23" s="134">
        <v>6.9</v>
      </c>
      <c r="K23" s="13">
        <v>0.12</v>
      </c>
      <c r="L23" s="13">
        <v>0</v>
      </c>
      <c r="M23" s="13">
        <v>0</v>
      </c>
      <c r="N23" s="13">
        <v>4.09</v>
      </c>
      <c r="O23" s="13">
        <v>6.49</v>
      </c>
      <c r="P23" s="13">
        <v>1.05</v>
      </c>
      <c r="Q23" s="13">
        <v>0</v>
      </c>
      <c r="R23" s="13">
        <v>0</v>
      </c>
      <c r="S23" s="13">
        <v>0.12</v>
      </c>
      <c r="T23" s="13">
        <v>2.06</v>
      </c>
      <c r="U23" s="13">
        <v>348.93</v>
      </c>
      <c r="V23" s="13">
        <v>209.51</v>
      </c>
      <c r="W23" s="13">
        <v>68.87</v>
      </c>
      <c r="X23" s="13">
        <v>21.34</v>
      </c>
      <c r="Y23" s="13">
        <v>148.29</v>
      </c>
      <c r="Z23" s="13">
        <v>1.7</v>
      </c>
      <c r="AA23" s="13">
        <v>29.88</v>
      </c>
      <c r="AB23" s="13">
        <v>19.059999999999999</v>
      </c>
      <c r="AC23" s="13">
        <v>33.4</v>
      </c>
      <c r="AD23" s="13">
        <v>0.45</v>
      </c>
      <c r="AE23" s="13">
        <v>7.0000000000000007E-2</v>
      </c>
      <c r="AF23" s="13">
        <v>0.15</v>
      </c>
      <c r="AG23" s="13">
        <v>2.4300000000000002</v>
      </c>
      <c r="AH23" s="13">
        <v>4.82</v>
      </c>
      <c r="AI23" s="13">
        <v>2.69</v>
      </c>
      <c r="AJ23" s="14">
        <v>0</v>
      </c>
      <c r="AK23" s="14">
        <v>598.44000000000005</v>
      </c>
      <c r="AL23" s="14">
        <v>475.01</v>
      </c>
      <c r="AM23" s="14">
        <v>885.35</v>
      </c>
      <c r="AN23" s="14">
        <v>1331.86</v>
      </c>
      <c r="AO23" s="14">
        <v>254.31</v>
      </c>
      <c r="AP23" s="14">
        <v>461.48</v>
      </c>
      <c r="AQ23" s="14">
        <v>127.62</v>
      </c>
      <c r="AR23" s="14">
        <v>481.43</v>
      </c>
      <c r="AS23" s="14">
        <v>542.34</v>
      </c>
      <c r="AT23" s="14">
        <v>528.25</v>
      </c>
      <c r="AU23" s="14">
        <v>866.02</v>
      </c>
      <c r="AV23" s="14">
        <v>353.77</v>
      </c>
      <c r="AW23" s="14">
        <v>473.7</v>
      </c>
      <c r="AX23" s="14">
        <v>1735.48</v>
      </c>
      <c r="AY23" s="14">
        <v>136.13</v>
      </c>
      <c r="AZ23" s="14">
        <v>413.9</v>
      </c>
      <c r="BA23" s="14">
        <v>415.43</v>
      </c>
      <c r="BB23" s="14">
        <v>409.6</v>
      </c>
      <c r="BC23" s="14">
        <v>151.31</v>
      </c>
      <c r="BD23" s="14">
        <v>0.13</v>
      </c>
      <c r="BE23" s="14">
        <v>0.06</v>
      </c>
      <c r="BF23" s="14">
        <v>0.03</v>
      </c>
      <c r="BG23" s="14">
        <v>7.0000000000000007E-2</v>
      </c>
      <c r="BH23" s="14">
        <v>0.08</v>
      </c>
      <c r="BI23" s="14">
        <v>0.39</v>
      </c>
      <c r="BJ23" s="14">
        <v>0</v>
      </c>
      <c r="BK23" s="14">
        <v>1.07</v>
      </c>
      <c r="BL23" s="14">
        <v>0</v>
      </c>
      <c r="BM23" s="14">
        <v>0.33</v>
      </c>
      <c r="BN23" s="14">
        <v>0.01</v>
      </c>
      <c r="BO23" s="14">
        <v>0</v>
      </c>
      <c r="BP23" s="14">
        <v>0</v>
      </c>
      <c r="BQ23" s="14">
        <v>7.0000000000000007E-2</v>
      </c>
      <c r="BR23" s="14">
        <v>0.11</v>
      </c>
      <c r="BS23" s="14">
        <v>0.88</v>
      </c>
      <c r="BT23" s="14">
        <v>0</v>
      </c>
      <c r="BU23" s="14">
        <v>0</v>
      </c>
      <c r="BV23" s="14">
        <v>0.1</v>
      </c>
      <c r="BW23" s="14">
        <v>0.01</v>
      </c>
      <c r="BX23" s="14">
        <v>0</v>
      </c>
      <c r="BY23" s="14">
        <v>0</v>
      </c>
      <c r="BZ23" s="14">
        <v>0</v>
      </c>
      <c r="CA23" s="14">
        <v>0</v>
      </c>
      <c r="CB23" s="14">
        <v>95.88</v>
      </c>
      <c r="CC23" s="15"/>
      <c r="CD23" s="15"/>
      <c r="CE23" s="14">
        <v>33.06</v>
      </c>
      <c r="CF23" s="14"/>
      <c r="CG23" s="14">
        <v>41.38</v>
      </c>
      <c r="CH23" s="14">
        <v>21.7</v>
      </c>
      <c r="CI23" s="14">
        <v>31.54</v>
      </c>
      <c r="CJ23" s="14">
        <v>2302.21</v>
      </c>
      <c r="CK23" s="14">
        <v>1257.8599999999999</v>
      </c>
      <c r="CL23" s="14">
        <v>1780.04</v>
      </c>
      <c r="CM23" s="14">
        <v>23.11</v>
      </c>
      <c r="CN23" s="14">
        <v>11.75</v>
      </c>
      <c r="CO23" s="14">
        <v>17.46</v>
      </c>
      <c r="CP23" s="14">
        <v>0</v>
      </c>
      <c r="CQ23" s="14">
        <v>0.82</v>
      </c>
    </row>
    <row r="24" spans="1:95" x14ac:dyDescent="0.3">
      <c r="A24" s="121" t="str">
        <f>"-"</f>
        <v>-</v>
      </c>
      <c r="B24" s="126" t="s">
        <v>100</v>
      </c>
      <c r="C24" s="123" t="str">
        <f>"30"</f>
        <v>30</v>
      </c>
      <c r="D24" s="243">
        <v>1.98</v>
      </c>
      <c r="E24" s="243">
        <v>0</v>
      </c>
      <c r="F24" s="243">
        <v>0.36</v>
      </c>
      <c r="G24" s="243">
        <v>0.36</v>
      </c>
      <c r="H24" s="243">
        <v>12.51</v>
      </c>
      <c r="I24" s="243">
        <v>58.013999999999996</v>
      </c>
      <c r="J24" s="134">
        <v>1.87</v>
      </c>
      <c r="K24" s="13">
        <v>0.08</v>
      </c>
      <c r="L24" s="13">
        <v>0</v>
      </c>
      <c r="M24" s="13">
        <v>0</v>
      </c>
      <c r="N24" s="13">
        <v>0.97</v>
      </c>
      <c r="O24" s="13">
        <v>31.42</v>
      </c>
      <c r="P24" s="13">
        <v>1.72</v>
      </c>
      <c r="Q24" s="13">
        <v>0</v>
      </c>
      <c r="R24" s="13">
        <v>0</v>
      </c>
      <c r="S24" s="13">
        <v>0</v>
      </c>
      <c r="T24" s="13">
        <v>0.68</v>
      </c>
      <c r="U24" s="13">
        <v>147.26</v>
      </c>
      <c r="V24" s="13">
        <v>56.22</v>
      </c>
      <c r="W24" s="13">
        <v>10.53</v>
      </c>
      <c r="X24" s="13">
        <v>7.17</v>
      </c>
      <c r="Y24" s="13">
        <v>39.83</v>
      </c>
      <c r="Z24" s="13">
        <v>0.73</v>
      </c>
      <c r="AA24" s="13">
        <v>9</v>
      </c>
      <c r="AB24" s="13">
        <v>9</v>
      </c>
      <c r="AC24" s="13">
        <v>16.88</v>
      </c>
      <c r="AD24" s="13">
        <v>0.8</v>
      </c>
      <c r="AE24" s="13">
        <v>0.06</v>
      </c>
      <c r="AF24" s="13">
        <v>0.02</v>
      </c>
      <c r="AG24" s="13">
        <v>0.49</v>
      </c>
      <c r="AH24" s="13">
        <v>1.49</v>
      </c>
      <c r="AI24" s="13">
        <v>0</v>
      </c>
      <c r="AJ24" s="14">
        <v>0</v>
      </c>
      <c r="AK24" s="14">
        <v>229.67</v>
      </c>
      <c r="AL24" s="14">
        <v>209.98</v>
      </c>
      <c r="AM24" s="14">
        <v>393.39</v>
      </c>
      <c r="AN24" s="14">
        <v>122.87</v>
      </c>
      <c r="AO24" s="14">
        <v>74.91</v>
      </c>
      <c r="AP24" s="14">
        <v>152.19</v>
      </c>
      <c r="AQ24" s="14">
        <v>49.94</v>
      </c>
      <c r="AR24" s="14">
        <v>244.06</v>
      </c>
      <c r="AS24" s="14">
        <v>161.38999999999999</v>
      </c>
      <c r="AT24" s="14">
        <v>194.59</v>
      </c>
      <c r="AU24" s="14">
        <v>166.92</v>
      </c>
      <c r="AV24" s="14">
        <v>98.07</v>
      </c>
      <c r="AW24" s="14">
        <v>170.55</v>
      </c>
      <c r="AX24" s="14">
        <v>1497.86</v>
      </c>
      <c r="AY24" s="14">
        <v>0</v>
      </c>
      <c r="AZ24" s="14">
        <v>471.98</v>
      </c>
      <c r="BA24" s="14">
        <v>244.48</v>
      </c>
      <c r="BB24" s="14">
        <v>122.77</v>
      </c>
      <c r="BC24" s="14">
        <v>97.19</v>
      </c>
      <c r="BD24" s="14">
        <v>0.09</v>
      </c>
      <c r="BE24" s="14">
        <v>0.04</v>
      </c>
      <c r="BF24" s="14">
        <v>0.02</v>
      </c>
      <c r="BG24" s="14">
        <v>0.05</v>
      </c>
      <c r="BH24" s="14">
        <v>0.06</v>
      </c>
      <c r="BI24" s="14">
        <v>0.26</v>
      </c>
      <c r="BJ24" s="14">
        <v>0</v>
      </c>
      <c r="BK24" s="14">
        <v>0.81</v>
      </c>
      <c r="BL24" s="14">
        <v>0</v>
      </c>
      <c r="BM24" s="14">
        <v>0.23</v>
      </c>
      <c r="BN24" s="14">
        <v>0</v>
      </c>
      <c r="BO24" s="14">
        <v>0</v>
      </c>
      <c r="BP24" s="14">
        <v>0</v>
      </c>
      <c r="BQ24" s="14">
        <v>0.05</v>
      </c>
      <c r="BR24" s="14">
        <v>0.08</v>
      </c>
      <c r="BS24" s="14">
        <v>0.6</v>
      </c>
      <c r="BT24" s="14">
        <v>0</v>
      </c>
      <c r="BU24" s="14">
        <v>0</v>
      </c>
      <c r="BV24" s="14">
        <v>0.24</v>
      </c>
      <c r="BW24" s="14">
        <v>0.01</v>
      </c>
      <c r="BX24" s="14">
        <v>0</v>
      </c>
      <c r="BY24" s="14">
        <v>0</v>
      </c>
      <c r="BZ24" s="14">
        <v>0</v>
      </c>
      <c r="CA24" s="14">
        <v>0</v>
      </c>
      <c r="CB24" s="14">
        <v>7.57</v>
      </c>
      <c r="CC24" s="15"/>
      <c r="CD24" s="15"/>
      <c r="CE24" s="14">
        <v>10.5</v>
      </c>
      <c r="CF24" s="14"/>
      <c r="CG24" s="14">
        <v>15.92</v>
      </c>
      <c r="CH24" s="14">
        <v>8.3000000000000007</v>
      </c>
      <c r="CI24" s="14">
        <v>12.11</v>
      </c>
      <c r="CJ24" s="14">
        <v>369.83</v>
      </c>
      <c r="CK24" s="14">
        <v>365.4</v>
      </c>
      <c r="CL24" s="14">
        <v>367.62</v>
      </c>
      <c r="CM24" s="14">
        <v>9.36</v>
      </c>
      <c r="CN24" s="14">
        <v>4.76</v>
      </c>
      <c r="CO24" s="14">
        <v>7.06</v>
      </c>
      <c r="CP24" s="14">
        <v>0</v>
      </c>
      <c r="CQ24" s="14">
        <v>0.38</v>
      </c>
    </row>
    <row r="25" spans="1:95" x14ac:dyDescent="0.3">
      <c r="A25" s="121" t="str">
        <f>"-"</f>
        <v>-</v>
      </c>
      <c r="B25" s="126" t="s">
        <v>204</v>
      </c>
      <c r="C25" s="123">
        <v>130</v>
      </c>
      <c r="D25" s="243">
        <v>0.5</v>
      </c>
      <c r="E25" s="243">
        <v>0</v>
      </c>
      <c r="F25" s="243">
        <v>0.5</v>
      </c>
      <c r="G25" s="243">
        <v>0.4</v>
      </c>
      <c r="H25" s="243">
        <v>15.08</v>
      </c>
      <c r="I25" s="243">
        <v>63.28</v>
      </c>
    </row>
    <row r="26" spans="1:95" x14ac:dyDescent="0.3">
      <c r="A26" s="127"/>
      <c r="B26" s="142" t="s">
        <v>205</v>
      </c>
      <c r="C26" s="128"/>
      <c r="D26" s="244">
        <f t="shared" ref="D26:I26" si="3">SUM(D19:D25)</f>
        <v>30.229999999999997</v>
      </c>
      <c r="E26" s="244">
        <f t="shared" si="3"/>
        <v>14.2</v>
      </c>
      <c r="F26" s="244">
        <f t="shared" si="3"/>
        <v>28.119999999999997</v>
      </c>
      <c r="G26" s="244">
        <f t="shared" si="3"/>
        <v>6.44</v>
      </c>
      <c r="H26" s="244">
        <f t="shared" si="3"/>
        <v>105.36000000000001</v>
      </c>
      <c r="I26" s="244">
        <f t="shared" si="3"/>
        <v>757.66237000000001</v>
      </c>
      <c r="J26" s="135">
        <v>0</v>
      </c>
      <c r="K26" s="17">
        <v>0</v>
      </c>
      <c r="L26" s="17">
        <v>0</v>
      </c>
      <c r="M26" s="17">
        <v>0</v>
      </c>
      <c r="N26" s="17">
        <v>0.72</v>
      </c>
      <c r="O26" s="17">
        <v>8.5399999999999991</v>
      </c>
      <c r="P26" s="17">
        <v>1.5</v>
      </c>
      <c r="Q26" s="17">
        <v>0</v>
      </c>
      <c r="R26" s="17">
        <v>0</v>
      </c>
      <c r="S26" s="17">
        <v>0.06</v>
      </c>
      <c r="T26" s="17">
        <v>0.36</v>
      </c>
      <c r="U26" s="17">
        <v>68.599999999999994</v>
      </c>
      <c r="V26" s="17">
        <v>45</v>
      </c>
      <c r="W26" s="17">
        <v>6.8</v>
      </c>
      <c r="X26" s="17">
        <v>12.6</v>
      </c>
      <c r="Y26" s="17">
        <v>34.4</v>
      </c>
      <c r="Z26" s="17">
        <v>0.56000000000000005</v>
      </c>
      <c r="AA26" s="17">
        <v>1.8</v>
      </c>
      <c r="AB26" s="17">
        <v>0</v>
      </c>
      <c r="AC26" s="17">
        <v>1.8</v>
      </c>
      <c r="AD26" s="17">
        <v>0.34</v>
      </c>
      <c r="AE26" s="17">
        <v>0.03</v>
      </c>
      <c r="AF26" s="17">
        <v>0.01</v>
      </c>
      <c r="AG26" s="17">
        <v>0.94</v>
      </c>
      <c r="AH26" s="17">
        <v>0.94</v>
      </c>
      <c r="AI26" s="17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6.66</v>
      </c>
      <c r="CC26" s="18"/>
      <c r="CD26" s="18"/>
      <c r="CE26" s="8">
        <v>1.8</v>
      </c>
      <c r="CF26" s="8"/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</row>
    <row r="27" spans="1:95" hidden="1" x14ac:dyDescent="0.3">
      <c r="A27" s="56"/>
      <c r="B27" s="16" t="s">
        <v>102</v>
      </c>
      <c r="C27" s="74"/>
      <c r="D27" s="242">
        <v>26.95</v>
      </c>
      <c r="E27" s="242">
        <v>0</v>
      </c>
      <c r="F27" s="242">
        <v>27.65</v>
      </c>
      <c r="G27" s="242">
        <v>0</v>
      </c>
      <c r="H27" s="242">
        <v>117.24999999999999</v>
      </c>
      <c r="I27" s="242">
        <v>822.5</v>
      </c>
      <c r="J27" s="19">
        <v>8.81</v>
      </c>
      <c r="K27" s="19">
        <v>0.36</v>
      </c>
      <c r="L27" s="19">
        <v>0</v>
      </c>
      <c r="M27" s="19">
        <v>0</v>
      </c>
      <c r="N27" s="19">
        <v>19.38</v>
      </c>
      <c r="O27" s="19">
        <v>46.95</v>
      </c>
      <c r="P27" s="19">
        <v>6.19</v>
      </c>
      <c r="Q27" s="19">
        <v>0</v>
      </c>
      <c r="R27" s="19">
        <v>0</v>
      </c>
      <c r="S27" s="19">
        <v>0.76</v>
      </c>
      <c r="T27" s="19">
        <v>3.8</v>
      </c>
      <c r="U27" s="19">
        <v>624.70000000000005</v>
      </c>
      <c r="V27" s="19">
        <v>391.75</v>
      </c>
      <c r="W27" s="19">
        <v>95.24</v>
      </c>
      <c r="X27" s="19">
        <v>47.65</v>
      </c>
      <c r="Y27" s="19">
        <v>230.72</v>
      </c>
      <c r="Z27" s="19">
        <v>3.45</v>
      </c>
      <c r="AA27" s="19">
        <v>40.68</v>
      </c>
      <c r="AB27" s="19">
        <v>580.05999999999995</v>
      </c>
      <c r="AC27" s="19">
        <v>158.94999999999999</v>
      </c>
      <c r="AD27" s="19">
        <v>2.17</v>
      </c>
      <c r="AE27" s="19">
        <v>0.18</v>
      </c>
      <c r="AF27" s="19">
        <v>0.2</v>
      </c>
      <c r="AG27" s="19">
        <v>4.0599999999999996</v>
      </c>
      <c r="AH27" s="19">
        <v>7.57</v>
      </c>
      <c r="AI27" s="19">
        <v>44.79</v>
      </c>
      <c r="AJ27" s="5">
        <v>0</v>
      </c>
      <c r="AK27" s="5">
        <v>834.89</v>
      </c>
      <c r="AL27" s="5">
        <v>692.33</v>
      </c>
      <c r="AM27" s="5">
        <v>1288.9000000000001</v>
      </c>
      <c r="AN27" s="5">
        <v>1466.02</v>
      </c>
      <c r="AO27" s="5">
        <v>331.19</v>
      </c>
      <c r="AP27" s="5">
        <v>621.85</v>
      </c>
      <c r="AQ27" s="5">
        <v>179.81</v>
      </c>
      <c r="AR27" s="5">
        <v>732.54</v>
      </c>
      <c r="AS27" s="5">
        <v>711.35</v>
      </c>
      <c r="AT27" s="5">
        <v>729.34</v>
      </c>
      <c r="AU27" s="5">
        <v>1071.8599999999999</v>
      </c>
      <c r="AV27" s="5">
        <v>456.36</v>
      </c>
      <c r="AW27" s="5">
        <v>649.89</v>
      </c>
      <c r="AX27" s="5">
        <v>3378.29</v>
      </c>
      <c r="AY27" s="5">
        <v>136.13</v>
      </c>
      <c r="AZ27" s="5">
        <v>891.24</v>
      </c>
      <c r="BA27" s="5">
        <v>667.24</v>
      </c>
      <c r="BB27" s="5">
        <v>539.41</v>
      </c>
      <c r="BC27" s="5">
        <v>249.91</v>
      </c>
      <c r="BD27" s="5">
        <v>0.22</v>
      </c>
      <c r="BE27" s="5">
        <v>0.1</v>
      </c>
      <c r="BF27" s="5">
        <v>0.05</v>
      </c>
      <c r="BG27" s="5">
        <v>0.12</v>
      </c>
      <c r="BH27" s="5">
        <v>0.14000000000000001</v>
      </c>
      <c r="BI27" s="5">
        <v>0.65</v>
      </c>
      <c r="BJ27" s="5">
        <v>0</v>
      </c>
      <c r="BK27" s="5">
        <v>1.9</v>
      </c>
      <c r="BL27" s="5">
        <v>0</v>
      </c>
      <c r="BM27" s="5">
        <v>0.56999999999999995</v>
      </c>
      <c r="BN27" s="5">
        <v>0.01</v>
      </c>
      <c r="BO27" s="5">
        <v>0</v>
      </c>
      <c r="BP27" s="5">
        <v>0</v>
      </c>
      <c r="BQ27" s="5">
        <v>0.12</v>
      </c>
      <c r="BR27" s="5">
        <v>0.19</v>
      </c>
      <c r="BS27" s="5">
        <v>1.56</v>
      </c>
      <c r="BT27" s="5">
        <v>0</v>
      </c>
      <c r="BU27" s="5">
        <v>0</v>
      </c>
      <c r="BV27" s="5">
        <v>0.49</v>
      </c>
      <c r="BW27" s="5">
        <v>0.01</v>
      </c>
      <c r="BX27" s="5">
        <v>0</v>
      </c>
      <c r="BY27" s="5">
        <v>0</v>
      </c>
      <c r="BZ27" s="5">
        <v>0</v>
      </c>
      <c r="CA27" s="5">
        <v>0</v>
      </c>
      <c r="CB27" s="5">
        <v>376.93</v>
      </c>
      <c r="CC27" s="12"/>
      <c r="CD27" s="12"/>
      <c r="CE27" s="5">
        <v>137.36000000000001</v>
      </c>
      <c r="CF27" s="5"/>
      <c r="CG27" s="5">
        <v>70.05</v>
      </c>
      <c r="CH27" s="5">
        <v>39.76</v>
      </c>
      <c r="CI27" s="5">
        <v>54.91</v>
      </c>
      <c r="CJ27" s="5">
        <v>3502.54</v>
      </c>
      <c r="CK27" s="5">
        <v>1904.66</v>
      </c>
      <c r="CL27" s="5">
        <v>2703.6</v>
      </c>
      <c r="CM27" s="5">
        <v>84.22</v>
      </c>
      <c r="CN27" s="5">
        <v>47.16</v>
      </c>
      <c r="CO27" s="5">
        <v>65.72</v>
      </c>
      <c r="CP27" s="5">
        <v>10</v>
      </c>
      <c r="CQ27" s="5">
        <v>1.35</v>
      </c>
    </row>
    <row r="28" spans="1:95" hidden="1" x14ac:dyDescent="0.3">
      <c r="A28" s="56"/>
      <c r="B28" s="16" t="s">
        <v>103</v>
      </c>
      <c r="C28" s="74"/>
      <c r="D28" s="242">
        <f t="shared" ref="D28:I28" si="4">D26-D27</f>
        <v>3.2799999999999976</v>
      </c>
      <c r="E28" s="242">
        <f t="shared" si="4"/>
        <v>14.2</v>
      </c>
      <c r="F28" s="242">
        <f t="shared" si="4"/>
        <v>0.46999999999999886</v>
      </c>
      <c r="G28" s="242">
        <f t="shared" si="4"/>
        <v>6.44</v>
      </c>
      <c r="H28" s="242">
        <f t="shared" si="4"/>
        <v>-11.889999999999972</v>
      </c>
      <c r="I28" s="242">
        <f t="shared" si="4"/>
        <v>-64.83762999999999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175</v>
      </c>
      <c r="AD28" s="9">
        <v>0</v>
      </c>
      <c r="AE28" s="9">
        <v>0.3</v>
      </c>
      <c r="AF28" s="9">
        <v>0.35</v>
      </c>
      <c r="AI28" s="9">
        <v>15</v>
      </c>
      <c r="CI28" s="10">
        <v>0</v>
      </c>
      <c r="CL28" s="10">
        <v>0</v>
      </c>
      <c r="CO28" s="10">
        <v>0</v>
      </c>
    </row>
    <row r="29" spans="1:95" hidden="1" x14ac:dyDescent="0.3">
      <c r="A29" s="56"/>
      <c r="B29" s="16" t="s">
        <v>104</v>
      </c>
      <c r="C29" s="74"/>
      <c r="D29" s="242">
        <v>17</v>
      </c>
      <c r="E29" s="242"/>
      <c r="F29" s="242">
        <v>36</v>
      </c>
      <c r="G29" s="242"/>
      <c r="H29" s="242">
        <v>47</v>
      </c>
      <c r="I29" s="242"/>
      <c r="V29" s="9">
        <f t="shared" ref="V29:AF29" si="5">V27-V28</f>
        <v>391.75</v>
      </c>
      <c r="W29" s="9">
        <f t="shared" si="5"/>
        <v>95.24</v>
      </c>
      <c r="X29" s="9">
        <f t="shared" si="5"/>
        <v>47.65</v>
      </c>
      <c r="Y29" s="9">
        <f t="shared" si="5"/>
        <v>230.72</v>
      </c>
      <c r="Z29" s="9">
        <f t="shared" si="5"/>
        <v>3.45</v>
      </c>
      <c r="AA29" s="9">
        <f t="shared" si="5"/>
        <v>40.68</v>
      </c>
      <c r="AB29" s="9">
        <f t="shared" si="5"/>
        <v>580.05999999999995</v>
      </c>
      <c r="AC29" s="9">
        <f t="shared" si="5"/>
        <v>-16.050000000000011</v>
      </c>
      <c r="AD29" s="9">
        <f t="shared" si="5"/>
        <v>2.17</v>
      </c>
      <c r="AE29" s="9">
        <f t="shared" si="5"/>
        <v>-0.12</v>
      </c>
      <c r="AF29" s="9">
        <f t="shared" si="5"/>
        <v>-0.14999999999999997</v>
      </c>
      <c r="AI29" s="9">
        <f>AI27-AI28</f>
        <v>29.79</v>
      </c>
      <c r="CI29" s="10">
        <f>CI27-CI28</f>
        <v>54.91</v>
      </c>
      <c r="CL29" s="10">
        <f>CL27-CL28</f>
        <v>2703.6</v>
      </c>
      <c r="CO29" s="10">
        <f>CO27-CO28</f>
        <v>65.72</v>
      </c>
    </row>
    <row r="30" spans="1:95" x14ac:dyDescent="0.3">
      <c r="A30" s="56"/>
      <c r="B30" s="143" t="s">
        <v>287</v>
      </c>
      <c r="C30" s="74"/>
      <c r="D30" s="245">
        <f t="shared" ref="D30:I30" si="6">D14+D26</f>
        <v>46.26</v>
      </c>
      <c r="E30" s="245">
        <f t="shared" si="6"/>
        <v>23.369999999999997</v>
      </c>
      <c r="F30" s="245">
        <f t="shared" si="6"/>
        <v>46.66</v>
      </c>
      <c r="G30" s="245">
        <f t="shared" si="6"/>
        <v>8.0100000000000016</v>
      </c>
      <c r="H30" s="245">
        <f t="shared" si="6"/>
        <v>179.39000000000001</v>
      </c>
      <c r="I30" s="245">
        <f t="shared" si="6"/>
        <v>1278.6712855555556</v>
      </c>
    </row>
    <row r="31" spans="1:95" x14ac:dyDescent="0.3">
      <c r="A31" s="56"/>
      <c r="B31" s="143"/>
      <c r="C31" s="74"/>
      <c r="D31" s="245"/>
      <c r="E31" s="245"/>
      <c r="F31" s="245"/>
      <c r="G31" s="245"/>
      <c r="H31" s="245"/>
      <c r="I31" s="245"/>
    </row>
    <row r="32" spans="1:95" x14ac:dyDescent="0.3">
      <c r="A32" s="56"/>
      <c r="B32" s="16"/>
      <c r="C32" s="74"/>
      <c r="D32" s="242"/>
      <c r="E32" s="242"/>
      <c r="F32" s="242"/>
      <c r="G32" s="242"/>
      <c r="H32" s="242"/>
      <c r="I32" s="242"/>
    </row>
    <row r="33" spans="1:95" x14ac:dyDescent="0.3">
      <c r="A33" s="56"/>
      <c r="B33" s="23" t="s">
        <v>143</v>
      </c>
      <c r="C33" s="24" t="s">
        <v>156</v>
      </c>
      <c r="D33" s="235" t="s">
        <v>157</v>
      </c>
      <c r="E33" s="235"/>
      <c r="F33" s="268" t="s">
        <v>158</v>
      </c>
      <c r="G33" s="268"/>
      <c r="H33" s="25" t="s">
        <v>159</v>
      </c>
      <c r="I33" s="25" t="s">
        <v>160</v>
      </c>
    </row>
    <row r="34" spans="1:95" x14ac:dyDescent="0.3">
      <c r="A34" s="121"/>
      <c r="B34" s="122" t="s">
        <v>92</v>
      </c>
      <c r="C34" s="131"/>
      <c r="D34" s="238"/>
      <c r="E34" s="238"/>
      <c r="F34" s="280"/>
      <c r="G34" s="280"/>
      <c r="H34" s="132"/>
      <c r="I34" s="132"/>
    </row>
    <row r="35" spans="1:95" x14ac:dyDescent="0.3">
      <c r="A35" s="121" t="s">
        <v>227</v>
      </c>
      <c r="B35" s="126" t="s">
        <v>344</v>
      </c>
      <c r="C35" s="123" t="str">
        <f>"30"</f>
        <v>30</v>
      </c>
      <c r="D35" s="243">
        <v>0.32</v>
      </c>
      <c r="E35" s="243">
        <v>0</v>
      </c>
      <c r="F35" s="243">
        <v>0.27</v>
      </c>
      <c r="G35" s="243">
        <v>0.31</v>
      </c>
      <c r="H35" s="243">
        <v>1.44</v>
      </c>
      <c r="I35" s="243">
        <v>9.2465317499999991</v>
      </c>
    </row>
    <row r="36" spans="1:95" ht="13.8" customHeight="1" x14ac:dyDescent="0.3">
      <c r="A36" s="121" t="s">
        <v>105</v>
      </c>
      <c r="B36" s="126" t="s">
        <v>106</v>
      </c>
      <c r="C36" s="123" t="s">
        <v>107</v>
      </c>
      <c r="D36" s="243">
        <v>11.24</v>
      </c>
      <c r="E36" s="243">
        <v>9.9499999999999993</v>
      </c>
      <c r="F36" s="243">
        <v>12.18</v>
      </c>
      <c r="G36" s="243">
        <v>0.15</v>
      </c>
      <c r="H36" s="243">
        <v>11.62</v>
      </c>
      <c r="I36" s="243">
        <v>199.13121235294122</v>
      </c>
      <c r="J36" s="134">
        <v>0.03</v>
      </c>
      <c r="K36" s="13">
        <v>0.16</v>
      </c>
      <c r="L36" s="13">
        <v>0</v>
      </c>
      <c r="M36" s="13">
        <v>0</v>
      </c>
      <c r="N36" s="13">
        <v>0.67</v>
      </c>
      <c r="O36" s="13">
        <v>0.03</v>
      </c>
      <c r="P36" s="13">
        <v>0.28000000000000003</v>
      </c>
      <c r="Q36" s="13">
        <v>0</v>
      </c>
      <c r="R36" s="13">
        <v>0</v>
      </c>
      <c r="S36" s="13">
        <v>0.03</v>
      </c>
      <c r="T36" s="13">
        <v>0.31</v>
      </c>
      <c r="U36" s="13">
        <v>60.57</v>
      </c>
      <c r="V36" s="13">
        <v>37.97</v>
      </c>
      <c r="W36" s="13">
        <v>7.05</v>
      </c>
      <c r="X36" s="13">
        <v>3.83</v>
      </c>
      <c r="Y36" s="13">
        <v>11.27</v>
      </c>
      <c r="Z36" s="13">
        <v>0.16</v>
      </c>
      <c r="AA36" s="13">
        <v>0</v>
      </c>
      <c r="AB36" s="13">
        <v>23.4</v>
      </c>
      <c r="AC36" s="13">
        <v>4.88</v>
      </c>
      <c r="AD36" s="13">
        <v>0.14000000000000001</v>
      </c>
      <c r="AE36" s="13">
        <v>0.01</v>
      </c>
      <c r="AF36" s="13">
        <v>0.01</v>
      </c>
      <c r="AG36" s="13">
        <v>0.05</v>
      </c>
      <c r="AH36" s="13">
        <v>0.09</v>
      </c>
      <c r="AI36" s="13">
        <v>1.3</v>
      </c>
      <c r="AJ36" s="14">
        <v>0</v>
      </c>
      <c r="AK36" s="14">
        <v>7.62</v>
      </c>
      <c r="AL36" s="14">
        <v>5.92</v>
      </c>
      <c r="AM36" s="14">
        <v>8.4600000000000009</v>
      </c>
      <c r="AN36" s="14">
        <v>7.33</v>
      </c>
      <c r="AO36" s="14">
        <v>1.69</v>
      </c>
      <c r="AP36" s="14">
        <v>5.92</v>
      </c>
      <c r="AQ36" s="14">
        <v>1.41</v>
      </c>
      <c r="AR36" s="14">
        <v>4.8</v>
      </c>
      <c r="AS36" s="14">
        <v>7.33</v>
      </c>
      <c r="AT36" s="14">
        <v>12.69</v>
      </c>
      <c r="AU36" s="14">
        <v>14.95</v>
      </c>
      <c r="AV36" s="14">
        <v>2.82</v>
      </c>
      <c r="AW36" s="14">
        <v>7.9</v>
      </c>
      <c r="AX36" s="14">
        <v>39.49</v>
      </c>
      <c r="AY36" s="14">
        <v>0</v>
      </c>
      <c r="AZ36" s="14">
        <v>4.8</v>
      </c>
      <c r="BA36" s="14">
        <v>7.62</v>
      </c>
      <c r="BB36" s="14">
        <v>5.92</v>
      </c>
      <c r="BC36" s="14">
        <v>1.97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0.01</v>
      </c>
      <c r="BL36" s="14">
        <v>0</v>
      </c>
      <c r="BM36" s="14">
        <v>0.01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7.0000000000000007E-2</v>
      </c>
      <c r="BT36" s="14">
        <v>0</v>
      </c>
      <c r="BU36" s="14">
        <v>0</v>
      </c>
      <c r="BV36" s="14">
        <v>0.15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28.71</v>
      </c>
      <c r="CC36" s="15"/>
      <c r="CD36" s="15"/>
      <c r="CE36" s="14">
        <v>3.9</v>
      </c>
      <c r="CF36" s="14"/>
      <c r="CG36" s="14">
        <v>6.92</v>
      </c>
      <c r="CH36" s="14">
        <v>3.92</v>
      </c>
      <c r="CI36" s="14">
        <v>5.42</v>
      </c>
      <c r="CJ36" s="14">
        <v>255.5</v>
      </c>
      <c r="CK36" s="14">
        <v>60.5</v>
      </c>
      <c r="CL36" s="14">
        <v>158</v>
      </c>
      <c r="CM36" s="14">
        <v>0.09</v>
      </c>
      <c r="CN36" s="14">
        <v>0.08</v>
      </c>
      <c r="CO36" s="14">
        <v>0.08</v>
      </c>
      <c r="CP36" s="14">
        <v>0</v>
      </c>
      <c r="CQ36" s="14">
        <v>0.15</v>
      </c>
    </row>
    <row r="37" spans="1:95" x14ac:dyDescent="0.3">
      <c r="A37" s="121" t="s">
        <v>108</v>
      </c>
      <c r="B37" s="126" t="s">
        <v>109</v>
      </c>
      <c r="C37" s="123" t="str">
        <f>"150"</f>
        <v>150</v>
      </c>
      <c r="D37" s="243">
        <v>5.3</v>
      </c>
      <c r="E37" s="243">
        <v>0.03</v>
      </c>
      <c r="F37" s="243">
        <v>2.98</v>
      </c>
      <c r="G37" s="243">
        <v>0.66</v>
      </c>
      <c r="H37" s="243">
        <v>34.11</v>
      </c>
      <c r="I37" s="243">
        <v>183.94017449999998</v>
      </c>
      <c r="J37" s="134">
        <v>4.49</v>
      </c>
      <c r="K37" s="13">
        <v>1.56</v>
      </c>
      <c r="L37" s="13">
        <v>0</v>
      </c>
      <c r="M37" s="13">
        <v>0</v>
      </c>
      <c r="N37" s="13">
        <v>2.34</v>
      </c>
      <c r="O37" s="13">
        <v>33.869999999999997</v>
      </c>
      <c r="P37" s="13">
        <v>2.13</v>
      </c>
      <c r="Q37" s="13">
        <v>0</v>
      </c>
      <c r="R37" s="13">
        <v>0</v>
      </c>
      <c r="S37" s="13">
        <v>7.0000000000000007E-2</v>
      </c>
      <c r="T37" s="13">
        <v>1.73</v>
      </c>
      <c r="U37" s="13">
        <v>136.91999999999999</v>
      </c>
      <c r="V37" s="13">
        <v>151.75</v>
      </c>
      <c r="W37" s="13">
        <v>22.23</v>
      </c>
      <c r="X37" s="13">
        <v>35.19</v>
      </c>
      <c r="Y37" s="13">
        <v>165.98</v>
      </c>
      <c r="Z37" s="13">
        <v>1.72</v>
      </c>
      <c r="AA37" s="13">
        <v>32.200000000000003</v>
      </c>
      <c r="AB37" s="13">
        <v>1641.2</v>
      </c>
      <c r="AC37" s="13">
        <v>338.24</v>
      </c>
      <c r="AD37" s="13">
        <v>1.78</v>
      </c>
      <c r="AE37" s="13">
        <v>0.06</v>
      </c>
      <c r="AF37" s="13">
        <v>0.1</v>
      </c>
      <c r="AG37" s="13">
        <v>6.39</v>
      </c>
      <c r="AH37" s="13">
        <v>13.25</v>
      </c>
      <c r="AI37" s="13">
        <v>1.1100000000000001</v>
      </c>
      <c r="AJ37" s="14">
        <v>0</v>
      </c>
      <c r="AK37" s="14">
        <v>906.81</v>
      </c>
      <c r="AL37" s="14">
        <v>715.9</v>
      </c>
      <c r="AM37" s="14">
        <v>1433.44</v>
      </c>
      <c r="AN37" s="14">
        <v>1422.3</v>
      </c>
      <c r="AO37" s="14">
        <v>457.91</v>
      </c>
      <c r="AP37" s="14">
        <v>812.08</v>
      </c>
      <c r="AQ37" s="14">
        <v>285.35000000000002</v>
      </c>
      <c r="AR37" s="14">
        <v>774.34</v>
      </c>
      <c r="AS37" s="14">
        <v>1124.26</v>
      </c>
      <c r="AT37" s="14">
        <v>1232.31</v>
      </c>
      <c r="AU37" s="14">
        <v>1592.5</v>
      </c>
      <c r="AV37" s="14">
        <v>475.14</v>
      </c>
      <c r="AW37" s="14">
        <v>1274.8599999999999</v>
      </c>
      <c r="AX37" s="14">
        <v>2666.97</v>
      </c>
      <c r="AY37" s="14">
        <v>125.03</v>
      </c>
      <c r="AZ37" s="14">
        <v>867.64</v>
      </c>
      <c r="BA37" s="14">
        <v>853.1</v>
      </c>
      <c r="BB37" s="14">
        <v>654.05999999999995</v>
      </c>
      <c r="BC37" s="14">
        <v>244.15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0.18</v>
      </c>
      <c r="BL37" s="14">
        <v>0</v>
      </c>
      <c r="BM37" s="14">
        <v>0.09</v>
      </c>
      <c r="BN37" s="14">
        <v>0.01</v>
      </c>
      <c r="BO37" s="14">
        <v>0.01</v>
      </c>
      <c r="BP37" s="14">
        <v>0</v>
      </c>
      <c r="BQ37" s="14">
        <v>0</v>
      </c>
      <c r="BR37" s="14">
        <v>0</v>
      </c>
      <c r="BS37" s="14">
        <v>0.54</v>
      </c>
      <c r="BT37" s="14">
        <v>0</v>
      </c>
      <c r="BU37" s="14">
        <v>0</v>
      </c>
      <c r="BV37" s="14">
        <v>1.1299999999999999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183.76</v>
      </c>
      <c r="CC37" s="15"/>
      <c r="CD37" s="15"/>
      <c r="CE37" s="14">
        <v>305.73</v>
      </c>
      <c r="CF37" s="14"/>
      <c r="CG37" s="14">
        <v>26.8</v>
      </c>
      <c r="CH37" s="14">
        <v>14.58</v>
      </c>
      <c r="CI37" s="14">
        <v>20.69</v>
      </c>
      <c r="CJ37" s="14">
        <v>5085.17</v>
      </c>
      <c r="CK37" s="14">
        <v>2876.02</v>
      </c>
      <c r="CL37" s="14">
        <v>3980.6</v>
      </c>
      <c r="CM37" s="14">
        <v>47.33</v>
      </c>
      <c r="CN37" s="14">
        <v>28.94</v>
      </c>
      <c r="CO37" s="14">
        <v>38.14</v>
      </c>
      <c r="CP37" s="14">
        <v>0</v>
      </c>
      <c r="CQ37" s="14">
        <v>0.4</v>
      </c>
    </row>
    <row r="38" spans="1:95" x14ac:dyDescent="0.3">
      <c r="A38" s="121" t="s">
        <v>110</v>
      </c>
      <c r="B38" s="126" t="s">
        <v>296</v>
      </c>
      <c r="C38" s="123" t="str">
        <f>"200"</f>
        <v>200</v>
      </c>
      <c r="D38" s="243">
        <v>0.24</v>
      </c>
      <c r="E38" s="243">
        <v>0</v>
      </c>
      <c r="F38" s="243">
        <v>0.1</v>
      </c>
      <c r="G38" s="243">
        <v>0.1</v>
      </c>
      <c r="H38" s="243">
        <v>4.82</v>
      </c>
      <c r="I38" s="243">
        <v>18.57</v>
      </c>
      <c r="J38" s="134">
        <v>0</v>
      </c>
      <c r="K38" s="13">
        <v>0</v>
      </c>
      <c r="L38" s="13">
        <v>0</v>
      </c>
      <c r="M38" s="13">
        <v>0</v>
      </c>
      <c r="N38" s="13">
        <v>9.8000000000000007</v>
      </c>
      <c r="O38" s="13">
        <v>0</v>
      </c>
      <c r="P38" s="13">
        <v>0.04</v>
      </c>
      <c r="Q38" s="13">
        <v>0</v>
      </c>
      <c r="R38" s="13">
        <v>0</v>
      </c>
      <c r="S38" s="13">
        <v>0</v>
      </c>
      <c r="T38" s="13">
        <v>0.03</v>
      </c>
      <c r="U38" s="13">
        <v>0.1</v>
      </c>
      <c r="V38" s="13">
        <v>0.3</v>
      </c>
      <c r="W38" s="13">
        <v>0.28999999999999998</v>
      </c>
      <c r="X38" s="13">
        <v>0</v>
      </c>
      <c r="Y38" s="13">
        <v>0</v>
      </c>
      <c r="Z38" s="13">
        <v>0.03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200.04</v>
      </c>
      <c r="CC38" s="15"/>
      <c r="CD38" s="15"/>
      <c r="CE38" s="14">
        <v>0</v>
      </c>
      <c r="CF38" s="14"/>
      <c r="CG38" s="14">
        <v>4.21</v>
      </c>
      <c r="CH38" s="14">
        <v>4.21</v>
      </c>
      <c r="CI38" s="14">
        <v>4.21</v>
      </c>
      <c r="CJ38" s="14">
        <v>497.96</v>
      </c>
      <c r="CK38" s="14">
        <v>192.28</v>
      </c>
      <c r="CL38" s="14">
        <v>345.12</v>
      </c>
      <c r="CM38" s="14">
        <v>44.51</v>
      </c>
      <c r="CN38" s="14">
        <v>26.48</v>
      </c>
      <c r="CO38" s="14">
        <v>35.49</v>
      </c>
      <c r="CP38" s="14">
        <v>10</v>
      </c>
      <c r="CQ38" s="14">
        <v>0</v>
      </c>
    </row>
    <row r="39" spans="1:95" x14ac:dyDescent="0.3">
      <c r="A39" s="121" t="str">
        <f>""</f>
        <v/>
      </c>
      <c r="B39" s="126" t="s">
        <v>112</v>
      </c>
      <c r="C39" s="123" t="str">
        <f>"20"</f>
        <v>20</v>
      </c>
      <c r="D39" s="243">
        <v>1.8</v>
      </c>
      <c r="E39" s="243">
        <v>0</v>
      </c>
      <c r="F39" s="243">
        <v>0.6</v>
      </c>
      <c r="G39" s="243">
        <v>0</v>
      </c>
      <c r="H39" s="243">
        <v>10.76</v>
      </c>
      <c r="I39" s="243">
        <v>53.529999999999994</v>
      </c>
      <c r="J39" s="134">
        <v>0</v>
      </c>
      <c r="K39" s="13">
        <v>0</v>
      </c>
      <c r="L39" s="13">
        <v>0</v>
      </c>
      <c r="M39" s="13">
        <v>0</v>
      </c>
      <c r="N39" s="13">
        <v>0.33</v>
      </c>
      <c r="O39" s="13">
        <v>13.68</v>
      </c>
      <c r="P39" s="13">
        <v>0.06</v>
      </c>
      <c r="Q39" s="13">
        <v>0</v>
      </c>
      <c r="R39" s="13">
        <v>0</v>
      </c>
      <c r="S39" s="13">
        <v>0</v>
      </c>
      <c r="T39" s="13">
        <v>0.54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4">
        <v>0</v>
      </c>
      <c r="AK39" s="14">
        <v>95.79</v>
      </c>
      <c r="AL39" s="14">
        <v>99.7</v>
      </c>
      <c r="AM39" s="14">
        <v>152.69</v>
      </c>
      <c r="AN39" s="14">
        <v>50.63</v>
      </c>
      <c r="AO39" s="14">
        <v>30.02</v>
      </c>
      <c r="AP39" s="14">
        <v>60.03</v>
      </c>
      <c r="AQ39" s="14">
        <v>22.71</v>
      </c>
      <c r="AR39" s="14">
        <v>108.58</v>
      </c>
      <c r="AS39" s="14">
        <v>67.34</v>
      </c>
      <c r="AT39" s="14">
        <v>93.96</v>
      </c>
      <c r="AU39" s="14">
        <v>77.52</v>
      </c>
      <c r="AV39" s="14">
        <v>40.72</v>
      </c>
      <c r="AW39" s="14">
        <v>72.040000000000006</v>
      </c>
      <c r="AX39" s="14">
        <v>602.39</v>
      </c>
      <c r="AY39" s="14">
        <v>0</v>
      </c>
      <c r="AZ39" s="14">
        <v>196.27</v>
      </c>
      <c r="BA39" s="14">
        <v>85.35</v>
      </c>
      <c r="BB39" s="14">
        <v>56.64</v>
      </c>
      <c r="BC39" s="14">
        <v>44.89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0.02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0.02</v>
      </c>
      <c r="BT39" s="14">
        <v>0</v>
      </c>
      <c r="BU39" s="14">
        <v>0</v>
      </c>
      <c r="BV39" s="14">
        <v>0.08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11.73</v>
      </c>
      <c r="CC39" s="15"/>
      <c r="CD39" s="15"/>
      <c r="CE39" s="14">
        <v>0</v>
      </c>
      <c r="CF39" s="14"/>
      <c r="CG39" s="14">
        <v>0</v>
      </c>
      <c r="CH39" s="14">
        <v>0</v>
      </c>
      <c r="CI39" s="14">
        <v>0</v>
      </c>
      <c r="CJ39" s="14">
        <v>475</v>
      </c>
      <c r="CK39" s="14">
        <v>183</v>
      </c>
      <c r="CL39" s="14">
        <v>329</v>
      </c>
      <c r="CM39" s="14">
        <v>3.8</v>
      </c>
      <c r="CN39" s="14">
        <v>3.8</v>
      </c>
      <c r="CO39" s="14">
        <v>3.8</v>
      </c>
      <c r="CP39" s="14">
        <v>0</v>
      </c>
      <c r="CQ39" s="14">
        <v>0</v>
      </c>
    </row>
    <row r="40" spans="1:95" x14ac:dyDescent="0.3">
      <c r="A40" s="121" t="str">
        <f>"-"</f>
        <v>-</v>
      </c>
      <c r="B40" s="126" t="s">
        <v>100</v>
      </c>
      <c r="C40" s="123" t="str">
        <f>"25"</f>
        <v>25</v>
      </c>
      <c r="D40" s="243">
        <v>1.65</v>
      </c>
      <c r="E40" s="243">
        <v>0</v>
      </c>
      <c r="F40" s="243">
        <v>0.3</v>
      </c>
      <c r="G40" s="243">
        <v>0.3</v>
      </c>
      <c r="H40" s="243">
        <v>10.43</v>
      </c>
      <c r="I40" s="243">
        <v>48.344999999999999</v>
      </c>
      <c r="J40" s="13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5"/>
      <c r="CD40" s="15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</row>
    <row r="41" spans="1:95" x14ac:dyDescent="0.3">
      <c r="A41" s="127"/>
      <c r="B41" s="142" t="s">
        <v>101</v>
      </c>
      <c r="C41" s="128"/>
      <c r="D41" s="244">
        <v>19.5</v>
      </c>
      <c r="E41" s="244">
        <f>SUM(E35:E40)</f>
        <v>9.9799999999999986</v>
      </c>
      <c r="F41" s="244">
        <f>SUM(F35:F40)</f>
        <v>16.43</v>
      </c>
      <c r="G41" s="244">
        <f>SUM(G35:G40)</f>
        <v>1.5200000000000002</v>
      </c>
      <c r="H41" s="244">
        <f>SUM(H35:H40)</f>
        <v>73.180000000000007</v>
      </c>
      <c r="I41" s="244">
        <f>SUM(I35:I40)</f>
        <v>512.76291860294111</v>
      </c>
      <c r="J41" s="135">
        <v>0.06</v>
      </c>
      <c r="K41" s="17">
        <v>0</v>
      </c>
      <c r="L41" s="17">
        <v>0</v>
      </c>
      <c r="M41" s="17">
        <v>0</v>
      </c>
      <c r="N41" s="17">
        <v>0.36</v>
      </c>
      <c r="O41" s="17">
        <v>9.66</v>
      </c>
      <c r="P41" s="17">
        <v>2.4900000000000002</v>
      </c>
      <c r="Q41" s="17">
        <v>0</v>
      </c>
      <c r="R41" s="17">
        <v>0</v>
      </c>
      <c r="S41" s="17">
        <v>0.3</v>
      </c>
      <c r="T41" s="17">
        <v>0.75</v>
      </c>
      <c r="U41" s="17">
        <v>183</v>
      </c>
      <c r="V41" s="17">
        <v>73.5</v>
      </c>
      <c r="W41" s="17">
        <v>10.5</v>
      </c>
      <c r="X41" s="17">
        <v>14.1</v>
      </c>
      <c r="Y41" s="17">
        <v>47.4</v>
      </c>
      <c r="Z41" s="17">
        <v>1.17</v>
      </c>
      <c r="AA41" s="17">
        <v>0</v>
      </c>
      <c r="AB41" s="17">
        <v>1.5</v>
      </c>
      <c r="AC41" s="17">
        <v>0.3</v>
      </c>
      <c r="AD41" s="17">
        <v>0.42</v>
      </c>
      <c r="AE41" s="17">
        <v>0.05</v>
      </c>
      <c r="AF41" s="17">
        <v>0.02</v>
      </c>
      <c r="AG41" s="17">
        <v>0.21</v>
      </c>
      <c r="AH41" s="17">
        <v>0.6</v>
      </c>
      <c r="AI41" s="17">
        <v>0</v>
      </c>
      <c r="AJ41" s="8">
        <v>0</v>
      </c>
      <c r="AK41" s="8">
        <v>96.6</v>
      </c>
      <c r="AL41" s="8">
        <v>74.400000000000006</v>
      </c>
      <c r="AM41" s="8">
        <v>128.1</v>
      </c>
      <c r="AN41" s="8">
        <v>66.900000000000006</v>
      </c>
      <c r="AO41" s="8">
        <v>27.9</v>
      </c>
      <c r="AP41" s="8">
        <v>59.4</v>
      </c>
      <c r="AQ41" s="8">
        <v>24</v>
      </c>
      <c r="AR41" s="8">
        <v>111.3</v>
      </c>
      <c r="AS41" s="8">
        <v>89.1</v>
      </c>
      <c r="AT41" s="8">
        <v>87.3</v>
      </c>
      <c r="AU41" s="8">
        <v>139.19999999999999</v>
      </c>
      <c r="AV41" s="8">
        <v>37.200000000000003</v>
      </c>
      <c r="AW41" s="8">
        <v>93</v>
      </c>
      <c r="AX41" s="8">
        <v>467.7</v>
      </c>
      <c r="AY41" s="8">
        <v>0</v>
      </c>
      <c r="AZ41" s="8">
        <v>157.80000000000001</v>
      </c>
      <c r="BA41" s="8">
        <v>87.3</v>
      </c>
      <c r="BB41" s="8">
        <v>54</v>
      </c>
      <c r="BC41" s="8">
        <v>39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0.04</v>
      </c>
      <c r="BL41" s="8">
        <v>0</v>
      </c>
      <c r="BM41" s="8">
        <v>0</v>
      </c>
      <c r="BN41" s="8">
        <v>0.01</v>
      </c>
      <c r="BO41" s="8">
        <v>0</v>
      </c>
      <c r="BP41" s="8">
        <v>0</v>
      </c>
      <c r="BQ41" s="8">
        <v>0</v>
      </c>
      <c r="BR41" s="8">
        <v>0</v>
      </c>
      <c r="BS41" s="8">
        <v>0.03</v>
      </c>
      <c r="BT41" s="8">
        <v>0</v>
      </c>
      <c r="BU41" s="8">
        <v>0</v>
      </c>
      <c r="BV41" s="8">
        <v>0.14000000000000001</v>
      </c>
      <c r="BW41" s="8">
        <v>0.02</v>
      </c>
      <c r="BX41" s="8">
        <v>0</v>
      </c>
      <c r="BY41" s="8">
        <v>0</v>
      </c>
      <c r="BZ41" s="8">
        <v>0</v>
      </c>
      <c r="CA41" s="8">
        <v>0</v>
      </c>
      <c r="CB41" s="8">
        <v>14.1</v>
      </c>
      <c r="CC41" s="18"/>
      <c r="CD41" s="18"/>
      <c r="CE41" s="8">
        <v>0.25</v>
      </c>
      <c r="CF41" s="8"/>
      <c r="CG41" s="8">
        <v>2.5</v>
      </c>
      <c r="CH41" s="8">
        <v>2.5</v>
      </c>
      <c r="CI41" s="8">
        <v>2.5</v>
      </c>
      <c r="CJ41" s="8">
        <v>475</v>
      </c>
      <c r="CK41" s="8">
        <v>183</v>
      </c>
      <c r="CL41" s="8">
        <v>329</v>
      </c>
      <c r="CM41" s="8">
        <v>4.75</v>
      </c>
      <c r="CN41" s="8">
        <v>3.95</v>
      </c>
      <c r="CO41" s="8">
        <v>4.3499999999999996</v>
      </c>
      <c r="CP41" s="8">
        <v>0</v>
      </c>
      <c r="CQ41" s="8">
        <v>0</v>
      </c>
    </row>
    <row r="42" spans="1:95" hidden="1" x14ac:dyDescent="0.3">
      <c r="A42" s="121"/>
      <c r="B42" s="126" t="s">
        <v>102</v>
      </c>
      <c r="C42" s="123"/>
      <c r="D42" s="243">
        <v>19.25</v>
      </c>
      <c r="E42" s="243">
        <v>0</v>
      </c>
      <c r="F42" s="243">
        <v>19.75</v>
      </c>
      <c r="G42" s="243">
        <v>0</v>
      </c>
      <c r="H42" s="243">
        <v>83.75</v>
      </c>
      <c r="I42" s="243">
        <v>587.5</v>
      </c>
      <c r="J42" s="19">
        <v>4.59</v>
      </c>
      <c r="K42" s="19">
        <v>1.78</v>
      </c>
      <c r="L42" s="19">
        <v>0</v>
      </c>
      <c r="M42" s="19">
        <v>0</v>
      </c>
      <c r="N42" s="19">
        <v>14.12</v>
      </c>
      <c r="O42" s="19">
        <v>57.32</v>
      </c>
      <c r="P42" s="19">
        <v>5.24</v>
      </c>
      <c r="Q42" s="19">
        <v>0</v>
      </c>
      <c r="R42" s="19">
        <v>0</v>
      </c>
      <c r="S42" s="19">
        <v>0.69</v>
      </c>
      <c r="T42" s="19">
        <v>3.54</v>
      </c>
      <c r="U42" s="19">
        <v>398.79</v>
      </c>
      <c r="V42" s="19">
        <v>328.63</v>
      </c>
      <c r="W42" s="19">
        <v>39.25</v>
      </c>
      <c r="X42" s="19">
        <v>56.49</v>
      </c>
      <c r="Y42" s="19">
        <v>222.84</v>
      </c>
      <c r="Z42" s="19">
        <v>3.24</v>
      </c>
      <c r="AA42" s="19">
        <v>32.200000000000003</v>
      </c>
      <c r="AB42" s="19">
        <v>1910.7</v>
      </c>
      <c r="AC42" s="19">
        <v>394.24</v>
      </c>
      <c r="AD42" s="19">
        <v>2.64</v>
      </c>
      <c r="AE42" s="19">
        <v>0.14000000000000001</v>
      </c>
      <c r="AF42" s="19">
        <v>0.14000000000000001</v>
      </c>
      <c r="AG42" s="19">
        <v>6.76</v>
      </c>
      <c r="AH42" s="19">
        <v>14.13</v>
      </c>
      <c r="AI42" s="19">
        <v>5.24</v>
      </c>
      <c r="AJ42" s="5">
        <v>0</v>
      </c>
      <c r="AK42" s="5">
        <v>1108.23</v>
      </c>
      <c r="AL42" s="5">
        <v>899.78</v>
      </c>
      <c r="AM42" s="5">
        <v>1727.76</v>
      </c>
      <c r="AN42" s="5">
        <v>1554.88</v>
      </c>
      <c r="AO42" s="5">
        <v>518.45000000000005</v>
      </c>
      <c r="AP42" s="5">
        <v>942.42</v>
      </c>
      <c r="AQ42" s="5">
        <v>335.06</v>
      </c>
      <c r="AR42" s="5">
        <v>1003.62</v>
      </c>
      <c r="AS42" s="5">
        <v>1290.8499999999999</v>
      </c>
      <c r="AT42" s="5">
        <v>1422.22</v>
      </c>
      <c r="AU42" s="5">
        <v>1861.11</v>
      </c>
      <c r="AV42" s="5">
        <v>559.07000000000005</v>
      </c>
      <c r="AW42" s="5">
        <v>1447.42</v>
      </c>
      <c r="AX42" s="5">
        <v>3930.34</v>
      </c>
      <c r="AY42" s="5">
        <v>125.03</v>
      </c>
      <c r="AZ42" s="5">
        <v>1228.8599999999999</v>
      </c>
      <c r="BA42" s="5">
        <v>1035.53</v>
      </c>
      <c r="BB42" s="5">
        <v>774.1</v>
      </c>
      <c r="BC42" s="5">
        <v>329.93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0.26</v>
      </c>
      <c r="BL42" s="5">
        <v>0</v>
      </c>
      <c r="BM42" s="5">
        <v>0.11</v>
      </c>
      <c r="BN42" s="5">
        <v>0.01</v>
      </c>
      <c r="BO42" s="5">
        <v>0.01</v>
      </c>
      <c r="BP42" s="5">
        <v>0</v>
      </c>
      <c r="BQ42" s="5">
        <v>0</v>
      </c>
      <c r="BR42" s="5">
        <v>0.01</v>
      </c>
      <c r="BS42" s="5">
        <v>0.69</v>
      </c>
      <c r="BT42" s="5">
        <v>0</v>
      </c>
      <c r="BU42" s="5">
        <v>0</v>
      </c>
      <c r="BV42" s="5">
        <v>1.56</v>
      </c>
      <c r="BW42" s="5">
        <v>0.03</v>
      </c>
      <c r="BX42" s="5">
        <v>0</v>
      </c>
      <c r="BY42" s="5">
        <v>0</v>
      </c>
      <c r="BZ42" s="5">
        <v>0</v>
      </c>
      <c r="CA42" s="5">
        <v>0</v>
      </c>
      <c r="CB42" s="5">
        <v>446.71</v>
      </c>
      <c r="CC42" s="12"/>
      <c r="CD42" s="12"/>
      <c r="CE42" s="5">
        <v>350.65</v>
      </c>
      <c r="CF42" s="5"/>
      <c r="CG42" s="5">
        <v>42.32</v>
      </c>
      <c r="CH42" s="5">
        <v>26.11</v>
      </c>
      <c r="CI42" s="5">
        <v>34.22</v>
      </c>
      <c r="CJ42" s="5">
        <v>6873.8</v>
      </c>
      <c r="CK42" s="5">
        <v>3514.97</v>
      </c>
      <c r="CL42" s="5">
        <v>5194.38</v>
      </c>
      <c r="CM42" s="5">
        <v>100.67</v>
      </c>
      <c r="CN42" s="5">
        <v>63.27</v>
      </c>
      <c r="CO42" s="5">
        <v>81.97</v>
      </c>
      <c r="CP42" s="5">
        <v>10</v>
      </c>
      <c r="CQ42" s="5">
        <v>0.6</v>
      </c>
    </row>
    <row r="43" spans="1:95" hidden="1" x14ac:dyDescent="0.3">
      <c r="A43" s="121"/>
      <c r="B43" s="126" t="s">
        <v>103</v>
      </c>
      <c r="C43" s="123"/>
      <c r="D43" s="243">
        <f t="shared" ref="D43:I43" si="7">D41-D42</f>
        <v>0.25</v>
      </c>
      <c r="E43" s="243">
        <f t="shared" si="7"/>
        <v>9.9799999999999986</v>
      </c>
      <c r="F43" s="243">
        <f t="shared" si="7"/>
        <v>-3.3200000000000003</v>
      </c>
      <c r="G43" s="243">
        <f t="shared" si="7"/>
        <v>1.5200000000000002</v>
      </c>
      <c r="H43" s="243">
        <f t="shared" si="7"/>
        <v>-10.569999999999993</v>
      </c>
      <c r="I43" s="243">
        <f t="shared" si="7"/>
        <v>-74.737081397058887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175</v>
      </c>
      <c r="AD43" s="9">
        <v>0</v>
      </c>
      <c r="AE43" s="9">
        <v>0.3</v>
      </c>
      <c r="AF43" s="9">
        <v>0.35</v>
      </c>
      <c r="AI43" s="9">
        <v>15</v>
      </c>
      <c r="CI43" s="10">
        <v>0</v>
      </c>
      <c r="CL43" s="10">
        <v>0</v>
      </c>
      <c r="CO43" s="10">
        <v>0</v>
      </c>
    </row>
    <row r="44" spans="1:95" hidden="1" x14ac:dyDescent="0.3">
      <c r="A44" s="121"/>
      <c r="B44" s="126" t="s">
        <v>104</v>
      </c>
      <c r="C44" s="123"/>
      <c r="D44" s="243">
        <v>16</v>
      </c>
      <c r="E44" s="243"/>
      <c r="F44" s="243">
        <v>30</v>
      </c>
      <c r="G44" s="243"/>
      <c r="H44" s="243">
        <v>55</v>
      </c>
      <c r="I44" s="243"/>
      <c r="V44" s="9">
        <f t="shared" ref="V44:AF44" si="8">V42-V43</f>
        <v>328.63</v>
      </c>
      <c r="W44" s="9">
        <f t="shared" si="8"/>
        <v>39.25</v>
      </c>
      <c r="X44" s="9">
        <f t="shared" si="8"/>
        <v>56.49</v>
      </c>
      <c r="Y44" s="9">
        <f t="shared" si="8"/>
        <v>222.84</v>
      </c>
      <c r="Z44" s="9">
        <f t="shared" si="8"/>
        <v>3.24</v>
      </c>
      <c r="AA44" s="9">
        <f t="shared" si="8"/>
        <v>32.200000000000003</v>
      </c>
      <c r="AB44" s="9">
        <f t="shared" si="8"/>
        <v>1910.7</v>
      </c>
      <c r="AC44" s="9">
        <f t="shared" si="8"/>
        <v>219.24</v>
      </c>
      <c r="AD44" s="9">
        <f t="shared" si="8"/>
        <v>2.64</v>
      </c>
      <c r="AE44" s="9">
        <f t="shared" si="8"/>
        <v>-0.15999999999999998</v>
      </c>
      <c r="AF44" s="9">
        <f t="shared" si="8"/>
        <v>-0.20999999999999996</v>
      </c>
      <c r="AI44" s="9">
        <f>AI42-AI43</f>
        <v>-9.76</v>
      </c>
      <c r="CI44" s="10">
        <f>CI42-CI43</f>
        <v>34.22</v>
      </c>
      <c r="CL44" s="10">
        <f>CL42-CL43</f>
        <v>5194.38</v>
      </c>
      <c r="CO44" s="10">
        <f>CO42-CO43</f>
        <v>81.97</v>
      </c>
    </row>
    <row r="45" spans="1:95" x14ac:dyDescent="0.3">
      <c r="A45" s="121"/>
      <c r="B45" s="122" t="s">
        <v>199</v>
      </c>
      <c r="C45" s="123"/>
      <c r="D45" s="243"/>
      <c r="E45" s="243"/>
      <c r="F45" s="243"/>
      <c r="G45" s="243"/>
      <c r="H45" s="243"/>
      <c r="I45" s="243"/>
    </row>
    <row r="46" spans="1:95" x14ac:dyDescent="0.3">
      <c r="A46" s="121" t="str">
        <f>" 245/1"</f>
        <v xml:space="preserve"> 245/1</v>
      </c>
      <c r="B46" s="126" t="s">
        <v>344</v>
      </c>
      <c r="C46" s="123" t="str">
        <f>"30"</f>
        <v>30</v>
      </c>
      <c r="D46" s="243">
        <v>0.23</v>
      </c>
      <c r="E46" s="243">
        <v>0</v>
      </c>
      <c r="F46" s="243">
        <v>0.25</v>
      </c>
      <c r="G46" s="243">
        <v>0.28000000000000003</v>
      </c>
      <c r="H46" s="243">
        <v>0.98</v>
      </c>
      <c r="I46" s="243">
        <v>6.4571317499999994</v>
      </c>
    </row>
    <row r="47" spans="1:95" x14ac:dyDescent="0.3">
      <c r="A47" s="121" t="s">
        <v>230</v>
      </c>
      <c r="B47" s="126" t="s">
        <v>206</v>
      </c>
      <c r="C47" s="123" t="s">
        <v>225</v>
      </c>
      <c r="D47" s="243">
        <v>2.1800000000000002</v>
      </c>
      <c r="E47" s="243">
        <v>0</v>
      </c>
      <c r="F47" s="243">
        <v>5.47</v>
      </c>
      <c r="G47" s="243">
        <v>5.27</v>
      </c>
      <c r="H47" s="243">
        <v>17.260000000000002</v>
      </c>
      <c r="I47" s="243">
        <v>131.4</v>
      </c>
    </row>
    <row r="48" spans="1:95" x14ac:dyDescent="0.3">
      <c r="A48" s="121" t="s">
        <v>351</v>
      </c>
      <c r="B48" s="126" t="s">
        <v>207</v>
      </c>
      <c r="C48" s="123" t="str">
        <f>"100"</f>
        <v>100</v>
      </c>
      <c r="D48" s="243">
        <v>12.05</v>
      </c>
      <c r="E48" s="243">
        <v>11.57</v>
      </c>
      <c r="F48" s="243">
        <v>12.63</v>
      </c>
      <c r="G48" s="243">
        <v>0.96</v>
      </c>
      <c r="H48" s="243">
        <v>9.74</v>
      </c>
      <c r="I48" s="243">
        <v>201.5</v>
      </c>
    </row>
    <row r="49" spans="1:95" x14ac:dyDescent="0.3">
      <c r="A49" s="121" t="s">
        <v>137</v>
      </c>
      <c r="B49" s="126" t="s">
        <v>138</v>
      </c>
      <c r="C49" s="123" t="str">
        <f>"150"</f>
        <v>150</v>
      </c>
      <c r="D49" s="243">
        <v>3.11</v>
      </c>
      <c r="E49" s="243">
        <v>0.55000000000000004</v>
      </c>
      <c r="F49" s="243">
        <v>3.67</v>
      </c>
      <c r="G49" s="243">
        <v>0.51</v>
      </c>
      <c r="H49" s="243">
        <v>22.07</v>
      </c>
      <c r="I49" s="243">
        <v>132.58571249999997</v>
      </c>
    </row>
    <row r="50" spans="1:95" x14ac:dyDescent="0.3">
      <c r="A50" s="121" t="s">
        <v>232</v>
      </c>
      <c r="B50" s="126" t="s">
        <v>295</v>
      </c>
      <c r="C50" s="123" t="str">
        <f>"200"</f>
        <v>200</v>
      </c>
      <c r="D50" s="243">
        <v>0.16</v>
      </c>
      <c r="E50" s="243">
        <v>0</v>
      </c>
      <c r="F50" s="243">
        <v>0.04</v>
      </c>
      <c r="G50" s="243">
        <v>0.04</v>
      </c>
      <c r="H50" s="243">
        <v>2.42</v>
      </c>
      <c r="I50" s="243">
        <v>10.52</v>
      </c>
    </row>
    <row r="51" spans="1:95" x14ac:dyDescent="0.3">
      <c r="A51" s="121" t="str">
        <f>""</f>
        <v/>
      </c>
      <c r="B51" s="126" t="s">
        <v>112</v>
      </c>
      <c r="C51" s="123" t="str">
        <f>"50"</f>
        <v>50</v>
      </c>
      <c r="D51" s="243">
        <v>4.5</v>
      </c>
      <c r="E51" s="243">
        <v>0</v>
      </c>
      <c r="F51" s="243">
        <v>1.5</v>
      </c>
      <c r="G51" s="243">
        <v>0</v>
      </c>
      <c r="H51" s="243">
        <v>26.9</v>
      </c>
      <c r="I51" s="243">
        <v>133.82499999999999</v>
      </c>
    </row>
    <row r="52" spans="1:95" x14ac:dyDescent="0.3">
      <c r="A52" s="121" t="str">
        <f>"-"</f>
        <v>-</v>
      </c>
      <c r="B52" s="126" t="s">
        <v>100</v>
      </c>
      <c r="C52" s="123" t="str">
        <f>"30"</f>
        <v>30</v>
      </c>
      <c r="D52" s="243">
        <v>1.98</v>
      </c>
      <c r="E52" s="243">
        <v>0</v>
      </c>
      <c r="F52" s="243">
        <v>0.36</v>
      </c>
      <c r="G52" s="243">
        <v>0.36</v>
      </c>
      <c r="H52" s="243">
        <v>12.51</v>
      </c>
      <c r="I52" s="243">
        <v>58.013999999999996</v>
      </c>
    </row>
    <row r="53" spans="1:95" x14ac:dyDescent="0.3">
      <c r="A53" s="121" t="str">
        <f>"-"</f>
        <v>-</v>
      </c>
      <c r="B53" s="126" t="s">
        <v>204</v>
      </c>
      <c r="C53" s="123">
        <v>130</v>
      </c>
      <c r="D53" s="243">
        <v>0.5</v>
      </c>
      <c r="E53" s="243">
        <v>0</v>
      </c>
      <c r="F53" s="243">
        <v>0.5</v>
      </c>
      <c r="G53" s="243">
        <v>0.4</v>
      </c>
      <c r="H53" s="243">
        <v>15.08</v>
      </c>
      <c r="I53" s="243">
        <v>63.28</v>
      </c>
    </row>
    <row r="54" spans="1:95" x14ac:dyDescent="0.3">
      <c r="A54" s="127"/>
      <c r="B54" s="142" t="s">
        <v>205</v>
      </c>
      <c r="C54" s="128"/>
      <c r="D54" s="244">
        <f t="shared" ref="D54:I54" si="9">SUM(D46:D53)</f>
        <v>24.71</v>
      </c>
      <c r="E54" s="244">
        <f t="shared" si="9"/>
        <v>12.120000000000001</v>
      </c>
      <c r="F54" s="244">
        <f t="shared" si="9"/>
        <v>24.42</v>
      </c>
      <c r="G54" s="244">
        <f t="shared" si="9"/>
        <v>7.82</v>
      </c>
      <c r="H54" s="244">
        <f t="shared" si="9"/>
        <v>106.96000000000001</v>
      </c>
      <c r="I54" s="244">
        <f t="shared" si="9"/>
        <v>737.58184425000002</v>
      </c>
      <c r="J54" s="134">
        <v>4.71</v>
      </c>
      <c r="K54" s="13">
        <v>0.22</v>
      </c>
      <c r="L54" s="13">
        <v>0</v>
      </c>
      <c r="M54" s="13">
        <v>0</v>
      </c>
      <c r="N54" s="13">
        <v>0.13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0.14000000000000001</v>
      </c>
      <c r="U54" s="13">
        <v>1.5</v>
      </c>
      <c r="V54" s="13">
        <v>3</v>
      </c>
      <c r="W54" s="13">
        <v>2.4</v>
      </c>
      <c r="X54" s="13">
        <v>0</v>
      </c>
      <c r="Y54" s="13">
        <v>3</v>
      </c>
      <c r="Z54" s="13">
        <v>0.02</v>
      </c>
      <c r="AA54" s="13">
        <v>40</v>
      </c>
      <c r="AB54" s="13">
        <v>30</v>
      </c>
      <c r="AC54" s="13">
        <v>45</v>
      </c>
      <c r="AD54" s="13">
        <v>0.1</v>
      </c>
      <c r="AE54" s="13">
        <v>0</v>
      </c>
      <c r="AF54" s="13">
        <v>0.01</v>
      </c>
      <c r="AG54" s="13">
        <v>0.01</v>
      </c>
      <c r="AH54" s="13">
        <v>0.02</v>
      </c>
      <c r="AI54" s="13">
        <v>0</v>
      </c>
      <c r="AJ54" s="14">
        <v>0</v>
      </c>
      <c r="AK54" s="14">
        <v>4.2</v>
      </c>
      <c r="AL54" s="14">
        <v>4.0999999999999996</v>
      </c>
      <c r="AM54" s="14">
        <v>7.6</v>
      </c>
      <c r="AN54" s="14">
        <v>4.5</v>
      </c>
      <c r="AO54" s="14">
        <v>1.7</v>
      </c>
      <c r="AP54" s="14">
        <v>4.7</v>
      </c>
      <c r="AQ54" s="14">
        <v>4.3</v>
      </c>
      <c r="AR54" s="14">
        <v>4.2</v>
      </c>
      <c r="AS54" s="14">
        <v>3.6</v>
      </c>
      <c r="AT54" s="14">
        <v>2.6</v>
      </c>
      <c r="AU54" s="14">
        <v>5.7</v>
      </c>
      <c r="AV54" s="14">
        <v>3.5</v>
      </c>
      <c r="AW54" s="14">
        <v>2.4</v>
      </c>
      <c r="AX54" s="14">
        <v>14.2</v>
      </c>
      <c r="AY54" s="14">
        <v>0</v>
      </c>
      <c r="AZ54" s="14">
        <v>4.8</v>
      </c>
      <c r="BA54" s="14">
        <v>5.4</v>
      </c>
      <c r="BB54" s="14">
        <v>4.2</v>
      </c>
      <c r="BC54" s="14">
        <v>1</v>
      </c>
      <c r="BD54" s="14">
        <v>0.27</v>
      </c>
      <c r="BE54" s="14">
        <v>0.12</v>
      </c>
      <c r="BF54" s="14">
        <v>7.0000000000000007E-2</v>
      </c>
      <c r="BG54" s="14">
        <v>0.15</v>
      </c>
      <c r="BH54" s="14">
        <v>0.17</v>
      </c>
      <c r="BI54" s="14">
        <v>0.79</v>
      </c>
      <c r="BJ54" s="14">
        <v>0</v>
      </c>
      <c r="BK54" s="14">
        <v>2.21</v>
      </c>
      <c r="BL54" s="14">
        <v>0</v>
      </c>
      <c r="BM54" s="14">
        <v>0.68</v>
      </c>
      <c r="BN54" s="14">
        <v>0</v>
      </c>
      <c r="BO54" s="14">
        <v>0</v>
      </c>
      <c r="BP54" s="14">
        <v>0</v>
      </c>
      <c r="BQ54" s="14">
        <v>0.15</v>
      </c>
      <c r="BR54" s="14">
        <v>0.23</v>
      </c>
      <c r="BS54" s="14">
        <v>1.8</v>
      </c>
      <c r="BT54" s="14">
        <v>0</v>
      </c>
      <c r="BU54" s="14">
        <v>0</v>
      </c>
      <c r="BV54" s="14">
        <v>0.09</v>
      </c>
      <c r="BW54" s="14">
        <v>0.01</v>
      </c>
      <c r="BX54" s="14">
        <v>0</v>
      </c>
      <c r="BY54" s="14">
        <v>0</v>
      </c>
      <c r="BZ54" s="14">
        <v>0</v>
      </c>
      <c r="CA54" s="14">
        <v>0</v>
      </c>
      <c r="CB54" s="14">
        <v>2.5</v>
      </c>
      <c r="CC54" s="15"/>
      <c r="CD54" s="15"/>
      <c r="CE54" s="14">
        <v>45</v>
      </c>
      <c r="CF54" s="14"/>
      <c r="CG54" s="14">
        <v>0.4</v>
      </c>
      <c r="CH54" s="14">
        <v>0.1</v>
      </c>
      <c r="CI54" s="14">
        <v>0.25</v>
      </c>
      <c r="CJ54" s="14">
        <v>20</v>
      </c>
      <c r="CK54" s="14">
        <v>8.1999999999999993</v>
      </c>
      <c r="CL54" s="14">
        <v>14.1</v>
      </c>
      <c r="CM54" s="14">
        <v>1.71</v>
      </c>
      <c r="CN54" s="14">
        <v>0.87</v>
      </c>
      <c r="CO54" s="14">
        <v>1.29</v>
      </c>
      <c r="CP54" s="14">
        <v>0</v>
      </c>
      <c r="CQ54" s="14">
        <v>0</v>
      </c>
    </row>
    <row r="55" spans="1:95" hidden="1" x14ac:dyDescent="0.3">
      <c r="A55" s="56"/>
      <c r="B55" s="16" t="s">
        <v>102</v>
      </c>
      <c r="C55" s="74"/>
      <c r="D55" s="242">
        <v>26.95</v>
      </c>
      <c r="E55" s="242">
        <v>0</v>
      </c>
      <c r="F55" s="242">
        <v>27.65</v>
      </c>
      <c r="G55" s="242">
        <v>0</v>
      </c>
      <c r="H55" s="242">
        <v>117.24999999999999</v>
      </c>
      <c r="I55" s="242">
        <v>822.5</v>
      </c>
      <c r="J55" s="134">
        <v>4.4000000000000004</v>
      </c>
      <c r="K55" s="13">
        <v>0.72</v>
      </c>
      <c r="L55" s="13">
        <v>0</v>
      </c>
      <c r="M55" s="13">
        <v>0</v>
      </c>
      <c r="N55" s="13">
        <v>8.16</v>
      </c>
      <c r="O55" s="13">
        <v>9.1199999999999992</v>
      </c>
      <c r="P55" s="13">
        <v>0.38</v>
      </c>
      <c r="Q55" s="13">
        <v>0</v>
      </c>
      <c r="R55" s="13">
        <v>0</v>
      </c>
      <c r="S55" s="13">
        <v>0.88</v>
      </c>
      <c r="T55" s="13">
        <v>1.1100000000000001</v>
      </c>
      <c r="U55" s="13">
        <v>124.56</v>
      </c>
      <c r="V55" s="13">
        <v>92.28</v>
      </c>
      <c r="W55" s="13">
        <v>109.87</v>
      </c>
      <c r="X55" s="13">
        <v>21.1</v>
      </c>
      <c r="Y55" s="13">
        <v>165.64</v>
      </c>
      <c r="Z55" s="13">
        <v>0.52</v>
      </c>
      <c r="AA55" s="13">
        <v>32.270000000000003</v>
      </c>
      <c r="AB55" s="13">
        <v>21.17</v>
      </c>
      <c r="AC55" s="13">
        <v>58.2</v>
      </c>
      <c r="AD55" s="13">
        <v>0.73</v>
      </c>
      <c r="AE55" s="13">
        <v>0.03</v>
      </c>
      <c r="AF55" s="13">
        <v>0.18</v>
      </c>
      <c r="AG55" s="13">
        <v>0.42</v>
      </c>
      <c r="AH55" s="13">
        <v>3.46</v>
      </c>
      <c r="AI55" s="13">
        <v>0.15</v>
      </c>
      <c r="AJ55" s="14">
        <v>0</v>
      </c>
      <c r="AK55" s="14">
        <v>661.53</v>
      </c>
      <c r="AL55" s="14">
        <v>541</v>
      </c>
      <c r="AM55" s="14">
        <v>1003.33</v>
      </c>
      <c r="AN55" s="14">
        <v>762.34</v>
      </c>
      <c r="AO55" s="14">
        <v>302.3</v>
      </c>
      <c r="AP55" s="14">
        <v>501.44</v>
      </c>
      <c r="AQ55" s="14">
        <v>166.79</v>
      </c>
      <c r="AR55" s="14">
        <v>596.52</v>
      </c>
      <c r="AS55" s="14">
        <v>87.11</v>
      </c>
      <c r="AT55" s="14">
        <v>106.61</v>
      </c>
      <c r="AU55" s="14">
        <v>133.33000000000001</v>
      </c>
      <c r="AV55" s="14">
        <v>339.98</v>
      </c>
      <c r="AW55" s="14">
        <v>62.87</v>
      </c>
      <c r="AX55" s="14">
        <v>246.76</v>
      </c>
      <c r="AY55" s="14">
        <v>0.72</v>
      </c>
      <c r="AZ55" s="14">
        <v>63.13</v>
      </c>
      <c r="BA55" s="14">
        <v>90.63</v>
      </c>
      <c r="BB55" s="14">
        <v>650.17999999999995</v>
      </c>
      <c r="BC55" s="14">
        <v>78.56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0.08</v>
      </c>
      <c r="BL55" s="14">
        <v>0</v>
      </c>
      <c r="BM55" s="14">
        <v>0.04</v>
      </c>
      <c r="BN55" s="14">
        <v>0</v>
      </c>
      <c r="BO55" s="14">
        <v>0.01</v>
      </c>
      <c r="BP55" s="14">
        <v>0</v>
      </c>
      <c r="BQ55" s="14">
        <v>0</v>
      </c>
      <c r="BR55" s="14">
        <v>0</v>
      </c>
      <c r="BS55" s="14">
        <v>0.27</v>
      </c>
      <c r="BT55" s="14">
        <v>0</v>
      </c>
      <c r="BU55" s="14">
        <v>0</v>
      </c>
      <c r="BV55" s="14">
        <v>0.68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56.57</v>
      </c>
      <c r="CC55" s="15"/>
      <c r="CD55" s="15"/>
      <c r="CE55" s="14">
        <v>35.799999999999997</v>
      </c>
      <c r="CF55" s="14"/>
      <c r="CG55" s="14">
        <v>19.2</v>
      </c>
      <c r="CH55" s="14">
        <v>10.84</v>
      </c>
      <c r="CI55" s="14">
        <v>15.02</v>
      </c>
      <c r="CJ55" s="14">
        <v>1377.03</v>
      </c>
      <c r="CK55" s="14">
        <v>924.53</v>
      </c>
      <c r="CL55" s="14">
        <v>1150.78</v>
      </c>
      <c r="CM55" s="14">
        <v>20.98</v>
      </c>
      <c r="CN55" s="14">
        <v>14.61</v>
      </c>
      <c r="CO55" s="14">
        <v>17.79</v>
      </c>
      <c r="CP55" s="14">
        <v>6.6</v>
      </c>
      <c r="CQ55" s="14">
        <v>0.22</v>
      </c>
    </row>
    <row r="56" spans="1:95" hidden="1" x14ac:dyDescent="0.3">
      <c r="A56" s="56"/>
      <c r="B56" s="16" t="s">
        <v>103</v>
      </c>
      <c r="C56" s="74"/>
      <c r="D56" s="242">
        <f t="shared" ref="D56:I56" si="10">D54-D55</f>
        <v>-2.2399999999999984</v>
      </c>
      <c r="E56" s="242">
        <f t="shared" si="10"/>
        <v>12.120000000000001</v>
      </c>
      <c r="F56" s="242">
        <f t="shared" si="10"/>
        <v>-3.2299999999999969</v>
      </c>
      <c r="G56" s="242">
        <f t="shared" si="10"/>
        <v>7.82</v>
      </c>
      <c r="H56" s="242">
        <f t="shared" si="10"/>
        <v>-10.289999999999978</v>
      </c>
      <c r="I56" s="242">
        <f t="shared" si="10"/>
        <v>-84.918155749999983</v>
      </c>
      <c r="J56" s="134">
        <v>0</v>
      </c>
      <c r="K56" s="13">
        <v>0</v>
      </c>
      <c r="L56" s="13">
        <v>0</v>
      </c>
      <c r="M56" s="13">
        <v>0</v>
      </c>
      <c r="N56" s="13">
        <v>9.8000000000000007</v>
      </c>
      <c r="O56" s="13">
        <v>0</v>
      </c>
      <c r="P56" s="13">
        <v>0.04</v>
      </c>
      <c r="Q56" s="13">
        <v>0</v>
      </c>
      <c r="R56" s="13">
        <v>0</v>
      </c>
      <c r="S56" s="13">
        <v>0</v>
      </c>
      <c r="T56" s="13">
        <v>0.03</v>
      </c>
      <c r="U56" s="13">
        <v>0.1</v>
      </c>
      <c r="V56" s="13">
        <v>0.3</v>
      </c>
      <c r="W56" s="13">
        <v>0.28999999999999998</v>
      </c>
      <c r="X56" s="13">
        <v>0</v>
      </c>
      <c r="Y56" s="13">
        <v>0</v>
      </c>
      <c r="Z56" s="13">
        <v>0.03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14">
        <v>0</v>
      </c>
      <c r="BX56" s="14">
        <v>0</v>
      </c>
      <c r="BY56" s="14">
        <v>0</v>
      </c>
      <c r="BZ56" s="14">
        <v>0</v>
      </c>
      <c r="CA56" s="14">
        <v>0</v>
      </c>
      <c r="CB56" s="14">
        <v>200.04</v>
      </c>
      <c r="CC56" s="15"/>
      <c r="CD56" s="15"/>
      <c r="CE56" s="14">
        <v>0</v>
      </c>
      <c r="CF56" s="14"/>
      <c r="CG56" s="14">
        <v>4.21</v>
      </c>
      <c r="CH56" s="14">
        <v>4.21</v>
      </c>
      <c r="CI56" s="14">
        <v>4.21</v>
      </c>
      <c r="CJ56" s="14">
        <v>497.96</v>
      </c>
      <c r="CK56" s="14">
        <v>192.28</v>
      </c>
      <c r="CL56" s="14">
        <v>345.12</v>
      </c>
      <c r="CM56" s="14">
        <v>44.51</v>
      </c>
      <c r="CN56" s="14">
        <v>26.48</v>
      </c>
      <c r="CO56" s="14">
        <v>35.49</v>
      </c>
      <c r="CP56" s="14">
        <v>10</v>
      </c>
      <c r="CQ56" s="14">
        <v>0</v>
      </c>
    </row>
    <row r="57" spans="1:95" hidden="1" x14ac:dyDescent="0.3">
      <c r="A57" s="56"/>
      <c r="B57" s="16" t="s">
        <v>104</v>
      </c>
      <c r="C57" s="74"/>
      <c r="D57" s="242">
        <v>17</v>
      </c>
      <c r="E57" s="242"/>
      <c r="F57" s="242">
        <v>26</v>
      </c>
      <c r="G57" s="242"/>
      <c r="H57" s="242">
        <v>57</v>
      </c>
      <c r="I57" s="242"/>
      <c r="J57" s="134">
        <v>0</v>
      </c>
      <c r="K57" s="13">
        <v>0</v>
      </c>
      <c r="L57" s="13">
        <v>0</v>
      </c>
      <c r="M57" s="13">
        <v>0</v>
      </c>
      <c r="N57" s="13">
        <v>0.39</v>
      </c>
      <c r="O57" s="13">
        <v>15.96</v>
      </c>
      <c r="P57" s="13">
        <v>7.0000000000000007E-2</v>
      </c>
      <c r="Q57" s="13">
        <v>0</v>
      </c>
      <c r="R57" s="13">
        <v>0</v>
      </c>
      <c r="S57" s="13">
        <v>0</v>
      </c>
      <c r="T57" s="13">
        <v>0.63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4">
        <v>0</v>
      </c>
      <c r="AK57" s="14">
        <v>111.75</v>
      </c>
      <c r="AL57" s="14">
        <v>116.32</v>
      </c>
      <c r="AM57" s="14">
        <v>178.13</v>
      </c>
      <c r="AN57" s="14">
        <v>59.07</v>
      </c>
      <c r="AO57" s="14">
        <v>35.020000000000003</v>
      </c>
      <c r="AP57" s="14">
        <v>70.040000000000006</v>
      </c>
      <c r="AQ57" s="14">
        <v>26.49</v>
      </c>
      <c r="AR57" s="14">
        <v>126.67</v>
      </c>
      <c r="AS57" s="14">
        <v>78.56</v>
      </c>
      <c r="AT57" s="14">
        <v>109.62</v>
      </c>
      <c r="AU57" s="14">
        <v>90.44</v>
      </c>
      <c r="AV57" s="14">
        <v>47.5</v>
      </c>
      <c r="AW57" s="14">
        <v>84.04</v>
      </c>
      <c r="AX57" s="14">
        <v>702.79</v>
      </c>
      <c r="AY57" s="14">
        <v>0</v>
      </c>
      <c r="AZ57" s="14">
        <v>228.98</v>
      </c>
      <c r="BA57" s="14">
        <v>99.57</v>
      </c>
      <c r="BB57" s="14">
        <v>66.08</v>
      </c>
      <c r="BC57" s="14">
        <v>52.37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0.03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0.02</v>
      </c>
      <c r="BT57" s="14">
        <v>0</v>
      </c>
      <c r="BU57" s="14">
        <v>0</v>
      </c>
      <c r="BV57" s="14">
        <v>0.1</v>
      </c>
      <c r="BW57" s="14">
        <v>0.01</v>
      </c>
      <c r="BX57" s="14">
        <v>0</v>
      </c>
      <c r="BY57" s="14">
        <v>0</v>
      </c>
      <c r="BZ57" s="14">
        <v>0</v>
      </c>
      <c r="CA57" s="14">
        <v>0</v>
      </c>
      <c r="CB57" s="14">
        <v>13.69</v>
      </c>
      <c r="CC57" s="15"/>
      <c r="CD57" s="15"/>
      <c r="CE57" s="14">
        <v>0</v>
      </c>
      <c r="CF57" s="14"/>
      <c r="CG57" s="14">
        <v>0</v>
      </c>
      <c r="CH57" s="14">
        <v>0</v>
      </c>
      <c r="CI57" s="14">
        <v>0</v>
      </c>
      <c r="CJ57" s="14">
        <v>475</v>
      </c>
      <c r="CK57" s="14">
        <v>183</v>
      </c>
      <c r="CL57" s="14">
        <v>329</v>
      </c>
      <c r="CM57" s="14">
        <v>3.8</v>
      </c>
      <c r="CN57" s="14">
        <v>3.8</v>
      </c>
      <c r="CO57" s="14">
        <v>3.8</v>
      </c>
      <c r="CP57" s="14">
        <v>0</v>
      </c>
      <c r="CQ57" s="14">
        <v>0</v>
      </c>
    </row>
    <row r="58" spans="1:95" x14ac:dyDescent="0.3">
      <c r="A58" s="56"/>
      <c r="B58" s="143" t="s">
        <v>287</v>
      </c>
      <c r="C58" s="74"/>
      <c r="D58" s="245">
        <f>D41+D54</f>
        <v>44.21</v>
      </c>
      <c r="E58" s="245">
        <f t="shared" ref="E58:I58" si="11">E41+E54</f>
        <v>22.1</v>
      </c>
      <c r="F58" s="245">
        <f t="shared" si="11"/>
        <v>40.85</v>
      </c>
      <c r="G58" s="245">
        <f t="shared" si="11"/>
        <v>9.34</v>
      </c>
      <c r="H58" s="245">
        <f t="shared" si="11"/>
        <v>180.14000000000001</v>
      </c>
      <c r="I58" s="245">
        <f t="shared" si="11"/>
        <v>1250.3447628529411</v>
      </c>
      <c r="J58" s="13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5"/>
      <c r="CD58" s="15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</row>
    <row r="59" spans="1:95" x14ac:dyDescent="0.3">
      <c r="A59" s="56"/>
      <c r="B59" s="143"/>
      <c r="C59" s="74"/>
      <c r="D59" s="245"/>
      <c r="E59" s="245"/>
      <c r="F59" s="245"/>
      <c r="G59" s="245"/>
      <c r="H59" s="245"/>
      <c r="I59" s="245"/>
      <c r="J59" s="13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5"/>
      <c r="CD59" s="15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</row>
    <row r="60" spans="1:95" x14ac:dyDescent="0.3">
      <c r="A60" s="56"/>
      <c r="B60" s="16"/>
      <c r="C60" s="74"/>
      <c r="D60" s="242"/>
      <c r="E60" s="242"/>
      <c r="F60" s="242"/>
      <c r="G60" s="242"/>
      <c r="H60" s="242"/>
      <c r="I60" s="242"/>
      <c r="J60" s="136">
        <f t="shared" ref="J60:AO60" si="12">SUM(J54:J57)</f>
        <v>9.11</v>
      </c>
      <c r="K60" s="67">
        <f t="shared" si="12"/>
        <v>0.94</v>
      </c>
      <c r="L60" s="67">
        <f t="shared" si="12"/>
        <v>0</v>
      </c>
      <c r="M60" s="67">
        <f t="shared" si="12"/>
        <v>0</v>
      </c>
      <c r="N60" s="67">
        <f t="shared" si="12"/>
        <v>18.480000000000004</v>
      </c>
      <c r="O60" s="67">
        <f t="shared" si="12"/>
        <v>25.08</v>
      </c>
      <c r="P60" s="67">
        <f t="shared" si="12"/>
        <v>0.49</v>
      </c>
      <c r="Q60" s="67">
        <f t="shared" si="12"/>
        <v>0</v>
      </c>
      <c r="R60" s="67">
        <f t="shared" si="12"/>
        <v>0</v>
      </c>
      <c r="S60" s="67">
        <f t="shared" si="12"/>
        <v>0.88</v>
      </c>
      <c r="T60" s="67">
        <f t="shared" si="12"/>
        <v>1.9100000000000001</v>
      </c>
      <c r="U60" s="67">
        <f t="shared" si="12"/>
        <v>126.16</v>
      </c>
      <c r="V60" s="67">
        <f t="shared" si="12"/>
        <v>95.58</v>
      </c>
      <c r="W60" s="67">
        <f t="shared" si="12"/>
        <v>112.56000000000002</v>
      </c>
      <c r="X60" s="67">
        <f t="shared" si="12"/>
        <v>21.1</v>
      </c>
      <c r="Y60" s="67">
        <f t="shared" si="12"/>
        <v>168.64</v>
      </c>
      <c r="Z60" s="67">
        <f t="shared" si="12"/>
        <v>0.57000000000000006</v>
      </c>
      <c r="AA60" s="67">
        <f t="shared" si="12"/>
        <v>72.27000000000001</v>
      </c>
      <c r="AB60" s="67">
        <f t="shared" si="12"/>
        <v>51.17</v>
      </c>
      <c r="AC60" s="67">
        <f t="shared" si="12"/>
        <v>103.2</v>
      </c>
      <c r="AD60" s="67">
        <f t="shared" si="12"/>
        <v>0.83</v>
      </c>
      <c r="AE60" s="67">
        <f t="shared" si="12"/>
        <v>0.03</v>
      </c>
      <c r="AF60" s="67">
        <f t="shared" si="12"/>
        <v>0.19</v>
      </c>
      <c r="AG60" s="67">
        <f t="shared" si="12"/>
        <v>0.43</v>
      </c>
      <c r="AH60" s="67">
        <f t="shared" si="12"/>
        <v>3.48</v>
      </c>
      <c r="AI60" s="67">
        <f t="shared" si="12"/>
        <v>0.15</v>
      </c>
      <c r="AJ60" s="67">
        <f t="shared" si="12"/>
        <v>0</v>
      </c>
      <c r="AK60" s="67">
        <f t="shared" si="12"/>
        <v>777.48</v>
      </c>
      <c r="AL60" s="67">
        <f t="shared" si="12"/>
        <v>661.42000000000007</v>
      </c>
      <c r="AM60" s="67">
        <f t="shared" si="12"/>
        <v>1189.06</v>
      </c>
      <c r="AN60" s="67">
        <f t="shared" si="12"/>
        <v>825.91000000000008</v>
      </c>
      <c r="AO60" s="67">
        <f t="shared" si="12"/>
        <v>339.02</v>
      </c>
      <c r="AP60" s="67">
        <f t="shared" ref="AP60:BU60" si="13">SUM(AP54:AP57)</f>
        <v>576.17999999999995</v>
      </c>
      <c r="AQ60" s="67">
        <f t="shared" si="13"/>
        <v>197.58</v>
      </c>
      <c r="AR60" s="67">
        <f t="shared" si="13"/>
        <v>727.39</v>
      </c>
      <c r="AS60" s="67">
        <f t="shared" si="13"/>
        <v>169.26999999999998</v>
      </c>
      <c r="AT60" s="67">
        <f t="shared" si="13"/>
        <v>218.82999999999998</v>
      </c>
      <c r="AU60" s="67">
        <f t="shared" si="13"/>
        <v>229.47</v>
      </c>
      <c r="AV60" s="67">
        <f t="shared" si="13"/>
        <v>390.98</v>
      </c>
      <c r="AW60" s="67">
        <f t="shared" si="13"/>
        <v>149.31</v>
      </c>
      <c r="AX60" s="67">
        <f t="shared" si="13"/>
        <v>963.75</v>
      </c>
      <c r="AY60" s="67">
        <f t="shared" si="13"/>
        <v>0.72</v>
      </c>
      <c r="AZ60" s="67">
        <f t="shared" si="13"/>
        <v>296.90999999999997</v>
      </c>
      <c r="BA60" s="67">
        <f t="shared" si="13"/>
        <v>195.6</v>
      </c>
      <c r="BB60" s="67">
        <f t="shared" si="13"/>
        <v>720.46</v>
      </c>
      <c r="BC60" s="67">
        <f t="shared" si="13"/>
        <v>131.93</v>
      </c>
      <c r="BD60" s="67">
        <f t="shared" si="13"/>
        <v>0.27</v>
      </c>
      <c r="BE60" s="67">
        <f t="shared" si="13"/>
        <v>0.12</v>
      </c>
      <c r="BF60" s="67">
        <f t="shared" si="13"/>
        <v>7.0000000000000007E-2</v>
      </c>
      <c r="BG60" s="67">
        <f t="shared" si="13"/>
        <v>0.15</v>
      </c>
      <c r="BH60" s="67">
        <f t="shared" si="13"/>
        <v>0.17</v>
      </c>
      <c r="BI60" s="67">
        <f t="shared" si="13"/>
        <v>0.79</v>
      </c>
      <c r="BJ60" s="67">
        <f t="shared" si="13"/>
        <v>0</v>
      </c>
      <c r="BK60" s="67">
        <f t="shared" si="13"/>
        <v>2.3199999999999998</v>
      </c>
      <c r="BL60" s="67">
        <f t="shared" si="13"/>
        <v>0</v>
      </c>
      <c r="BM60" s="67">
        <f t="shared" si="13"/>
        <v>0.72000000000000008</v>
      </c>
      <c r="BN60" s="67">
        <f t="shared" si="13"/>
        <v>0</v>
      </c>
      <c r="BO60" s="67">
        <f t="shared" si="13"/>
        <v>0.01</v>
      </c>
      <c r="BP60" s="67">
        <f t="shared" si="13"/>
        <v>0</v>
      </c>
      <c r="BQ60" s="67">
        <f t="shared" si="13"/>
        <v>0.15</v>
      </c>
      <c r="BR60" s="67">
        <f t="shared" si="13"/>
        <v>0.23</v>
      </c>
      <c r="BS60" s="67">
        <f t="shared" si="13"/>
        <v>2.0900000000000003</v>
      </c>
      <c r="BT60" s="67">
        <f t="shared" si="13"/>
        <v>0</v>
      </c>
      <c r="BU60" s="67">
        <f t="shared" si="13"/>
        <v>0</v>
      </c>
      <c r="BV60" s="67">
        <f t="shared" ref="BV60:CQ60" si="14">SUM(BV54:BV57)</f>
        <v>0.87</v>
      </c>
      <c r="BW60" s="67">
        <f t="shared" si="14"/>
        <v>0.02</v>
      </c>
      <c r="BX60" s="67">
        <f t="shared" si="14"/>
        <v>0</v>
      </c>
      <c r="BY60" s="67">
        <f t="shared" si="14"/>
        <v>0</v>
      </c>
      <c r="BZ60" s="67">
        <f t="shared" si="14"/>
        <v>0</v>
      </c>
      <c r="CA60" s="67">
        <f t="shared" si="14"/>
        <v>0</v>
      </c>
      <c r="CB60" s="67">
        <f t="shared" si="14"/>
        <v>272.8</v>
      </c>
      <c r="CC60" s="67">
        <f t="shared" si="14"/>
        <v>0</v>
      </c>
      <c r="CD60" s="67">
        <f t="shared" si="14"/>
        <v>0</v>
      </c>
      <c r="CE60" s="67">
        <f t="shared" si="14"/>
        <v>80.8</v>
      </c>
      <c r="CF60" s="67">
        <f t="shared" si="14"/>
        <v>0</v>
      </c>
      <c r="CG60" s="67">
        <f t="shared" si="14"/>
        <v>23.81</v>
      </c>
      <c r="CH60" s="67">
        <f t="shared" si="14"/>
        <v>15.149999999999999</v>
      </c>
      <c r="CI60" s="67">
        <f t="shared" si="14"/>
        <v>19.48</v>
      </c>
      <c r="CJ60" s="67">
        <f t="shared" si="14"/>
        <v>2369.9899999999998</v>
      </c>
      <c r="CK60" s="67">
        <f t="shared" si="14"/>
        <v>1308.01</v>
      </c>
      <c r="CL60" s="67">
        <f t="shared" si="14"/>
        <v>1839</v>
      </c>
      <c r="CM60" s="67">
        <f t="shared" si="14"/>
        <v>71</v>
      </c>
      <c r="CN60" s="67">
        <f t="shared" si="14"/>
        <v>45.76</v>
      </c>
      <c r="CO60" s="67">
        <f t="shared" si="14"/>
        <v>58.37</v>
      </c>
      <c r="CP60" s="67">
        <f t="shared" si="14"/>
        <v>16.600000000000001</v>
      </c>
      <c r="CQ60" s="67">
        <f t="shared" si="14"/>
        <v>0.22</v>
      </c>
    </row>
    <row r="61" spans="1:95" x14ac:dyDescent="0.3">
      <c r="A61" s="56"/>
      <c r="B61" s="23" t="s">
        <v>144</v>
      </c>
      <c r="C61" s="24" t="s">
        <v>156</v>
      </c>
      <c r="D61" s="235" t="s">
        <v>157</v>
      </c>
      <c r="E61" s="235"/>
      <c r="F61" s="268" t="s">
        <v>158</v>
      </c>
      <c r="G61" s="268"/>
      <c r="H61" s="25" t="s">
        <v>159</v>
      </c>
      <c r="I61" s="25" t="s">
        <v>160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175</v>
      </c>
      <c r="AD61" s="9">
        <v>0</v>
      </c>
      <c r="AE61" s="9">
        <v>0.3</v>
      </c>
      <c r="AF61" s="9">
        <v>0.35</v>
      </c>
      <c r="AI61" s="9">
        <v>15</v>
      </c>
      <c r="CI61" s="10">
        <v>0</v>
      </c>
      <c r="CL61" s="10">
        <v>0</v>
      </c>
      <c r="CO61" s="10">
        <v>0</v>
      </c>
    </row>
    <row r="62" spans="1:95" x14ac:dyDescent="0.3">
      <c r="A62" s="121"/>
      <c r="B62" s="122" t="s">
        <v>92</v>
      </c>
      <c r="C62" s="131"/>
      <c r="D62" s="238"/>
      <c r="E62" s="238"/>
      <c r="F62" s="280"/>
      <c r="G62" s="280"/>
      <c r="H62" s="132"/>
      <c r="I62" s="132"/>
      <c r="V62" s="9">
        <f t="shared" ref="V62:AF62" si="15">V60-V61</f>
        <v>95.58</v>
      </c>
      <c r="W62" s="9">
        <f t="shared" si="15"/>
        <v>112.56000000000002</v>
      </c>
      <c r="X62" s="9">
        <f t="shared" si="15"/>
        <v>21.1</v>
      </c>
      <c r="Y62" s="9">
        <f t="shared" si="15"/>
        <v>168.64</v>
      </c>
      <c r="Z62" s="9">
        <f t="shared" si="15"/>
        <v>0.57000000000000006</v>
      </c>
      <c r="AA62" s="9">
        <f t="shared" si="15"/>
        <v>72.27000000000001</v>
      </c>
      <c r="AB62" s="9">
        <f t="shared" si="15"/>
        <v>51.17</v>
      </c>
      <c r="AC62" s="9">
        <f t="shared" si="15"/>
        <v>-71.8</v>
      </c>
      <c r="AD62" s="9">
        <f t="shared" si="15"/>
        <v>0.83</v>
      </c>
      <c r="AE62" s="9">
        <f t="shared" si="15"/>
        <v>-0.27</v>
      </c>
      <c r="AF62" s="9">
        <f t="shared" si="15"/>
        <v>-0.15999999999999998</v>
      </c>
      <c r="AI62" s="9">
        <f>AI60-AI61</f>
        <v>-14.85</v>
      </c>
      <c r="CI62" s="10">
        <f>CI60-CI61</f>
        <v>19.48</v>
      </c>
      <c r="CL62" s="10">
        <f>CL60-CL61</f>
        <v>1839</v>
      </c>
      <c r="CO62" s="10">
        <f>CO60-CO61</f>
        <v>58.37</v>
      </c>
    </row>
    <row r="63" spans="1:95" x14ac:dyDescent="0.3">
      <c r="A63" s="121" t="s">
        <v>227</v>
      </c>
      <c r="B63" s="126" t="s">
        <v>344</v>
      </c>
      <c r="C63" s="123">
        <v>25</v>
      </c>
      <c r="D63" s="243">
        <v>0.19</v>
      </c>
      <c r="E63" s="243">
        <v>0</v>
      </c>
      <c r="F63" s="243">
        <v>0.21</v>
      </c>
      <c r="G63" s="243">
        <v>0.28000000000000003</v>
      </c>
      <c r="H63" s="243">
        <v>0.82</v>
      </c>
      <c r="I63" s="243">
        <v>5.37</v>
      </c>
    </row>
    <row r="64" spans="1:95" x14ac:dyDescent="0.3">
      <c r="A64" s="121" t="s">
        <v>113</v>
      </c>
      <c r="B64" s="126" t="s">
        <v>114</v>
      </c>
      <c r="C64" s="123" t="str">
        <f>"200"</f>
        <v>200</v>
      </c>
      <c r="D64" s="243">
        <v>13.32</v>
      </c>
      <c r="E64" s="243">
        <v>15.07</v>
      </c>
      <c r="F64" s="243">
        <v>15.07</v>
      </c>
      <c r="G64" s="243">
        <v>2.1800000000000002</v>
      </c>
      <c r="H64" s="243">
        <v>38.33</v>
      </c>
      <c r="I64" s="243">
        <v>359.34023999999999</v>
      </c>
    </row>
    <row r="65" spans="1:95" x14ac:dyDescent="0.3">
      <c r="A65" s="121" t="s">
        <v>115</v>
      </c>
      <c r="B65" s="126" t="s">
        <v>297</v>
      </c>
      <c r="C65" s="123" t="str">
        <f>"200"</f>
        <v>200</v>
      </c>
      <c r="D65" s="243">
        <v>0.08</v>
      </c>
      <c r="E65" s="243">
        <v>0</v>
      </c>
      <c r="F65" s="243">
        <v>0.02</v>
      </c>
      <c r="G65" s="243">
        <v>0.02</v>
      </c>
      <c r="H65" s="243">
        <v>0.06</v>
      </c>
      <c r="I65" s="243">
        <v>0.64</v>
      </c>
    </row>
    <row r="66" spans="1:95" x14ac:dyDescent="0.3">
      <c r="A66" s="121" t="str">
        <f>"-"</f>
        <v>-</v>
      </c>
      <c r="B66" s="126" t="s">
        <v>254</v>
      </c>
      <c r="C66" s="123" t="str">
        <f>"30"</f>
        <v>30</v>
      </c>
      <c r="D66" s="243">
        <v>1.98</v>
      </c>
      <c r="E66" s="243">
        <v>0</v>
      </c>
      <c r="F66" s="243">
        <v>0.2</v>
      </c>
      <c r="G66" s="243">
        <v>0.2</v>
      </c>
      <c r="H66" s="243">
        <v>14.07</v>
      </c>
      <c r="I66" s="243">
        <v>67.170299999999997</v>
      </c>
    </row>
    <row r="67" spans="1:95" x14ac:dyDescent="0.3">
      <c r="A67" s="121" t="str">
        <f>"-"</f>
        <v>-</v>
      </c>
      <c r="B67" s="126" t="s">
        <v>100</v>
      </c>
      <c r="C67" s="123" t="str">
        <f>"30"</f>
        <v>30</v>
      </c>
      <c r="D67" s="243">
        <v>1.98</v>
      </c>
      <c r="E67" s="243">
        <v>0</v>
      </c>
      <c r="F67" s="243">
        <v>0.36</v>
      </c>
      <c r="G67" s="243">
        <v>0.36</v>
      </c>
      <c r="H67" s="243">
        <v>12.51</v>
      </c>
      <c r="I67" s="243">
        <v>58.013999999999996</v>
      </c>
      <c r="J67" s="134">
        <v>8.65</v>
      </c>
      <c r="K67" s="13">
        <v>0.08</v>
      </c>
      <c r="L67" s="13">
        <v>0</v>
      </c>
      <c r="M67" s="13">
        <v>0</v>
      </c>
      <c r="N67" s="13">
        <v>2.27</v>
      </c>
      <c r="O67" s="13">
        <v>9.8000000000000007</v>
      </c>
      <c r="P67" s="13">
        <v>1.61</v>
      </c>
      <c r="Q67" s="13">
        <v>0</v>
      </c>
      <c r="R67" s="13">
        <v>0</v>
      </c>
      <c r="S67" s="13">
        <v>0.12</v>
      </c>
      <c r="T67" s="13">
        <v>1.99</v>
      </c>
      <c r="U67" s="13">
        <v>328.22</v>
      </c>
      <c r="V67" s="13">
        <v>213.25</v>
      </c>
      <c r="W67" s="13">
        <v>19.09</v>
      </c>
      <c r="X67" s="13">
        <v>23.24</v>
      </c>
      <c r="Y67" s="13">
        <v>107.88</v>
      </c>
      <c r="Z67" s="13">
        <v>1.0900000000000001</v>
      </c>
      <c r="AA67" s="13">
        <v>16.02</v>
      </c>
      <c r="AB67" s="13">
        <v>1924.8</v>
      </c>
      <c r="AC67" s="13">
        <v>427.73</v>
      </c>
      <c r="AD67" s="13">
        <v>0.46</v>
      </c>
      <c r="AE67" s="13">
        <v>0.25</v>
      </c>
      <c r="AF67" s="13">
        <v>0.1</v>
      </c>
      <c r="AG67" s="13">
        <v>1.54</v>
      </c>
      <c r="AH67" s="13">
        <v>3.92</v>
      </c>
      <c r="AI67" s="13">
        <v>1.67</v>
      </c>
      <c r="AJ67" s="14">
        <v>0</v>
      </c>
      <c r="AK67" s="14">
        <v>462.11</v>
      </c>
      <c r="AL67" s="14">
        <v>395.6</v>
      </c>
      <c r="AM67" s="14">
        <v>607.37</v>
      </c>
      <c r="AN67" s="14">
        <v>655.12</v>
      </c>
      <c r="AO67" s="14">
        <v>186.13</v>
      </c>
      <c r="AP67" s="14">
        <v>359.1</v>
      </c>
      <c r="AQ67" s="14">
        <v>105.76</v>
      </c>
      <c r="AR67" s="14">
        <v>332.55</v>
      </c>
      <c r="AS67" s="14">
        <v>417.14</v>
      </c>
      <c r="AT67" s="14">
        <v>472.99</v>
      </c>
      <c r="AU67" s="14">
        <v>710.39</v>
      </c>
      <c r="AV67" s="14">
        <v>303.89999999999998</v>
      </c>
      <c r="AW67" s="14">
        <v>375.32</v>
      </c>
      <c r="AX67" s="14">
        <v>1338.79</v>
      </c>
      <c r="AY67" s="14">
        <v>85.57</v>
      </c>
      <c r="AZ67" s="14">
        <v>388.24</v>
      </c>
      <c r="BA67" s="14">
        <v>342.77</v>
      </c>
      <c r="BB67" s="14">
        <v>279.89</v>
      </c>
      <c r="BC67" s="14">
        <v>105.77</v>
      </c>
      <c r="BD67" s="14">
        <v>0.1</v>
      </c>
      <c r="BE67" s="14">
        <v>0.02</v>
      </c>
      <c r="BF67" s="14">
        <v>0.02</v>
      </c>
      <c r="BG67" s="14">
        <v>0.05</v>
      </c>
      <c r="BH67" s="14">
        <v>0.06</v>
      </c>
      <c r="BI67" s="14">
        <v>0.21</v>
      </c>
      <c r="BJ67" s="14">
        <v>0</v>
      </c>
      <c r="BK67" s="14">
        <v>0.66</v>
      </c>
      <c r="BL67" s="14">
        <v>0</v>
      </c>
      <c r="BM67" s="14">
        <v>0.2</v>
      </c>
      <c r="BN67" s="14">
        <v>0</v>
      </c>
      <c r="BO67" s="14">
        <v>0</v>
      </c>
      <c r="BP67" s="14">
        <v>0</v>
      </c>
      <c r="BQ67" s="14">
        <v>0.02</v>
      </c>
      <c r="BR67" s="14">
        <v>0.08</v>
      </c>
      <c r="BS67" s="14">
        <v>0.61</v>
      </c>
      <c r="BT67" s="14">
        <v>0</v>
      </c>
      <c r="BU67" s="14">
        <v>0</v>
      </c>
      <c r="BV67" s="14">
        <v>0.05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139.5</v>
      </c>
      <c r="CC67" s="15"/>
      <c r="CD67" s="15"/>
      <c r="CE67" s="14">
        <v>336.82</v>
      </c>
      <c r="CF67" s="14"/>
      <c r="CG67" s="14">
        <v>38.81</v>
      </c>
      <c r="CH67" s="14">
        <v>23.05</v>
      </c>
      <c r="CI67" s="14">
        <v>30.93</v>
      </c>
      <c r="CJ67" s="14">
        <v>2331.44</v>
      </c>
      <c r="CK67" s="14">
        <v>1417.28</v>
      </c>
      <c r="CL67" s="14">
        <v>1874.36</v>
      </c>
      <c r="CM67" s="14">
        <v>20.63</v>
      </c>
      <c r="CN67" s="14">
        <v>8.98</v>
      </c>
      <c r="CO67" s="14">
        <v>14.87</v>
      </c>
      <c r="CP67" s="14">
        <v>0</v>
      </c>
      <c r="CQ67" s="14">
        <v>0.75</v>
      </c>
    </row>
    <row r="68" spans="1:95" x14ac:dyDescent="0.3">
      <c r="A68" s="121" t="str">
        <f>"-"</f>
        <v>-</v>
      </c>
      <c r="B68" s="126" t="s">
        <v>204</v>
      </c>
      <c r="C68" s="123" t="str">
        <f>"100"</f>
        <v>100</v>
      </c>
      <c r="D68" s="243">
        <v>0.4</v>
      </c>
      <c r="E68" s="243">
        <v>0</v>
      </c>
      <c r="F68" s="243">
        <v>0.4</v>
      </c>
      <c r="G68" s="243">
        <v>0.4</v>
      </c>
      <c r="H68" s="243">
        <v>11.6</v>
      </c>
      <c r="I68" s="243">
        <v>48.68</v>
      </c>
      <c r="J68" s="134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5"/>
      <c r="CD68" s="15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</row>
    <row r="69" spans="1:95" x14ac:dyDescent="0.3">
      <c r="A69" s="127"/>
      <c r="B69" s="142" t="s">
        <v>101</v>
      </c>
      <c r="C69" s="128"/>
      <c r="D69" s="244">
        <f t="shared" ref="D69:I69" si="16">SUM(D63:D68)</f>
        <v>17.95</v>
      </c>
      <c r="E69" s="244">
        <f t="shared" si="16"/>
        <v>15.07</v>
      </c>
      <c r="F69" s="244">
        <f t="shared" si="16"/>
        <v>16.259999999999998</v>
      </c>
      <c r="G69" s="244">
        <f t="shared" si="16"/>
        <v>3.44</v>
      </c>
      <c r="H69" s="244">
        <f t="shared" si="16"/>
        <v>77.39</v>
      </c>
      <c r="I69" s="244">
        <f t="shared" si="16"/>
        <v>539.21453999999994</v>
      </c>
      <c r="J69" s="134">
        <v>0</v>
      </c>
      <c r="K69" s="13">
        <v>0</v>
      </c>
      <c r="L69" s="13">
        <v>0</v>
      </c>
      <c r="M69" s="13">
        <v>0</v>
      </c>
      <c r="N69" s="13">
        <v>9.8000000000000007</v>
      </c>
      <c r="O69" s="13">
        <v>0</v>
      </c>
      <c r="P69" s="13">
        <v>0.04</v>
      </c>
      <c r="Q69" s="13">
        <v>0</v>
      </c>
      <c r="R69" s="13">
        <v>0</v>
      </c>
      <c r="S69" s="13">
        <v>0</v>
      </c>
      <c r="T69" s="13">
        <v>0.03</v>
      </c>
      <c r="U69" s="13">
        <v>0.1</v>
      </c>
      <c r="V69" s="13">
        <v>0.3</v>
      </c>
      <c r="W69" s="13">
        <v>0.28999999999999998</v>
      </c>
      <c r="X69" s="13">
        <v>0</v>
      </c>
      <c r="Y69" s="13">
        <v>0</v>
      </c>
      <c r="Z69" s="13">
        <v>0.03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0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0</v>
      </c>
      <c r="BX69" s="14">
        <v>0</v>
      </c>
      <c r="BY69" s="14">
        <v>0</v>
      </c>
      <c r="BZ69" s="14">
        <v>0</v>
      </c>
      <c r="CA69" s="14">
        <v>0</v>
      </c>
      <c r="CB69" s="14">
        <v>200.04</v>
      </c>
      <c r="CC69" s="15"/>
      <c r="CD69" s="15"/>
      <c r="CE69" s="14">
        <v>0</v>
      </c>
      <c r="CF69" s="14"/>
      <c r="CG69" s="14">
        <v>4.21</v>
      </c>
      <c r="CH69" s="14">
        <v>4.21</v>
      </c>
      <c r="CI69" s="14">
        <v>4.21</v>
      </c>
      <c r="CJ69" s="14">
        <v>497.96</v>
      </c>
      <c r="CK69" s="14">
        <v>192.28</v>
      </c>
      <c r="CL69" s="14">
        <v>345.12</v>
      </c>
      <c r="CM69" s="14">
        <v>44.51</v>
      </c>
      <c r="CN69" s="14">
        <v>26.48</v>
      </c>
      <c r="CO69" s="14">
        <v>35.49</v>
      </c>
      <c r="CP69" s="14">
        <v>10</v>
      </c>
      <c r="CQ69" s="14">
        <v>0</v>
      </c>
    </row>
    <row r="70" spans="1:95" hidden="1" x14ac:dyDescent="0.3">
      <c r="A70" s="121"/>
      <c r="B70" s="126" t="s">
        <v>102</v>
      </c>
      <c r="C70" s="123"/>
      <c r="D70" s="243">
        <v>19.25</v>
      </c>
      <c r="E70" s="243">
        <v>0</v>
      </c>
      <c r="F70" s="243">
        <v>19.75</v>
      </c>
      <c r="G70" s="243">
        <v>0</v>
      </c>
      <c r="H70" s="243">
        <v>83.75</v>
      </c>
      <c r="I70" s="243">
        <v>587.5</v>
      </c>
      <c r="J70" s="134">
        <v>0</v>
      </c>
      <c r="K70" s="13">
        <v>0</v>
      </c>
      <c r="L70" s="13">
        <v>0</v>
      </c>
      <c r="M70" s="13">
        <v>0</v>
      </c>
      <c r="N70" s="13">
        <v>0.33</v>
      </c>
      <c r="O70" s="13">
        <v>13.68</v>
      </c>
      <c r="P70" s="13">
        <v>0.06</v>
      </c>
      <c r="Q70" s="13">
        <v>0</v>
      </c>
      <c r="R70" s="13">
        <v>0</v>
      </c>
      <c r="S70" s="13">
        <v>0</v>
      </c>
      <c r="T70" s="13">
        <v>0.54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4">
        <v>0</v>
      </c>
      <c r="AK70" s="14">
        <v>95.79</v>
      </c>
      <c r="AL70" s="14">
        <v>99.7</v>
      </c>
      <c r="AM70" s="14">
        <v>152.69</v>
      </c>
      <c r="AN70" s="14">
        <v>50.63</v>
      </c>
      <c r="AO70" s="14">
        <v>30.02</v>
      </c>
      <c r="AP70" s="14">
        <v>60.03</v>
      </c>
      <c r="AQ70" s="14">
        <v>22.71</v>
      </c>
      <c r="AR70" s="14">
        <v>108.58</v>
      </c>
      <c r="AS70" s="14">
        <v>67.34</v>
      </c>
      <c r="AT70" s="14">
        <v>93.96</v>
      </c>
      <c r="AU70" s="14">
        <v>77.52</v>
      </c>
      <c r="AV70" s="14">
        <v>40.72</v>
      </c>
      <c r="AW70" s="14">
        <v>72.040000000000006</v>
      </c>
      <c r="AX70" s="14">
        <v>602.39</v>
      </c>
      <c r="AY70" s="14">
        <v>0</v>
      </c>
      <c r="AZ70" s="14">
        <v>196.27</v>
      </c>
      <c r="BA70" s="14">
        <v>85.35</v>
      </c>
      <c r="BB70" s="14">
        <v>56.64</v>
      </c>
      <c r="BC70" s="14">
        <v>44.89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0.02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0.02</v>
      </c>
      <c r="BT70" s="14">
        <v>0</v>
      </c>
      <c r="BU70" s="14">
        <v>0</v>
      </c>
      <c r="BV70" s="14">
        <v>0.08</v>
      </c>
      <c r="BW70" s="14">
        <v>0</v>
      </c>
      <c r="BX70" s="14">
        <v>0</v>
      </c>
      <c r="BY70" s="14">
        <v>0</v>
      </c>
      <c r="BZ70" s="14">
        <v>0</v>
      </c>
      <c r="CA70" s="14">
        <v>0</v>
      </c>
      <c r="CB70" s="14">
        <v>11.73</v>
      </c>
      <c r="CC70" s="15"/>
      <c r="CD70" s="15"/>
      <c r="CE70" s="14">
        <v>0</v>
      </c>
      <c r="CF70" s="14"/>
      <c r="CG70" s="14">
        <v>0</v>
      </c>
      <c r="CH70" s="14">
        <v>0</v>
      </c>
      <c r="CI70" s="14">
        <v>0</v>
      </c>
      <c r="CJ70" s="14">
        <v>475</v>
      </c>
      <c r="CK70" s="14">
        <v>183</v>
      </c>
      <c r="CL70" s="14">
        <v>329</v>
      </c>
      <c r="CM70" s="14">
        <v>3.8</v>
      </c>
      <c r="CN70" s="14">
        <v>3.8</v>
      </c>
      <c r="CO70" s="14">
        <v>3.8</v>
      </c>
      <c r="CP70" s="14">
        <v>0</v>
      </c>
      <c r="CQ70" s="14">
        <v>0</v>
      </c>
    </row>
    <row r="71" spans="1:95" hidden="1" x14ac:dyDescent="0.3">
      <c r="A71" s="121"/>
      <c r="B71" s="126" t="s">
        <v>103</v>
      </c>
      <c r="C71" s="123"/>
      <c r="D71" s="243">
        <f t="shared" ref="D71:I71" si="17">D69-D70</f>
        <v>-1.3000000000000007</v>
      </c>
      <c r="E71" s="243">
        <f t="shared" si="17"/>
        <v>15.07</v>
      </c>
      <c r="F71" s="243">
        <f t="shared" si="17"/>
        <v>-3.490000000000002</v>
      </c>
      <c r="G71" s="243">
        <f t="shared" si="17"/>
        <v>3.44</v>
      </c>
      <c r="H71" s="243">
        <f t="shared" si="17"/>
        <v>-6.3599999999999994</v>
      </c>
      <c r="I71" s="243">
        <f t="shared" si="17"/>
        <v>-48.285460000000057</v>
      </c>
      <c r="J71" s="134">
        <v>0.05</v>
      </c>
      <c r="K71" s="13">
        <v>0</v>
      </c>
      <c r="L71" s="13">
        <v>0</v>
      </c>
      <c r="M71" s="13">
        <v>0</v>
      </c>
      <c r="N71" s="13">
        <v>0.3</v>
      </c>
      <c r="O71" s="13">
        <v>8.0500000000000007</v>
      </c>
      <c r="P71" s="13">
        <v>2.08</v>
      </c>
      <c r="Q71" s="13">
        <v>0</v>
      </c>
      <c r="R71" s="13">
        <v>0</v>
      </c>
      <c r="S71" s="13">
        <v>0.25</v>
      </c>
      <c r="T71" s="13">
        <v>0.63</v>
      </c>
      <c r="U71" s="13">
        <v>152.5</v>
      </c>
      <c r="V71" s="13">
        <v>61.25</v>
      </c>
      <c r="W71" s="13">
        <v>8.75</v>
      </c>
      <c r="X71" s="13">
        <v>11.75</v>
      </c>
      <c r="Y71" s="13">
        <v>39.5</v>
      </c>
      <c r="Z71" s="13">
        <v>0.98</v>
      </c>
      <c r="AA71" s="13">
        <v>0</v>
      </c>
      <c r="AB71" s="13">
        <v>1.25</v>
      </c>
      <c r="AC71" s="13">
        <v>0.25</v>
      </c>
      <c r="AD71" s="13">
        <v>0.35</v>
      </c>
      <c r="AE71" s="13">
        <v>0.05</v>
      </c>
      <c r="AF71" s="13">
        <v>0.02</v>
      </c>
      <c r="AG71" s="13">
        <v>0.18</v>
      </c>
      <c r="AH71" s="13">
        <v>0.5</v>
      </c>
      <c r="AI71" s="13">
        <v>0</v>
      </c>
      <c r="AJ71" s="14">
        <v>0</v>
      </c>
      <c r="AK71" s="14">
        <v>80.5</v>
      </c>
      <c r="AL71" s="14">
        <v>62</v>
      </c>
      <c r="AM71" s="14">
        <v>106.75</v>
      </c>
      <c r="AN71" s="14">
        <v>55.75</v>
      </c>
      <c r="AO71" s="14">
        <v>23.25</v>
      </c>
      <c r="AP71" s="14">
        <v>49.5</v>
      </c>
      <c r="AQ71" s="14">
        <v>20</v>
      </c>
      <c r="AR71" s="14">
        <v>92.75</v>
      </c>
      <c r="AS71" s="14">
        <v>74.25</v>
      </c>
      <c r="AT71" s="14">
        <v>72.75</v>
      </c>
      <c r="AU71" s="14">
        <v>116</v>
      </c>
      <c r="AV71" s="14">
        <v>31</v>
      </c>
      <c r="AW71" s="14">
        <v>77.5</v>
      </c>
      <c r="AX71" s="14">
        <v>389.75</v>
      </c>
      <c r="AY71" s="14">
        <v>0</v>
      </c>
      <c r="AZ71" s="14">
        <v>131.5</v>
      </c>
      <c r="BA71" s="14">
        <v>72.75</v>
      </c>
      <c r="BB71" s="14">
        <v>45</v>
      </c>
      <c r="BC71" s="14">
        <v>32.5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0</v>
      </c>
      <c r="BJ71" s="14">
        <v>0</v>
      </c>
      <c r="BK71" s="14">
        <v>0.04</v>
      </c>
      <c r="BL71" s="14">
        <v>0</v>
      </c>
      <c r="BM71" s="14">
        <v>0</v>
      </c>
      <c r="BN71" s="14">
        <v>0.01</v>
      </c>
      <c r="BO71" s="14">
        <v>0</v>
      </c>
      <c r="BP71" s="14">
        <v>0</v>
      </c>
      <c r="BQ71" s="14">
        <v>0</v>
      </c>
      <c r="BR71" s="14">
        <v>0</v>
      </c>
      <c r="BS71" s="14">
        <v>0.03</v>
      </c>
      <c r="BT71" s="14">
        <v>0</v>
      </c>
      <c r="BU71" s="14">
        <v>0</v>
      </c>
      <c r="BV71" s="14">
        <v>0.12</v>
      </c>
      <c r="BW71" s="14">
        <v>0.02</v>
      </c>
      <c r="BX71" s="14">
        <v>0</v>
      </c>
      <c r="BY71" s="14">
        <v>0</v>
      </c>
      <c r="BZ71" s="14">
        <v>0</v>
      </c>
      <c r="CA71" s="14">
        <v>0</v>
      </c>
      <c r="CB71" s="14">
        <v>11.75</v>
      </c>
      <c r="CC71" s="15"/>
      <c r="CD71" s="15"/>
      <c r="CE71" s="14">
        <v>0.21</v>
      </c>
      <c r="CF71" s="14"/>
      <c r="CG71" s="14">
        <v>2.5</v>
      </c>
      <c r="CH71" s="14">
        <v>2.5</v>
      </c>
      <c r="CI71" s="14">
        <v>2.5</v>
      </c>
      <c r="CJ71" s="14">
        <v>475</v>
      </c>
      <c r="CK71" s="14">
        <v>183</v>
      </c>
      <c r="CL71" s="14">
        <v>329</v>
      </c>
      <c r="CM71" s="14">
        <v>4.75</v>
      </c>
      <c r="CN71" s="14">
        <v>3.95</v>
      </c>
      <c r="CO71" s="14">
        <v>4.3499999999999996</v>
      </c>
      <c r="CP71" s="14">
        <v>0</v>
      </c>
      <c r="CQ71" s="14">
        <v>0</v>
      </c>
    </row>
    <row r="72" spans="1:95" hidden="1" x14ac:dyDescent="0.3">
      <c r="A72" s="121"/>
      <c r="B72" s="126" t="s">
        <v>104</v>
      </c>
      <c r="C72" s="123"/>
      <c r="D72" s="243">
        <v>17</v>
      </c>
      <c r="E72" s="243"/>
      <c r="F72" s="243">
        <v>27</v>
      </c>
      <c r="G72" s="243"/>
      <c r="H72" s="243">
        <v>55</v>
      </c>
      <c r="I72" s="243"/>
      <c r="J72" s="135">
        <v>0.1</v>
      </c>
      <c r="K72" s="17">
        <v>0</v>
      </c>
      <c r="L72" s="17">
        <v>0</v>
      </c>
      <c r="M72" s="17">
        <v>0</v>
      </c>
      <c r="N72" s="17">
        <v>9</v>
      </c>
      <c r="O72" s="17">
        <v>0.8</v>
      </c>
      <c r="P72" s="17">
        <v>1.8</v>
      </c>
      <c r="Q72" s="17">
        <v>0</v>
      </c>
      <c r="R72" s="17">
        <v>0</v>
      </c>
      <c r="S72" s="17">
        <v>0.8</v>
      </c>
      <c r="T72" s="17">
        <v>0.5</v>
      </c>
      <c r="U72" s="17">
        <v>26</v>
      </c>
      <c r="V72" s="17">
        <v>278</v>
      </c>
      <c r="W72" s="17">
        <v>16</v>
      </c>
      <c r="X72" s="17">
        <v>9</v>
      </c>
      <c r="Y72" s="17">
        <v>11</v>
      </c>
      <c r="Z72" s="17">
        <v>2.2000000000000002</v>
      </c>
      <c r="AA72" s="17">
        <v>0</v>
      </c>
      <c r="AB72" s="17">
        <v>30</v>
      </c>
      <c r="AC72" s="17">
        <v>5</v>
      </c>
      <c r="AD72" s="17">
        <v>0.2</v>
      </c>
      <c r="AE72" s="17">
        <v>0.03</v>
      </c>
      <c r="AF72" s="17">
        <v>0.02</v>
      </c>
      <c r="AG72" s="17">
        <v>0.3</v>
      </c>
      <c r="AH72" s="17">
        <v>0.4</v>
      </c>
      <c r="AI72" s="17">
        <v>10</v>
      </c>
      <c r="AJ72" s="8">
        <v>0</v>
      </c>
      <c r="AK72" s="8">
        <v>12</v>
      </c>
      <c r="AL72" s="8">
        <v>13</v>
      </c>
      <c r="AM72" s="8">
        <v>19</v>
      </c>
      <c r="AN72" s="8">
        <v>18</v>
      </c>
      <c r="AO72" s="8">
        <v>3</v>
      </c>
      <c r="AP72" s="8">
        <v>11</v>
      </c>
      <c r="AQ72" s="8">
        <v>3</v>
      </c>
      <c r="AR72" s="8">
        <v>9</v>
      </c>
      <c r="AS72" s="8">
        <v>17</v>
      </c>
      <c r="AT72" s="8">
        <v>10</v>
      </c>
      <c r="AU72" s="8">
        <v>78</v>
      </c>
      <c r="AV72" s="8">
        <v>7</v>
      </c>
      <c r="AW72" s="8">
        <v>14</v>
      </c>
      <c r="AX72" s="8">
        <v>42</v>
      </c>
      <c r="AY72" s="8">
        <v>0</v>
      </c>
      <c r="AZ72" s="8">
        <v>13</v>
      </c>
      <c r="BA72" s="8">
        <v>16</v>
      </c>
      <c r="BB72" s="8">
        <v>6</v>
      </c>
      <c r="BC72" s="8">
        <v>5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86.3</v>
      </c>
      <c r="CC72" s="18"/>
      <c r="CD72" s="18"/>
      <c r="CE72" s="8">
        <v>5</v>
      </c>
      <c r="CF72" s="8"/>
      <c r="CG72" s="8">
        <v>2</v>
      </c>
      <c r="CH72" s="8">
        <v>2</v>
      </c>
      <c r="CI72" s="8">
        <v>2</v>
      </c>
      <c r="CJ72" s="8">
        <v>150</v>
      </c>
      <c r="CK72" s="8">
        <v>150</v>
      </c>
      <c r="CL72" s="8">
        <v>150</v>
      </c>
      <c r="CM72" s="8">
        <v>46.8</v>
      </c>
      <c r="CN72" s="8">
        <v>46.8</v>
      </c>
      <c r="CO72" s="8">
        <v>46.8</v>
      </c>
      <c r="CP72" s="8">
        <v>0</v>
      </c>
      <c r="CQ72" s="8">
        <v>0</v>
      </c>
    </row>
    <row r="73" spans="1:95" x14ac:dyDescent="0.3">
      <c r="A73" s="121"/>
      <c r="B73" s="122" t="s">
        <v>199</v>
      </c>
      <c r="C73" s="123"/>
      <c r="D73" s="243"/>
      <c r="E73" s="243"/>
      <c r="F73" s="243"/>
      <c r="G73" s="243"/>
      <c r="H73" s="243"/>
      <c r="I73" s="243"/>
      <c r="J73" s="19">
        <v>8.8000000000000007</v>
      </c>
      <c r="K73" s="19">
        <v>0.08</v>
      </c>
      <c r="L73" s="19">
        <v>0</v>
      </c>
      <c r="M73" s="19">
        <v>0</v>
      </c>
      <c r="N73" s="19">
        <v>21.69</v>
      </c>
      <c r="O73" s="19">
        <v>32.33</v>
      </c>
      <c r="P73" s="19">
        <v>5.59</v>
      </c>
      <c r="Q73" s="19">
        <v>0</v>
      </c>
      <c r="R73" s="19">
        <v>0</v>
      </c>
      <c r="S73" s="19">
        <v>1.17</v>
      </c>
      <c r="T73" s="19">
        <v>3.69</v>
      </c>
      <c r="U73" s="19">
        <v>506.82</v>
      </c>
      <c r="V73" s="19">
        <v>552.79999999999995</v>
      </c>
      <c r="W73" s="19">
        <v>44.13</v>
      </c>
      <c r="X73" s="19">
        <v>43.99</v>
      </c>
      <c r="Y73" s="19">
        <v>158.38</v>
      </c>
      <c r="Z73" s="19">
        <v>4.29</v>
      </c>
      <c r="AA73" s="19">
        <v>16.02</v>
      </c>
      <c r="AB73" s="19">
        <v>1956.05</v>
      </c>
      <c r="AC73" s="19">
        <v>432.98</v>
      </c>
      <c r="AD73" s="19">
        <v>1.01</v>
      </c>
      <c r="AE73" s="19">
        <v>0.32</v>
      </c>
      <c r="AF73" s="19">
        <v>0.14000000000000001</v>
      </c>
      <c r="AG73" s="19">
        <v>2.0099999999999998</v>
      </c>
      <c r="AH73" s="19">
        <v>4.82</v>
      </c>
      <c r="AI73" s="19">
        <v>11.67</v>
      </c>
      <c r="AJ73" s="5">
        <v>0</v>
      </c>
      <c r="AK73" s="5">
        <v>650.4</v>
      </c>
      <c r="AL73" s="5">
        <v>570.29999999999995</v>
      </c>
      <c r="AM73" s="5">
        <v>885.8</v>
      </c>
      <c r="AN73" s="5">
        <v>779.5</v>
      </c>
      <c r="AO73" s="5">
        <v>242.39</v>
      </c>
      <c r="AP73" s="5">
        <v>479.63</v>
      </c>
      <c r="AQ73" s="5">
        <v>151.47</v>
      </c>
      <c r="AR73" s="5">
        <v>542.87</v>
      </c>
      <c r="AS73" s="5">
        <v>575.72</v>
      </c>
      <c r="AT73" s="5">
        <v>649.70000000000005</v>
      </c>
      <c r="AU73" s="5">
        <v>981.91</v>
      </c>
      <c r="AV73" s="5">
        <v>382.62</v>
      </c>
      <c r="AW73" s="5">
        <v>538.86</v>
      </c>
      <c r="AX73" s="5">
        <v>2372.9299999999998</v>
      </c>
      <c r="AY73" s="5">
        <v>85.57</v>
      </c>
      <c r="AZ73" s="5">
        <v>729.02</v>
      </c>
      <c r="BA73" s="5">
        <v>516.86</v>
      </c>
      <c r="BB73" s="5">
        <v>387.53</v>
      </c>
      <c r="BC73" s="5">
        <v>188.16</v>
      </c>
      <c r="BD73" s="5">
        <v>0.1</v>
      </c>
      <c r="BE73" s="5">
        <v>0.02</v>
      </c>
      <c r="BF73" s="5">
        <v>0.02</v>
      </c>
      <c r="BG73" s="5">
        <v>0.05</v>
      </c>
      <c r="BH73" s="5">
        <v>0.06</v>
      </c>
      <c r="BI73" s="5">
        <v>0.21</v>
      </c>
      <c r="BJ73" s="5">
        <v>0</v>
      </c>
      <c r="BK73" s="5">
        <v>0.72</v>
      </c>
      <c r="BL73" s="5">
        <v>0</v>
      </c>
      <c r="BM73" s="5">
        <v>0.2</v>
      </c>
      <c r="BN73" s="5">
        <v>0.01</v>
      </c>
      <c r="BO73" s="5">
        <v>0</v>
      </c>
      <c r="BP73" s="5">
        <v>0</v>
      </c>
      <c r="BQ73" s="5">
        <v>0.02</v>
      </c>
      <c r="BR73" s="5">
        <v>0.08</v>
      </c>
      <c r="BS73" s="5">
        <v>0.65</v>
      </c>
      <c r="BT73" s="5">
        <v>0</v>
      </c>
      <c r="BU73" s="5">
        <v>0</v>
      </c>
      <c r="BV73" s="5">
        <v>0.26</v>
      </c>
      <c r="BW73" s="5">
        <v>0.03</v>
      </c>
      <c r="BX73" s="5">
        <v>0</v>
      </c>
      <c r="BY73" s="5">
        <v>0</v>
      </c>
      <c r="BZ73" s="5">
        <v>0</v>
      </c>
      <c r="CA73" s="5">
        <v>0</v>
      </c>
      <c r="CB73" s="5">
        <v>449.32</v>
      </c>
      <c r="CC73" s="12"/>
      <c r="CD73" s="12"/>
      <c r="CE73" s="5">
        <v>342.03</v>
      </c>
      <c r="CF73" s="5"/>
      <c r="CG73" s="5">
        <v>47.52</v>
      </c>
      <c r="CH73" s="5">
        <v>31.76</v>
      </c>
      <c r="CI73" s="5">
        <v>39.64</v>
      </c>
      <c r="CJ73" s="5">
        <v>3929.4</v>
      </c>
      <c r="CK73" s="5">
        <v>2125.56</v>
      </c>
      <c r="CL73" s="5">
        <v>3027.48</v>
      </c>
      <c r="CM73" s="5">
        <v>120.49</v>
      </c>
      <c r="CN73" s="5">
        <v>90.01</v>
      </c>
      <c r="CO73" s="5">
        <v>105.31</v>
      </c>
      <c r="CP73" s="5">
        <v>10</v>
      </c>
      <c r="CQ73" s="5">
        <v>0.75</v>
      </c>
    </row>
    <row r="74" spans="1:95" x14ac:dyDescent="0.3">
      <c r="A74" s="121" t="s">
        <v>233</v>
      </c>
      <c r="B74" s="126" t="s">
        <v>208</v>
      </c>
      <c r="C74" s="123" t="s">
        <v>209</v>
      </c>
      <c r="D74" s="243">
        <v>1.97</v>
      </c>
      <c r="E74" s="243">
        <v>0</v>
      </c>
      <c r="F74" s="243">
        <v>4.34</v>
      </c>
      <c r="G74" s="243">
        <v>4.33</v>
      </c>
      <c r="H74" s="243">
        <v>15.02</v>
      </c>
      <c r="I74" s="243">
        <v>104.93762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175</v>
      </c>
      <c r="AD74" s="9">
        <v>0</v>
      </c>
      <c r="AE74" s="9">
        <v>0.3</v>
      </c>
      <c r="AF74" s="9">
        <v>0.35</v>
      </c>
      <c r="AI74" s="9">
        <v>15</v>
      </c>
      <c r="CI74" s="10">
        <v>0</v>
      </c>
      <c r="CL74" s="10">
        <v>0</v>
      </c>
      <c r="CO74" s="10">
        <v>0</v>
      </c>
    </row>
    <row r="75" spans="1:95" x14ac:dyDescent="0.3">
      <c r="A75" s="121" t="str">
        <f>"ттк 466"</f>
        <v>ттк 466</v>
      </c>
      <c r="B75" s="126" t="s">
        <v>210</v>
      </c>
      <c r="C75" s="123" t="str">
        <f>"100"</f>
        <v>100</v>
      </c>
      <c r="D75" s="243">
        <v>10.54</v>
      </c>
      <c r="E75" s="243">
        <v>11.56</v>
      </c>
      <c r="F75" s="243">
        <v>14.63</v>
      </c>
      <c r="G75" s="243">
        <v>2.2200000000000002</v>
      </c>
      <c r="H75" s="243">
        <v>11.06</v>
      </c>
      <c r="I75" s="243">
        <v>220.62</v>
      </c>
      <c r="V75" s="9">
        <f t="shared" ref="V75:AF75" si="18">V73-V74</f>
        <v>552.79999999999995</v>
      </c>
      <c r="W75" s="9">
        <f t="shared" si="18"/>
        <v>44.13</v>
      </c>
      <c r="X75" s="9">
        <f t="shared" si="18"/>
        <v>43.99</v>
      </c>
      <c r="Y75" s="9">
        <f t="shared" si="18"/>
        <v>158.38</v>
      </c>
      <c r="Z75" s="9">
        <f t="shared" si="18"/>
        <v>4.29</v>
      </c>
      <c r="AA75" s="9">
        <f t="shared" si="18"/>
        <v>16.02</v>
      </c>
      <c r="AB75" s="9">
        <f t="shared" si="18"/>
        <v>1956.05</v>
      </c>
      <c r="AC75" s="9">
        <f t="shared" si="18"/>
        <v>257.98</v>
      </c>
      <c r="AD75" s="9">
        <f t="shared" si="18"/>
        <v>1.01</v>
      </c>
      <c r="AE75" s="9">
        <f t="shared" si="18"/>
        <v>2.0000000000000018E-2</v>
      </c>
      <c r="AF75" s="9">
        <f t="shared" si="18"/>
        <v>-0.20999999999999996</v>
      </c>
      <c r="AI75" s="9">
        <f>AI73-AI74</f>
        <v>-3.33</v>
      </c>
      <c r="CI75" s="10">
        <f>CI73-CI74</f>
        <v>39.64</v>
      </c>
      <c r="CL75" s="10">
        <f>CL73-CL74</f>
        <v>3027.48</v>
      </c>
      <c r="CO75" s="10">
        <f>CO73-CO74</f>
        <v>105.31</v>
      </c>
    </row>
    <row r="76" spans="1:95" x14ac:dyDescent="0.3">
      <c r="A76" s="121" t="s">
        <v>345</v>
      </c>
      <c r="B76" s="126" t="s">
        <v>211</v>
      </c>
      <c r="C76" s="123" t="str">
        <f>"150"</f>
        <v>150</v>
      </c>
      <c r="D76" s="243">
        <v>6.67</v>
      </c>
      <c r="E76" s="243">
        <v>2</v>
      </c>
      <c r="F76" s="243">
        <v>4.68</v>
      </c>
      <c r="G76" s="243">
        <v>0.6</v>
      </c>
      <c r="H76" s="243">
        <v>29.26</v>
      </c>
      <c r="I76" s="243">
        <v>185.879137125</v>
      </c>
    </row>
    <row r="77" spans="1:95" x14ac:dyDescent="0.3">
      <c r="A77" s="121" t="s">
        <v>235</v>
      </c>
      <c r="B77" s="126" t="s">
        <v>298</v>
      </c>
      <c r="C77" s="123" t="str">
        <f>"200"</f>
        <v>200</v>
      </c>
      <c r="D77" s="243">
        <v>0.41</v>
      </c>
      <c r="E77" s="243">
        <v>0</v>
      </c>
      <c r="F77" s="243">
        <v>0.17</v>
      </c>
      <c r="G77" s="243">
        <v>0.17</v>
      </c>
      <c r="H77" s="243">
        <v>10.87</v>
      </c>
      <c r="I77" s="243">
        <v>31.63</v>
      </c>
    </row>
    <row r="78" spans="1:95" x14ac:dyDescent="0.3">
      <c r="A78" s="121" t="str">
        <f>"-"</f>
        <v>-</v>
      </c>
      <c r="B78" s="126" t="s">
        <v>254</v>
      </c>
      <c r="C78" s="123" t="str">
        <f>"30"</f>
        <v>30</v>
      </c>
      <c r="D78" s="243">
        <v>1.98</v>
      </c>
      <c r="E78" s="243">
        <v>0</v>
      </c>
      <c r="F78" s="243">
        <v>0.2</v>
      </c>
      <c r="G78" s="243">
        <v>0.2</v>
      </c>
      <c r="H78" s="243">
        <v>14.07</v>
      </c>
      <c r="I78" s="243">
        <v>67.170299999999997</v>
      </c>
    </row>
    <row r="79" spans="1:95" x14ac:dyDescent="0.3">
      <c r="A79" s="121" t="str">
        <f>"-"</f>
        <v>-</v>
      </c>
      <c r="B79" s="126" t="s">
        <v>100</v>
      </c>
      <c r="C79" s="123" t="str">
        <f>"25"</f>
        <v>25</v>
      </c>
      <c r="D79" s="243">
        <v>1.65</v>
      </c>
      <c r="E79" s="243">
        <v>0</v>
      </c>
      <c r="F79" s="243">
        <v>0.3</v>
      </c>
      <c r="G79" s="243">
        <v>0.3</v>
      </c>
      <c r="H79" s="243">
        <v>10.43</v>
      </c>
      <c r="I79" s="243">
        <v>48.344999999999999</v>
      </c>
    </row>
    <row r="80" spans="1:95" x14ac:dyDescent="0.3">
      <c r="A80" s="121"/>
      <c r="B80" s="126" t="s">
        <v>155</v>
      </c>
      <c r="C80" s="123" t="str">
        <f>"100"</f>
        <v>100</v>
      </c>
      <c r="D80" s="243">
        <v>0.4</v>
      </c>
      <c r="E80" s="243">
        <v>0</v>
      </c>
      <c r="F80" s="243">
        <v>0.4</v>
      </c>
      <c r="G80" s="243">
        <v>0.4</v>
      </c>
      <c r="H80" s="243">
        <v>11.6</v>
      </c>
      <c r="I80" s="243">
        <v>48.68</v>
      </c>
    </row>
    <row r="81" spans="1:95" x14ac:dyDescent="0.3">
      <c r="A81" s="127"/>
      <c r="B81" s="142" t="s">
        <v>205</v>
      </c>
      <c r="C81" s="128"/>
      <c r="D81" s="244">
        <f t="shared" ref="D81:I81" si="19">SUM(D74:D80)</f>
        <v>23.619999999999997</v>
      </c>
      <c r="E81" s="244">
        <f t="shared" si="19"/>
        <v>13.56</v>
      </c>
      <c r="F81" s="244">
        <f t="shared" si="19"/>
        <v>24.72</v>
      </c>
      <c r="G81" s="244">
        <f t="shared" si="19"/>
        <v>8.2200000000000006</v>
      </c>
      <c r="H81" s="244">
        <f t="shared" si="19"/>
        <v>102.31</v>
      </c>
      <c r="I81" s="244">
        <f t="shared" si="19"/>
        <v>707.26205712499996</v>
      </c>
      <c r="J81" s="134">
        <v>7.38</v>
      </c>
      <c r="K81" s="13">
        <v>0.22</v>
      </c>
      <c r="L81" s="13">
        <v>0</v>
      </c>
      <c r="M81" s="13">
        <v>0</v>
      </c>
      <c r="N81" s="13">
        <v>0.53</v>
      </c>
      <c r="O81" s="13">
        <v>16.72</v>
      </c>
      <c r="P81" s="13">
        <v>7.0000000000000007E-2</v>
      </c>
      <c r="Q81" s="13">
        <v>0</v>
      </c>
      <c r="R81" s="13">
        <v>0</v>
      </c>
      <c r="S81" s="13">
        <v>0.35</v>
      </c>
      <c r="T81" s="13">
        <v>1.55</v>
      </c>
      <c r="U81" s="13">
        <v>193.78</v>
      </c>
      <c r="V81" s="13">
        <v>20.48</v>
      </c>
      <c r="W81" s="13">
        <v>177.2</v>
      </c>
      <c r="X81" s="13">
        <v>9.61</v>
      </c>
      <c r="Y81" s="13">
        <v>107.88</v>
      </c>
      <c r="Z81" s="13">
        <v>0.14000000000000001</v>
      </c>
      <c r="AA81" s="13">
        <v>76.709999999999994</v>
      </c>
      <c r="AB81" s="13">
        <v>59.72</v>
      </c>
      <c r="AC81" s="13">
        <v>86.6</v>
      </c>
      <c r="AD81" s="13">
        <v>0.17</v>
      </c>
      <c r="AE81" s="13">
        <v>0.01</v>
      </c>
      <c r="AF81" s="13">
        <v>0.08</v>
      </c>
      <c r="AG81" s="13">
        <v>0.04</v>
      </c>
      <c r="AH81" s="13">
        <v>1.21</v>
      </c>
      <c r="AI81" s="13">
        <v>0.12</v>
      </c>
      <c r="AJ81" s="14">
        <v>0</v>
      </c>
      <c r="AK81" s="14">
        <v>413.2</v>
      </c>
      <c r="AL81" s="14">
        <v>348.68</v>
      </c>
      <c r="AM81" s="14">
        <v>624.14</v>
      </c>
      <c r="AN81" s="14">
        <v>351.82</v>
      </c>
      <c r="AO81" s="14">
        <v>141.75</v>
      </c>
      <c r="AP81" s="14">
        <v>255.09</v>
      </c>
      <c r="AQ81" s="14">
        <v>158.56</v>
      </c>
      <c r="AR81" s="14">
        <v>390.97</v>
      </c>
      <c r="AS81" s="14">
        <v>231.05</v>
      </c>
      <c r="AT81" s="14">
        <v>286.68</v>
      </c>
      <c r="AU81" s="14">
        <v>387.29</v>
      </c>
      <c r="AV81" s="14">
        <v>183.06</v>
      </c>
      <c r="AW81" s="14">
        <v>192.75</v>
      </c>
      <c r="AX81" s="14">
        <v>1764.18</v>
      </c>
      <c r="AY81" s="14">
        <v>0</v>
      </c>
      <c r="AZ81" s="14">
        <v>757.74</v>
      </c>
      <c r="BA81" s="14">
        <v>350.79</v>
      </c>
      <c r="BB81" s="14">
        <v>326.74</v>
      </c>
      <c r="BC81" s="14">
        <v>101.65</v>
      </c>
      <c r="BD81" s="14">
        <v>0.27</v>
      </c>
      <c r="BE81" s="14">
        <v>0.14000000000000001</v>
      </c>
      <c r="BF81" s="14">
        <v>0.13</v>
      </c>
      <c r="BG81" s="14">
        <v>0.34</v>
      </c>
      <c r="BH81" s="14">
        <v>0.4</v>
      </c>
      <c r="BI81" s="14">
        <v>1.38</v>
      </c>
      <c r="BJ81" s="14">
        <v>7.0000000000000007E-2</v>
      </c>
      <c r="BK81" s="14">
        <v>3.47</v>
      </c>
      <c r="BL81" s="14">
        <v>0.02</v>
      </c>
      <c r="BM81" s="14">
        <v>0.96</v>
      </c>
      <c r="BN81" s="14">
        <v>0.02</v>
      </c>
      <c r="BO81" s="14">
        <v>0</v>
      </c>
      <c r="BP81" s="14">
        <v>0</v>
      </c>
      <c r="BQ81" s="14">
        <v>0.24</v>
      </c>
      <c r="BR81" s="14">
        <v>0.36</v>
      </c>
      <c r="BS81" s="14">
        <v>2.74</v>
      </c>
      <c r="BT81" s="14">
        <v>0</v>
      </c>
      <c r="BU81" s="14">
        <v>0</v>
      </c>
      <c r="BV81" s="14">
        <v>0.35</v>
      </c>
      <c r="BW81" s="14">
        <v>0.01</v>
      </c>
      <c r="BX81" s="14">
        <v>0</v>
      </c>
      <c r="BY81" s="14">
        <v>0</v>
      </c>
      <c r="BZ81" s="14">
        <v>0</v>
      </c>
      <c r="CA81" s="14">
        <v>0</v>
      </c>
      <c r="CB81" s="14">
        <v>23.97</v>
      </c>
      <c r="CC81" s="15"/>
      <c r="CD81" s="15"/>
      <c r="CE81" s="14">
        <v>86.66</v>
      </c>
      <c r="CF81" s="14"/>
      <c r="CG81" s="14">
        <v>0.7</v>
      </c>
      <c r="CH81" s="14">
        <v>0.55000000000000004</v>
      </c>
      <c r="CI81" s="14">
        <v>0.63</v>
      </c>
      <c r="CJ81" s="14">
        <v>1080</v>
      </c>
      <c r="CK81" s="14">
        <v>593.70000000000005</v>
      </c>
      <c r="CL81" s="14">
        <v>836.85</v>
      </c>
      <c r="CM81" s="14">
        <v>6.95</v>
      </c>
      <c r="CN81" s="14">
        <v>5.97</v>
      </c>
      <c r="CO81" s="14">
        <v>6.46</v>
      </c>
      <c r="CP81" s="14">
        <v>0</v>
      </c>
      <c r="CQ81" s="14">
        <v>0</v>
      </c>
    </row>
    <row r="82" spans="1:95" hidden="1" x14ac:dyDescent="0.3">
      <c r="A82" s="56"/>
      <c r="B82" s="16" t="s">
        <v>102</v>
      </c>
      <c r="C82" s="74"/>
      <c r="D82" s="242">
        <v>26.95</v>
      </c>
      <c r="E82" s="242">
        <v>0</v>
      </c>
      <c r="F82" s="242">
        <v>27.65</v>
      </c>
      <c r="G82" s="242">
        <v>0</v>
      </c>
      <c r="H82" s="242">
        <v>117.24999999999999</v>
      </c>
      <c r="I82" s="242">
        <v>822.5</v>
      </c>
      <c r="J82" s="134">
        <v>3.74</v>
      </c>
      <c r="K82" s="13">
        <v>0.09</v>
      </c>
      <c r="L82" s="13">
        <v>0</v>
      </c>
      <c r="M82" s="13">
        <v>0</v>
      </c>
      <c r="N82" s="13">
        <v>7.69</v>
      </c>
      <c r="O82" s="13">
        <v>23.8</v>
      </c>
      <c r="P82" s="13">
        <v>3.02</v>
      </c>
      <c r="Q82" s="13">
        <v>0</v>
      </c>
      <c r="R82" s="13">
        <v>0</v>
      </c>
      <c r="S82" s="13">
        <v>0.08</v>
      </c>
      <c r="T82" s="13">
        <v>1.64</v>
      </c>
      <c r="U82" s="13">
        <v>246.19</v>
      </c>
      <c r="V82" s="13">
        <v>180.55</v>
      </c>
      <c r="W82" s="13">
        <v>118.09</v>
      </c>
      <c r="X82" s="13">
        <v>27.92</v>
      </c>
      <c r="Y82" s="13">
        <v>187.96</v>
      </c>
      <c r="Z82" s="13">
        <v>0.74</v>
      </c>
      <c r="AA82" s="13">
        <v>19.68</v>
      </c>
      <c r="AB82" s="13">
        <v>16.399999999999999</v>
      </c>
      <c r="AC82" s="13">
        <v>36.49</v>
      </c>
      <c r="AD82" s="13">
        <v>0.66</v>
      </c>
      <c r="AE82" s="13">
        <v>0.1</v>
      </c>
      <c r="AF82" s="13">
        <v>0.13</v>
      </c>
      <c r="AG82" s="13">
        <v>0.95</v>
      </c>
      <c r="AH82" s="13">
        <v>2.59</v>
      </c>
      <c r="AI82" s="13">
        <v>0.43</v>
      </c>
      <c r="AJ82" s="14">
        <v>0</v>
      </c>
      <c r="AK82" s="14">
        <v>312.25</v>
      </c>
      <c r="AL82" s="14">
        <v>304.89</v>
      </c>
      <c r="AM82" s="14">
        <v>412.22</v>
      </c>
      <c r="AN82" s="14">
        <v>307.74</v>
      </c>
      <c r="AO82" s="14">
        <v>119.36</v>
      </c>
      <c r="AP82" s="14">
        <v>198.37</v>
      </c>
      <c r="AQ82" s="14">
        <v>81.05</v>
      </c>
      <c r="AR82" s="14">
        <v>314.56</v>
      </c>
      <c r="AS82" s="14">
        <v>157.47</v>
      </c>
      <c r="AT82" s="14">
        <v>189.85</v>
      </c>
      <c r="AU82" s="14">
        <v>246.93</v>
      </c>
      <c r="AV82" s="14">
        <v>89.99</v>
      </c>
      <c r="AW82" s="14">
        <v>158.94</v>
      </c>
      <c r="AX82" s="14">
        <v>928.51</v>
      </c>
      <c r="AY82" s="14">
        <v>0</v>
      </c>
      <c r="AZ82" s="14">
        <v>506.72</v>
      </c>
      <c r="BA82" s="14">
        <v>152.38999999999999</v>
      </c>
      <c r="BB82" s="14">
        <v>259.07</v>
      </c>
      <c r="BC82" s="14">
        <v>97.51</v>
      </c>
      <c r="BD82" s="14">
        <v>0.1</v>
      </c>
      <c r="BE82" s="14">
        <v>0.04</v>
      </c>
      <c r="BF82" s="14">
        <v>0.02</v>
      </c>
      <c r="BG82" s="14">
        <v>0.05</v>
      </c>
      <c r="BH82" s="14">
        <v>0.06</v>
      </c>
      <c r="BI82" s="14">
        <v>0.28999999999999998</v>
      </c>
      <c r="BJ82" s="14">
        <v>0</v>
      </c>
      <c r="BK82" s="14">
        <v>0.8</v>
      </c>
      <c r="BL82" s="14">
        <v>0</v>
      </c>
      <c r="BM82" s="14">
        <v>0.25</v>
      </c>
      <c r="BN82" s="14">
        <v>0</v>
      </c>
      <c r="BO82" s="14">
        <v>0</v>
      </c>
      <c r="BP82" s="14">
        <v>0</v>
      </c>
      <c r="BQ82" s="14">
        <v>0.06</v>
      </c>
      <c r="BR82" s="14">
        <v>0.08</v>
      </c>
      <c r="BS82" s="14">
        <v>0.65</v>
      </c>
      <c r="BT82" s="14">
        <v>0</v>
      </c>
      <c r="BU82" s="14">
        <v>0</v>
      </c>
      <c r="BV82" s="14">
        <v>0.04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181.76</v>
      </c>
      <c r="CC82" s="15"/>
      <c r="CD82" s="15"/>
      <c r="CE82" s="14">
        <v>22.41</v>
      </c>
      <c r="CF82" s="14"/>
      <c r="CG82" s="14">
        <v>35.090000000000003</v>
      </c>
      <c r="CH82" s="14">
        <v>14.88</v>
      </c>
      <c r="CI82" s="14">
        <v>24.99</v>
      </c>
      <c r="CJ82" s="14">
        <v>2201.36</v>
      </c>
      <c r="CK82" s="14">
        <v>1007.52</v>
      </c>
      <c r="CL82" s="14">
        <v>1604.44</v>
      </c>
      <c r="CM82" s="14">
        <v>46.34</v>
      </c>
      <c r="CN82" s="14">
        <v>24.47</v>
      </c>
      <c r="CO82" s="14">
        <v>35.409999999999997</v>
      </c>
      <c r="CP82" s="14">
        <v>4.0999999999999996</v>
      </c>
      <c r="CQ82" s="14">
        <v>0.51</v>
      </c>
    </row>
    <row r="83" spans="1:95" hidden="1" x14ac:dyDescent="0.3">
      <c r="A83" s="56"/>
      <c r="B83" s="16" t="s">
        <v>103</v>
      </c>
      <c r="C83" s="74"/>
      <c r="D83" s="242">
        <f t="shared" ref="D83:I83" si="20">D81-D82</f>
        <v>-3.3300000000000018</v>
      </c>
      <c r="E83" s="242">
        <f t="shared" si="20"/>
        <v>13.56</v>
      </c>
      <c r="F83" s="242">
        <f t="shared" si="20"/>
        <v>-2.9299999999999997</v>
      </c>
      <c r="G83" s="242">
        <f t="shared" si="20"/>
        <v>8.2200000000000006</v>
      </c>
      <c r="H83" s="242">
        <f t="shared" si="20"/>
        <v>-14.939999999999984</v>
      </c>
      <c r="I83" s="242">
        <f t="shared" si="20"/>
        <v>-115.23794287500004</v>
      </c>
      <c r="J83" s="134">
        <v>0</v>
      </c>
      <c r="K83" s="13">
        <v>0</v>
      </c>
      <c r="L83" s="13">
        <v>0</v>
      </c>
      <c r="M83" s="13">
        <v>0</v>
      </c>
      <c r="N83" s="13">
        <v>9.6999999999999993</v>
      </c>
      <c r="O83" s="13">
        <v>0</v>
      </c>
      <c r="P83" s="13">
        <v>0.13</v>
      </c>
      <c r="Q83" s="13">
        <v>0</v>
      </c>
      <c r="R83" s="13">
        <v>0</v>
      </c>
      <c r="S83" s="13">
        <v>0.28000000000000003</v>
      </c>
      <c r="T83" s="13">
        <v>0.06</v>
      </c>
      <c r="U83" s="13">
        <v>0.63</v>
      </c>
      <c r="V83" s="13">
        <v>8.16</v>
      </c>
      <c r="W83" s="13">
        <v>2.1800000000000002</v>
      </c>
      <c r="X83" s="13">
        <v>0.56000000000000005</v>
      </c>
      <c r="Y83" s="13">
        <v>1</v>
      </c>
      <c r="Z83" s="13">
        <v>0.06</v>
      </c>
      <c r="AA83" s="13">
        <v>0</v>
      </c>
      <c r="AB83" s="13">
        <v>0.44</v>
      </c>
      <c r="AC83" s="13">
        <v>0.1</v>
      </c>
      <c r="AD83" s="13">
        <v>0.01</v>
      </c>
      <c r="AE83" s="13">
        <v>0</v>
      </c>
      <c r="AF83" s="13">
        <v>0</v>
      </c>
      <c r="AG83" s="13">
        <v>0</v>
      </c>
      <c r="AH83" s="13">
        <v>0.01</v>
      </c>
      <c r="AI83" s="13">
        <v>0.78</v>
      </c>
      <c r="AJ83" s="14">
        <v>0</v>
      </c>
      <c r="AK83" s="14">
        <v>0.67</v>
      </c>
      <c r="AL83" s="14">
        <v>0.76</v>
      </c>
      <c r="AM83" s="14">
        <v>0.62</v>
      </c>
      <c r="AN83" s="14">
        <v>1.1499999999999999</v>
      </c>
      <c r="AO83" s="14">
        <v>0.28999999999999998</v>
      </c>
      <c r="AP83" s="14">
        <v>1.2</v>
      </c>
      <c r="AQ83" s="14">
        <v>0</v>
      </c>
      <c r="AR83" s="14">
        <v>1.53</v>
      </c>
      <c r="AS83" s="14">
        <v>0</v>
      </c>
      <c r="AT83" s="14">
        <v>0</v>
      </c>
      <c r="AU83" s="14">
        <v>0</v>
      </c>
      <c r="AV83" s="14">
        <v>0.86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199.45</v>
      </c>
      <c r="CC83" s="15"/>
      <c r="CD83" s="15"/>
      <c r="CE83" s="14">
        <v>7.0000000000000007E-2</v>
      </c>
      <c r="CF83" s="14"/>
      <c r="CG83" s="14">
        <v>4.3</v>
      </c>
      <c r="CH83" s="14">
        <v>4.1500000000000004</v>
      </c>
      <c r="CI83" s="14">
        <v>4.2300000000000004</v>
      </c>
      <c r="CJ83" s="14">
        <v>495.57</v>
      </c>
      <c r="CK83" s="14">
        <v>191.59</v>
      </c>
      <c r="CL83" s="14">
        <v>343.58</v>
      </c>
      <c r="CM83" s="14">
        <v>44.44</v>
      </c>
      <c r="CN83" s="14">
        <v>26.58</v>
      </c>
      <c r="CO83" s="14">
        <v>35.51</v>
      </c>
      <c r="CP83" s="14">
        <v>9.76</v>
      </c>
      <c r="CQ83" s="14">
        <v>0</v>
      </c>
    </row>
    <row r="84" spans="1:95" hidden="1" x14ac:dyDescent="0.3">
      <c r="A84" s="56"/>
      <c r="B84" s="16" t="s">
        <v>104</v>
      </c>
      <c r="C84" s="74"/>
      <c r="D84" s="242">
        <v>14</v>
      </c>
      <c r="E84" s="242"/>
      <c r="F84" s="242">
        <v>34</v>
      </c>
      <c r="G84" s="242"/>
      <c r="H84" s="242">
        <v>52</v>
      </c>
      <c r="I84" s="242"/>
      <c r="J84" s="134">
        <v>0.04</v>
      </c>
      <c r="K84" s="13">
        <v>0</v>
      </c>
      <c r="L84" s="13">
        <v>0</v>
      </c>
      <c r="M84" s="13">
        <v>0</v>
      </c>
      <c r="N84" s="13">
        <v>0.24</v>
      </c>
      <c r="O84" s="13">
        <v>6.44</v>
      </c>
      <c r="P84" s="13">
        <v>1.66</v>
      </c>
      <c r="Q84" s="13">
        <v>0</v>
      </c>
      <c r="R84" s="13">
        <v>0</v>
      </c>
      <c r="S84" s="13">
        <v>0.2</v>
      </c>
      <c r="T84" s="13">
        <v>0.5</v>
      </c>
      <c r="U84" s="13">
        <v>122</v>
      </c>
      <c r="V84" s="13">
        <v>49</v>
      </c>
      <c r="W84" s="13">
        <v>7</v>
      </c>
      <c r="X84" s="13">
        <v>9.4</v>
      </c>
      <c r="Y84" s="13">
        <v>31.6</v>
      </c>
      <c r="Z84" s="13">
        <v>0.78</v>
      </c>
      <c r="AA84" s="13">
        <v>0</v>
      </c>
      <c r="AB84" s="13">
        <v>1</v>
      </c>
      <c r="AC84" s="13">
        <v>0.2</v>
      </c>
      <c r="AD84" s="13">
        <v>0.28000000000000003</v>
      </c>
      <c r="AE84" s="13">
        <v>0.04</v>
      </c>
      <c r="AF84" s="13">
        <v>0.02</v>
      </c>
      <c r="AG84" s="13">
        <v>0.14000000000000001</v>
      </c>
      <c r="AH84" s="13">
        <v>0.4</v>
      </c>
      <c r="AI84" s="13">
        <v>0</v>
      </c>
      <c r="AJ84" s="14">
        <v>0</v>
      </c>
      <c r="AK84" s="14">
        <v>64.400000000000006</v>
      </c>
      <c r="AL84" s="14">
        <v>49.6</v>
      </c>
      <c r="AM84" s="14">
        <v>85.4</v>
      </c>
      <c r="AN84" s="14">
        <v>44.6</v>
      </c>
      <c r="AO84" s="14">
        <v>18.600000000000001</v>
      </c>
      <c r="AP84" s="14">
        <v>39.6</v>
      </c>
      <c r="AQ84" s="14">
        <v>16</v>
      </c>
      <c r="AR84" s="14">
        <v>74.2</v>
      </c>
      <c r="AS84" s="14">
        <v>59.4</v>
      </c>
      <c r="AT84" s="14">
        <v>58.2</v>
      </c>
      <c r="AU84" s="14">
        <v>92.8</v>
      </c>
      <c r="AV84" s="14">
        <v>24.8</v>
      </c>
      <c r="AW84" s="14">
        <v>62</v>
      </c>
      <c r="AX84" s="14">
        <v>311.8</v>
      </c>
      <c r="AY84" s="14">
        <v>0</v>
      </c>
      <c r="AZ84" s="14">
        <v>105.2</v>
      </c>
      <c r="BA84" s="14">
        <v>58.2</v>
      </c>
      <c r="BB84" s="14">
        <v>36</v>
      </c>
      <c r="BC84" s="14">
        <v>26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4">
        <v>0.03</v>
      </c>
      <c r="BL84" s="14">
        <v>0</v>
      </c>
      <c r="BM84" s="14">
        <v>0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0.02</v>
      </c>
      <c r="BT84" s="14">
        <v>0</v>
      </c>
      <c r="BU84" s="14">
        <v>0</v>
      </c>
      <c r="BV84" s="14">
        <v>0.1</v>
      </c>
      <c r="BW84" s="14">
        <v>0.02</v>
      </c>
      <c r="BX84" s="14">
        <v>0</v>
      </c>
      <c r="BY84" s="14">
        <v>0</v>
      </c>
      <c r="BZ84" s="14">
        <v>0</v>
      </c>
      <c r="CA84" s="14">
        <v>0</v>
      </c>
      <c r="CB84" s="14">
        <v>9.4</v>
      </c>
      <c r="CC84" s="15"/>
      <c r="CD84" s="15"/>
      <c r="CE84" s="14">
        <v>0.17</v>
      </c>
      <c r="CF84" s="14"/>
      <c r="CG84" s="14">
        <v>2</v>
      </c>
      <c r="CH84" s="14">
        <v>2</v>
      </c>
      <c r="CI84" s="14">
        <v>2</v>
      </c>
      <c r="CJ84" s="14">
        <v>380</v>
      </c>
      <c r="CK84" s="14">
        <v>146.4</v>
      </c>
      <c r="CL84" s="14">
        <v>263.2</v>
      </c>
      <c r="CM84" s="14">
        <v>3.8</v>
      </c>
      <c r="CN84" s="14">
        <v>3.16</v>
      </c>
      <c r="CO84" s="14">
        <v>3.48</v>
      </c>
      <c r="CP84" s="14">
        <v>0</v>
      </c>
      <c r="CQ84" s="14">
        <v>0</v>
      </c>
    </row>
    <row r="85" spans="1:95" x14ac:dyDescent="0.3">
      <c r="A85" s="56"/>
      <c r="B85" s="143" t="s">
        <v>287</v>
      </c>
      <c r="C85" s="74"/>
      <c r="D85" s="245">
        <f t="shared" ref="D85:I85" si="21">D69+D81</f>
        <v>41.569999999999993</v>
      </c>
      <c r="E85" s="245">
        <f t="shared" si="21"/>
        <v>28.630000000000003</v>
      </c>
      <c r="F85" s="245">
        <f t="shared" si="21"/>
        <v>40.98</v>
      </c>
      <c r="G85" s="245">
        <f t="shared" si="21"/>
        <v>11.66</v>
      </c>
      <c r="H85" s="245">
        <f t="shared" si="21"/>
        <v>179.7</v>
      </c>
      <c r="I85" s="245">
        <f t="shared" si="21"/>
        <v>1246.4765971249999</v>
      </c>
      <c r="J85" s="134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5"/>
      <c r="CD85" s="15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</row>
    <row r="86" spans="1:95" x14ac:dyDescent="0.3">
      <c r="A86" s="56"/>
      <c r="B86" s="16"/>
      <c r="C86" s="74"/>
      <c r="D86" s="242"/>
      <c r="E86" s="242"/>
      <c r="F86" s="242"/>
      <c r="G86" s="242"/>
      <c r="H86" s="242"/>
      <c r="I86" s="242"/>
      <c r="J86" s="135">
        <v>0.1</v>
      </c>
      <c r="K86" s="17">
        <v>0</v>
      </c>
      <c r="L86" s="17">
        <v>0</v>
      </c>
      <c r="M86" s="17">
        <v>0</v>
      </c>
      <c r="N86" s="17">
        <v>9</v>
      </c>
      <c r="O86" s="17">
        <v>0.8</v>
      </c>
      <c r="P86" s="17">
        <v>1.8</v>
      </c>
      <c r="Q86" s="17">
        <v>0</v>
      </c>
      <c r="R86" s="17">
        <v>0</v>
      </c>
      <c r="S86" s="17">
        <v>0.8</v>
      </c>
      <c r="T86" s="17">
        <v>0.5</v>
      </c>
      <c r="U86" s="17">
        <v>26</v>
      </c>
      <c r="V86" s="17">
        <v>278</v>
      </c>
      <c r="W86" s="17">
        <v>16</v>
      </c>
      <c r="X86" s="17">
        <v>9</v>
      </c>
      <c r="Y86" s="17">
        <v>11</v>
      </c>
      <c r="Z86" s="17">
        <v>2.2000000000000002</v>
      </c>
      <c r="AA86" s="17">
        <v>0</v>
      </c>
      <c r="AB86" s="17">
        <v>30</v>
      </c>
      <c r="AC86" s="17">
        <v>5</v>
      </c>
      <c r="AD86" s="17">
        <v>0.2</v>
      </c>
      <c r="AE86" s="17">
        <v>0.03</v>
      </c>
      <c r="AF86" s="17">
        <v>0.02</v>
      </c>
      <c r="AG86" s="17">
        <v>0.3</v>
      </c>
      <c r="AH86" s="17">
        <v>0.4</v>
      </c>
      <c r="AI86" s="17">
        <v>10</v>
      </c>
      <c r="AJ86" s="8">
        <v>0</v>
      </c>
      <c r="AK86" s="8">
        <v>12</v>
      </c>
      <c r="AL86" s="8">
        <v>13</v>
      </c>
      <c r="AM86" s="8">
        <v>19</v>
      </c>
      <c r="AN86" s="8">
        <v>18</v>
      </c>
      <c r="AO86" s="8">
        <v>3</v>
      </c>
      <c r="AP86" s="8">
        <v>11</v>
      </c>
      <c r="AQ86" s="8">
        <v>3</v>
      </c>
      <c r="AR86" s="8">
        <v>9</v>
      </c>
      <c r="AS86" s="8">
        <v>17</v>
      </c>
      <c r="AT86" s="8">
        <v>10</v>
      </c>
      <c r="AU86" s="8">
        <v>78</v>
      </c>
      <c r="AV86" s="8">
        <v>7</v>
      </c>
      <c r="AW86" s="8">
        <v>14</v>
      </c>
      <c r="AX86" s="8">
        <v>42</v>
      </c>
      <c r="AY86" s="8">
        <v>0</v>
      </c>
      <c r="AZ86" s="8">
        <v>13</v>
      </c>
      <c r="BA86" s="8">
        <v>16</v>
      </c>
      <c r="BB86" s="8">
        <v>6</v>
      </c>
      <c r="BC86" s="8">
        <v>5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86.3</v>
      </c>
      <c r="CC86" s="18"/>
      <c r="CD86" s="18"/>
      <c r="CE86" s="8">
        <v>5</v>
      </c>
      <c r="CF86" s="8"/>
      <c r="CG86" s="8">
        <v>2</v>
      </c>
      <c r="CH86" s="8">
        <v>2</v>
      </c>
      <c r="CI86" s="8">
        <v>2</v>
      </c>
      <c r="CJ86" s="8">
        <v>150</v>
      </c>
      <c r="CK86" s="8">
        <v>150</v>
      </c>
      <c r="CL86" s="8">
        <v>150</v>
      </c>
      <c r="CM86" s="8">
        <v>46.8</v>
      </c>
      <c r="CN86" s="8">
        <v>46.8</v>
      </c>
      <c r="CO86" s="8">
        <v>46.8</v>
      </c>
      <c r="CP86" s="8">
        <v>0</v>
      </c>
      <c r="CQ86" s="8">
        <v>0</v>
      </c>
    </row>
    <row r="87" spans="1:95" x14ac:dyDescent="0.3">
      <c r="A87" s="56"/>
      <c r="B87" s="157" t="s">
        <v>145</v>
      </c>
      <c r="C87" s="24" t="s">
        <v>156</v>
      </c>
      <c r="D87" s="235" t="s">
        <v>157</v>
      </c>
      <c r="E87" s="235"/>
      <c r="F87" s="268" t="s">
        <v>158</v>
      </c>
      <c r="G87" s="268"/>
      <c r="H87" s="25" t="s">
        <v>159</v>
      </c>
      <c r="I87" s="25" t="s">
        <v>160</v>
      </c>
    </row>
    <row r="88" spans="1:95" x14ac:dyDescent="0.3">
      <c r="A88" s="121"/>
      <c r="B88" s="122" t="s">
        <v>92</v>
      </c>
      <c r="C88" s="123"/>
      <c r="D88" s="243"/>
      <c r="E88" s="243"/>
      <c r="F88" s="243"/>
      <c r="G88" s="243"/>
      <c r="H88" s="243"/>
      <c r="I88" s="243"/>
    </row>
    <row r="89" spans="1:95" x14ac:dyDescent="0.3">
      <c r="A89" s="121" t="str">
        <f>""</f>
        <v/>
      </c>
      <c r="B89" s="126" t="s">
        <v>118</v>
      </c>
      <c r="C89" s="123" t="str">
        <f>"10"</f>
        <v>10</v>
      </c>
      <c r="D89" s="243">
        <v>0.08</v>
      </c>
      <c r="E89" s="243">
        <v>0.08</v>
      </c>
      <c r="F89" s="243">
        <v>7.25</v>
      </c>
      <c r="G89" s="243">
        <v>0</v>
      </c>
      <c r="H89" s="243">
        <v>6.13</v>
      </c>
      <c r="I89" s="243">
        <v>66.063999999999993</v>
      </c>
    </row>
    <row r="90" spans="1:95" x14ac:dyDescent="0.3">
      <c r="A90" s="121" t="str">
        <f>"ттк 512"</f>
        <v>ттк 512</v>
      </c>
      <c r="B90" s="126" t="s">
        <v>299</v>
      </c>
      <c r="C90" s="123">
        <v>130</v>
      </c>
      <c r="D90" s="243">
        <v>12.22</v>
      </c>
      <c r="E90" s="243">
        <v>13.64</v>
      </c>
      <c r="F90" s="243">
        <v>9.23</v>
      </c>
      <c r="G90" s="243">
        <v>1.24</v>
      </c>
      <c r="H90" s="243">
        <v>30.86</v>
      </c>
      <c r="I90" s="243">
        <v>272.81</v>
      </c>
    </row>
    <row r="91" spans="1:95" x14ac:dyDescent="0.3">
      <c r="A91" s="121" t="s">
        <v>115</v>
      </c>
      <c r="B91" s="126" t="s">
        <v>297</v>
      </c>
      <c r="C91" s="123" t="str">
        <f>"200"</f>
        <v>200</v>
      </c>
      <c r="D91" s="243">
        <v>0.08</v>
      </c>
      <c r="E91" s="243">
        <v>0</v>
      </c>
      <c r="F91" s="243">
        <v>0.02</v>
      </c>
      <c r="G91" s="243">
        <v>0.02</v>
      </c>
      <c r="H91" s="243">
        <v>0.06</v>
      </c>
      <c r="I91" s="243">
        <v>0.64</v>
      </c>
      <c r="J91" s="134">
        <v>0.03</v>
      </c>
      <c r="K91" s="13">
        <v>0.16</v>
      </c>
      <c r="L91" s="13">
        <v>0</v>
      </c>
      <c r="M91" s="13">
        <v>0</v>
      </c>
      <c r="N91" s="13">
        <v>0.97</v>
      </c>
      <c r="O91" s="13">
        <v>0.08</v>
      </c>
      <c r="P91" s="13">
        <v>0.39</v>
      </c>
      <c r="Q91" s="13">
        <v>0</v>
      </c>
      <c r="R91" s="13">
        <v>0</v>
      </c>
      <c r="S91" s="13">
        <v>0.24</v>
      </c>
      <c r="T91" s="13">
        <v>0.37</v>
      </c>
      <c r="U91" s="13">
        <v>59.07</v>
      </c>
      <c r="V91" s="13">
        <v>77.31</v>
      </c>
      <c r="W91" s="13">
        <v>4.67</v>
      </c>
      <c r="X91" s="13">
        <v>5.4</v>
      </c>
      <c r="Y91" s="13">
        <v>7.09</v>
      </c>
      <c r="Z91" s="13">
        <v>0.24</v>
      </c>
      <c r="AA91" s="13">
        <v>0</v>
      </c>
      <c r="AB91" s="13">
        <v>201</v>
      </c>
      <c r="AC91" s="13">
        <v>41.78</v>
      </c>
      <c r="AD91" s="13">
        <v>0.32</v>
      </c>
      <c r="AE91" s="13">
        <v>0.01</v>
      </c>
      <c r="AF91" s="13">
        <v>0.01</v>
      </c>
      <c r="AG91" s="13">
        <v>0.12</v>
      </c>
      <c r="AH91" s="13">
        <v>0.21</v>
      </c>
      <c r="AI91" s="13">
        <v>3.1</v>
      </c>
      <c r="AJ91" s="14">
        <v>0</v>
      </c>
      <c r="AK91" s="14">
        <v>6.77</v>
      </c>
      <c r="AL91" s="14">
        <v>7.33</v>
      </c>
      <c r="AM91" s="14">
        <v>10.15</v>
      </c>
      <c r="AN91" s="14">
        <v>11.28</v>
      </c>
      <c r="AO91" s="14">
        <v>1.97</v>
      </c>
      <c r="AP91" s="14">
        <v>8.18</v>
      </c>
      <c r="AQ91" s="14">
        <v>2.2599999999999998</v>
      </c>
      <c r="AR91" s="14">
        <v>7.05</v>
      </c>
      <c r="AS91" s="14">
        <v>7.62</v>
      </c>
      <c r="AT91" s="14">
        <v>6.49</v>
      </c>
      <c r="AU91" s="14">
        <v>38.92</v>
      </c>
      <c r="AV91" s="14">
        <v>4.51</v>
      </c>
      <c r="AW91" s="14">
        <v>5.64</v>
      </c>
      <c r="AX91" s="14">
        <v>144.94999999999999</v>
      </c>
      <c r="AY91" s="14">
        <v>0</v>
      </c>
      <c r="AZ91" s="14">
        <v>5.36</v>
      </c>
      <c r="BA91" s="14">
        <v>7.33</v>
      </c>
      <c r="BB91" s="14">
        <v>7.05</v>
      </c>
      <c r="BC91" s="14">
        <v>1.41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0.01</v>
      </c>
      <c r="BL91" s="14">
        <v>0</v>
      </c>
      <c r="BM91" s="14">
        <v>0.01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7.0000000000000007E-2</v>
      </c>
      <c r="BT91" s="14">
        <v>0</v>
      </c>
      <c r="BU91" s="14">
        <v>0</v>
      </c>
      <c r="BV91" s="14">
        <v>0.15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27.81</v>
      </c>
      <c r="CC91" s="15"/>
      <c r="CD91" s="15"/>
      <c r="CE91" s="14">
        <v>33.5</v>
      </c>
      <c r="CF91" s="14"/>
      <c r="CG91" s="14">
        <v>6.62</v>
      </c>
      <c r="CH91" s="14">
        <v>3.62</v>
      </c>
      <c r="CI91" s="14">
        <v>5.12</v>
      </c>
      <c r="CJ91" s="14">
        <v>255.5</v>
      </c>
      <c r="CK91" s="14">
        <v>60.5</v>
      </c>
      <c r="CL91" s="14">
        <v>158</v>
      </c>
      <c r="CM91" s="14">
        <v>0.21</v>
      </c>
      <c r="CN91" s="14">
        <v>0.08</v>
      </c>
      <c r="CO91" s="14">
        <v>0.14000000000000001</v>
      </c>
      <c r="CP91" s="14">
        <v>0</v>
      </c>
      <c r="CQ91" s="14">
        <v>0.15</v>
      </c>
    </row>
    <row r="92" spans="1:95" x14ac:dyDescent="0.3">
      <c r="A92" s="121" t="str">
        <f>"-"</f>
        <v>-</v>
      </c>
      <c r="B92" s="126" t="s">
        <v>254</v>
      </c>
      <c r="C92" s="123" t="str">
        <f>"35"</f>
        <v>35</v>
      </c>
      <c r="D92" s="243">
        <v>2.31</v>
      </c>
      <c r="E92" s="243">
        <v>0</v>
      </c>
      <c r="F92" s="243">
        <v>0.23</v>
      </c>
      <c r="G92" s="243">
        <v>0.23</v>
      </c>
      <c r="H92" s="243">
        <v>16.420000000000002</v>
      </c>
      <c r="I92" s="243">
        <v>78.365349999999992</v>
      </c>
      <c r="J92" s="134">
        <v>6.91</v>
      </c>
      <c r="K92" s="13">
        <v>0.11</v>
      </c>
      <c r="L92" s="13">
        <v>0</v>
      </c>
      <c r="M92" s="13">
        <v>0</v>
      </c>
      <c r="N92" s="13">
        <v>1.33</v>
      </c>
      <c r="O92" s="13">
        <v>3.41</v>
      </c>
      <c r="P92" s="13">
        <v>0.63</v>
      </c>
      <c r="Q92" s="13">
        <v>0</v>
      </c>
      <c r="R92" s="13">
        <v>0</v>
      </c>
      <c r="S92" s="13">
        <v>0.03</v>
      </c>
      <c r="T92" s="13">
        <v>1.32</v>
      </c>
      <c r="U92" s="13">
        <v>224.84</v>
      </c>
      <c r="V92" s="13">
        <v>230.5</v>
      </c>
      <c r="W92" s="13">
        <v>13.64</v>
      </c>
      <c r="X92" s="13">
        <v>16.239999999999998</v>
      </c>
      <c r="Y92" s="13">
        <v>128.49</v>
      </c>
      <c r="Z92" s="13">
        <v>1.84</v>
      </c>
      <c r="AA92" s="13">
        <v>17</v>
      </c>
      <c r="AB92" s="13">
        <v>12.75</v>
      </c>
      <c r="AC92" s="13">
        <v>22.5</v>
      </c>
      <c r="AD92" s="13">
        <v>0.41</v>
      </c>
      <c r="AE92" s="13">
        <v>0.04</v>
      </c>
      <c r="AF92" s="13">
        <v>0.09</v>
      </c>
      <c r="AG92" s="13">
        <v>2.64</v>
      </c>
      <c r="AH92" s="13">
        <v>5.49</v>
      </c>
      <c r="AI92" s="13">
        <v>0.45</v>
      </c>
      <c r="AJ92" s="14">
        <v>0</v>
      </c>
      <c r="AK92" s="14">
        <v>653.94000000000005</v>
      </c>
      <c r="AL92" s="14">
        <v>498.05</v>
      </c>
      <c r="AM92" s="14">
        <v>940.94</v>
      </c>
      <c r="AN92" s="14">
        <v>1588.86</v>
      </c>
      <c r="AO92" s="14">
        <v>278.76</v>
      </c>
      <c r="AP92" s="14">
        <v>505.46</v>
      </c>
      <c r="AQ92" s="14">
        <v>134.53</v>
      </c>
      <c r="AR92" s="14">
        <v>509.33</v>
      </c>
      <c r="AS92" s="14">
        <v>677.98</v>
      </c>
      <c r="AT92" s="14">
        <v>654.69000000000005</v>
      </c>
      <c r="AU92" s="14">
        <v>1096.1300000000001</v>
      </c>
      <c r="AV92" s="14">
        <v>443.07</v>
      </c>
      <c r="AW92" s="14">
        <v>587.73</v>
      </c>
      <c r="AX92" s="14">
        <v>2022.32</v>
      </c>
      <c r="AY92" s="14">
        <v>176.4</v>
      </c>
      <c r="AZ92" s="14">
        <v>465.03</v>
      </c>
      <c r="BA92" s="14">
        <v>500.78</v>
      </c>
      <c r="BB92" s="14">
        <v>414.12</v>
      </c>
      <c r="BC92" s="14">
        <v>167.52</v>
      </c>
      <c r="BD92" s="14">
        <v>0.13</v>
      </c>
      <c r="BE92" s="14">
        <v>0.06</v>
      </c>
      <c r="BF92" s="14">
        <v>0.03</v>
      </c>
      <c r="BG92" s="14">
        <v>7.0000000000000007E-2</v>
      </c>
      <c r="BH92" s="14">
        <v>0.08</v>
      </c>
      <c r="BI92" s="14">
        <v>0.38</v>
      </c>
      <c r="BJ92" s="14">
        <v>0</v>
      </c>
      <c r="BK92" s="14">
        <v>1.06</v>
      </c>
      <c r="BL92" s="14">
        <v>0</v>
      </c>
      <c r="BM92" s="14">
        <v>0.32</v>
      </c>
      <c r="BN92" s="14">
        <v>0</v>
      </c>
      <c r="BO92" s="14">
        <v>0</v>
      </c>
      <c r="BP92" s="14">
        <v>0</v>
      </c>
      <c r="BQ92" s="14">
        <v>7.0000000000000007E-2</v>
      </c>
      <c r="BR92" s="14">
        <v>0.11</v>
      </c>
      <c r="BS92" s="14">
        <v>0.86</v>
      </c>
      <c r="BT92" s="14">
        <v>0</v>
      </c>
      <c r="BU92" s="14">
        <v>0</v>
      </c>
      <c r="BV92" s="14">
        <v>7.0000000000000007E-2</v>
      </c>
      <c r="BW92" s="14">
        <v>0.01</v>
      </c>
      <c r="BX92" s="14">
        <v>0</v>
      </c>
      <c r="BY92" s="14">
        <v>0</v>
      </c>
      <c r="BZ92" s="14">
        <v>0</v>
      </c>
      <c r="CA92" s="14">
        <v>0</v>
      </c>
      <c r="CB92" s="14">
        <v>116.15</v>
      </c>
      <c r="CC92" s="15"/>
      <c r="CD92" s="15"/>
      <c r="CE92" s="14">
        <v>19.13</v>
      </c>
      <c r="CF92" s="14"/>
      <c r="CG92" s="14">
        <v>27.69</v>
      </c>
      <c r="CH92" s="14">
        <v>17.54</v>
      </c>
      <c r="CI92" s="14">
        <v>22.61</v>
      </c>
      <c r="CJ92" s="14">
        <v>2951.17</v>
      </c>
      <c r="CK92" s="14">
        <v>1775.97</v>
      </c>
      <c r="CL92" s="14">
        <v>2363.5700000000002</v>
      </c>
      <c r="CM92" s="14">
        <v>34.479999999999997</v>
      </c>
      <c r="CN92" s="14">
        <v>19.96</v>
      </c>
      <c r="CO92" s="14">
        <v>27.27</v>
      </c>
      <c r="CP92" s="14">
        <v>0</v>
      </c>
      <c r="CQ92" s="14">
        <v>0.5</v>
      </c>
    </row>
    <row r="93" spans="1:95" x14ac:dyDescent="0.3">
      <c r="A93" s="121" t="str">
        <f>"-"</f>
        <v>-</v>
      </c>
      <c r="B93" s="126" t="s">
        <v>155</v>
      </c>
      <c r="C93" s="123">
        <v>120</v>
      </c>
      <c r="D93" s="123">
        <v>0.48</v>
      </c>
      <c r="E93" s="123">
        <v>0</v>
      </c>
      <c r="F93" s="123">
        <v>0.48</v>
      </c>
      <c r="G93" s="123">
        <v>0.56000000000000005</v>
      </c>
      <c r="H93" s="123">
        <v>13.92</v>
      </c>
      <c r="I93" s="243">
        <v>58.41</v>
      </c>
      <c r="J93" s="134">
        <v>0.32</v>
      </c>
      <c r="K93" s="13">
        <v>0</v>
      </c>
      <c r="L93" s="13">
        <v>0</v>
      </c>
      <c r="M93" s="13">
        <v>0</v>
      </c>
      <c r="N93" s="13">
        <v>0.73</v>
      </c>
      <c r="O93" s="13">
        <v>28.03</v>
      </c>
      <c r="P93" s="13">
        <v>5.72</v>
      </c>
      <c r="Q93" s="13">
        <v>0</v>
      </c>
      <c r="R93" s="13">
        <v>0</v>
      </c>
      <c r="S93" s="13">
        <v>0</v>
      </c>
      <c r="T93" s="13">
        <v>1.28</v>
      </c>
      <c r="U93" s="13">
        <v>145.29</v>
      </c>
      <c r="V93" s="13">
        <v>200.36</v>
      </c>
      <c r="W93" s="13">
        <v>11.67</v>
      </c>
      <c r="X93" s="13">
        <v>101.25</v>
      </c>
      <c r="Y93" s="13">
        <v>147.84</v>
      </c>
      <c r="Z93" s="13">
        <v>3.47</v>
      </c>
      <c r="AA93" s="13">
        <v>0</v>
      </c>
      <c r="AB93" s="13">
        <v>4.79</v>
      </c>
      <c r="AC93" s="13">
        <v>1.07</v>
      </c>
      <c r="AD93" s="13">
        <v>0.43</v>
      </c>
      <c r="AE93" s="13">
        <v>0.19</v>
      </c>
      <c r="AF93" s="13">
        <v>0.1</v>
      </c>
      <c r="AG93" s="13">
        <v>1.9</v>
      </c>
      <c r="AH93" s="13">
        <v>3.83</v>
      </c>
      <c r="AI93" s="13">
        <v>0</v>
      </c>
      <c r="AJ93" s="14">
        <v>0</v>
      </c>
      <c r="AK93" s="14">
        <v>307.89</v>
      </c>
      <c r="AL93" s="14">
        <v>240.05</v>
      </c>
      <c r="AM93" s="14">
        <v>388.78</v>
      </c>
      <c r="AN93" s="14">
        <v>276.58</v>
      </c>
      <c r="AO93" s="14">
        <v>166.99</v>
      </c>
      <c r="AP93" s="14">
        <v>208.74</v>
      </c>
      <c r="AQ93" s="14">
        <v>93.93</v>
      </c>
      <c r="AR93" s="14">
        <v>308.94</v>
      </c>
      <c r="AS93" s="14">
        <v>302.67</v>
      </c>
      <c r="AT93" s="14">
        <v>584.47</v>
      </c>
      <c r="AU93" s="14">
        <v>575.08000000000004</v>
      </c>
      <c r="AV93" s="14">
        <v>156.56</v>
      </c>
      <c r="AW93" s="14">
        <v>375.73</v>
      </c>
      <c r="AX93" s="14">
        <v>1179.3800000000001</v>
      </c>
      <c r="AY93" s="14">
        <v>0</v>
      </c>
      <c r="AZ93" s="14">
        <v>260.93</v>
      </c>
      <c r="BA93" s="14">
        <v>316.24</v>
      </c>
      <c r="BB93" s="14">
        <v>224.4</v>
      </c>
      <c r="BC93" s="14">
        <v>172.21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0.01</v>
      </c>
      <c r="BJ93" s="14">
        <v>0</v>
      </c>
      <c r="BK93" s="14">
        <v>0.28000000000000003</v>
      </c>
      <c r="BL93" s="14">
        <v>0</v>
      </c>
      <c r="BM93" s="14">
        <v>0.02</v>
      </c>
      <c r="BN93" s="14">
        <v>0.01</v>
      </c>
      <c r="BO93" s="14">
        <v>0</v>
      </c>
      <c r="BP93" s="14">
        <v>0</v>
      </c>
      <c r="BQ93" s="14">
        <v>0</v>
      </c>
      <c r="BR93" s="14">
        <v>0.01</v>
      </c>
      <c r="BS93" s="14">
        <v>0.56000000000000005</v>
      </c>
      <c r="BT93" s="14">
        <v>0.01</v>
      </c>
      <c r="BU93" s="14">
        <v>0</v>
      </c>
      <c r="BV93" s="14">
        <v>0.55000000000000004</v>
      </c>
      <c r="BW93" s="14">
        <v>0.05</v>
      </c>
      <c r="BX93" s="14">
        <v>0</v>
      </c>
      <c r="BY93" s="14">
        <v>0</v>
      </c>
      <c r="BZ93" s="14">
        <v>0</v>
      </c>
      <c r="CA93" s="14">
        <v>0</v>
      </c>
      <c r="CB93" s="14">
        <v>87.71</v>
      </c>
      <c r="CC93" s="15"/>
      <c r="CD93" s="15"/>
      <c r="CE93" s="14">
        <v>0.8</v>
      </c>
      <c r="CF93" s="14"/>
      <c r="CG93" s="14">
        <v>18.36</v>
      </c>
      <c r="CH93" s="14">
        <v>10.86</v>
      </c>
      <c r="CI93" s="14">
        <v>14.61</v>
      </c>
      <c r="CJ93" s="14">
        <v>2084.0700000000002</v>
      </c>
      <c r="CK93" s="14">
        <v>1025.55</v>
      </c>
      <c r="CL93" s="14">
        <v>1554.81</v>
      </c>
      <c r="CM93" s="14">
        <v>30.49</v>
      </c>
      <c r="CN93" s="14">
        <v>20.28</v>
      </c>
      <c r="CO93" s="14">
        <v>25.39</v>
      </c>
      <c r="CP93" s="14">
        <v>0</v>
      </c>
      <c r="CQ93" s="14">
        <v>0.38</v>
      </c>
    </row>
    <row r="94" spans="1:95" x14ac:dyDescent="0.3">
      <c r="A94" s="127"/>
      <c r="B94" s="142" t="s">
        <v>101</v>
      </c>
      <c r="C94" s="128"/>
      <c r="D94" s="244">
        <f>SUM(D89:D93)</f>
        <v>15.170000000000002</v>
      </c>
      <c r="E94" s="244">
        <f t="shared" ref="E94:I94" si="22">SUM(E89:E93)</f>
        <v>13.72</v>
      </c>
      <c r="F94" s="244">
        <f t="shared" si="22"/>
        <v>17.21</v>
      </c>
      <c r="G94" s="244">
        <f t="shared" si="22"/>
        <v>2.0499999999999998</v>
      </c>
      <c r="H94" s="244">
        <f t="shared" si="22"/>
        <v>67.39</v>
      </c>
      <c r="I94" s="244">
        <f t="shared" si="22"/>
        <v>476.28935000000001</v>
      </c>
      <c r="J94" s="134">
        <v>0</v>
      </c>
      <c r="K94" s="13">
        <v>0</v>
      </c>
      <c r="L94" s="13">
        <v>0</v>
      </c>
      <c r="M94" s="13">
        <v>0</v>
      </c>
      <c r="N94" s="13">
        <v>9.8000000000000007</v>
      </c>
      <c r="O94" s="13">
        <v>0</v>
      </c>
      <c r="P94" s="13">
        <v>0.04</v>
      </c>
      <c r="Q94" s="13">
        <v>0</v>
      </c>
      <c r="R94" s="13">
        <v>0</v>
      </c>
      <c r="S94" s="13">
        <v>0</v>
      </c>
      <c r="T94" s="13">
        <v>0.03</v>
      </c>
      <c r="U94" s="13">
        <v>0.1</v>
      </c>
      <c r="V94" s="13">
        <v>0.3</v>
      </c>
      <c r="W94" s="13">
        <v>0.28999999999999998</v>
      </c>
      <c r="X94" s="13">
        <v>0</v>
      </c>
      <c r="Y94" s="13">
        <v>0</v>
      </c>
      <c r="Z94" s="13">
        <v>0.03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200.04</v>
      </c>
      <c r="CC94" s="15"/>
      <c r="CD94" s="15"/>
      <c r="CE94" s="14">
        <v>0</v>
      </c>
      <c r="CF94" s="14"/>
      <c r="CG94" s="14">
        <v>4.21</v>
      </c>
      <c r="CH94" s="14">
        <v>4.21</v>
      </c>
      <c r="CI94" s="14">
        <v>4.21</v>
      </c>
      <c r="CJ94" s="14">
        <v>497.96</v>
      </c>
      <c r="CK94" s="14">
        <v>192.28</v>
      </c>
      <c r="CL94" s="14">
        <v>345.12</v>
      </c>
      <c r="CM94" s="14">
        <v>44.51</v>
      </c>
      <c r="CN94" s="14">
        <v>26.48</v>
      </c>
      <c r="CO94" s="14">
        <v>35.49</v>
      </c>
      <c r="CP94" s="14">
        <v>10</v>
      </c>
      <c r="CQ94" s="14">
        <v>0</v>
      </c>
    </row>
    <row r="95" spans="1:95" hidden="1" x14ac:dyDescent="0.3">
      <c r="A95" s="121"/>
      <c r="B95" s="126" t="s">
        <v>102</v>
      </c>
      <c r="C95" s="123"/>
      <c r="D95" s="243">
        <v>19.25</v>
      </c>
      <c r="E95" s="243">
        <v>0</v>
      </c>
      <c r="F95" s="243">
        <v>19.75</v>
      </c>
      <c r="G95" s="243">
        <v>0</v>
      </c>
      <c r="H95" s="243">
        <v>83.75</v>
      </c>
      <c r="I95" s="243">
        <v>587.5</v>
      </c>
      <c r="J95" s="134">
        <v>0</v>
      </c>
      <c r="K95" s="13">
        <v>0</v>
      </c>
      <c r="L95" s="13">
        <v>0</v>
      </c>
      <c r="M95" s="13">
        <v>0</v>
      </c>
      <c r="N95" s="13">
        <v>0.72</v>
      </c>
      <c r="O95" s="13">
        <v>8.5399999999999991</v>
      </c>
      <c r="P95" s="13">
        <v>1.5</v>
      </c>
      <c r="Q95" s="13">
        <v>0</v>
      </c>
      <c r="R95" s="13">
        <v>0</v>
      </c>
      <c r="S95" s="13">
        <v>0.06</v>
      </c>
      <c r="T95" s="13">
        <v>0.36</v>
      </c>
      <c r="U95" s="13">
        <v>68.599999999999994</v>
      </c>
      <c r="V95" s="13">
        <v>45</v>
      </c>
      <c r="W95" s="13">
        <v>6.8</v>
      </c>
      <c r="X95" s="13">
        <v>12.6</v>
      </c>
      <c r="Y95" s="13">
        <v>34.4</v>
      </c>
      <c r="Z95" s="13">
        <v>0.56000000000000005</v>
      </c>
      <c r="AA95" s="13">
        <v>1.8</v>
      </c>
      <c r="AB95" s="13">
        <v>0</v>
      </c>
      <c r="AC95" s="13">
        <v>1.8</v>
      </c>
      <c r="AD95" s="13">
        <v>0.34</v>
      </c>
      <c r="AE95" s="13">
        <v>0.03</v>
      </c>
      <c r="AF95" s="13">
        <v>0.01</v>
      </c>
      <c r="AG95" s="13">
        <v>0.94</v>
      </c>
      <c r="AH95" s="13">
        <v>0.94</v>
      </c>
      <c r="AI95" s="13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6.66</v>
      </c>
      <c r="CC95" s="15"/>
      <c r="CD95" s="15"/>
      <c r="CE95" s="14">
        <v>1.8</v>
      </c>
      <c r="CF95" s="14"/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</row>
    <row r="96" spans="1:95" hidden="1" x14ac:dyDescent="0.3">
      <c r="A96" s="121"/>
      <c r="B96" s="126" t="s">
        <v>103</v>
      </c>
      <c r="C96" s="123"/>
      <c r="D96" s="243">
        <f t="shared" ref="D96:I96" si="23">D94-D95</f>
        <v>-4.0799999999999983</v>
      </c>
      <c r="E96" s="243">
        <f t="shared" si="23"/>
        <v>13.72</v>
      </c>
      <c r="F96" s="243">
        <f t="shared" si="23"/>
        <v>-2.5399999999999991</v>
      </c>
      <c r="G96" s="243">
        <f t="shared" si="23"/>
        <v>2.0499999999999998</v>
      </c>
      <c r="H96" s="243">
        <f t="shared" si="23"/>
        <v>-16.36</v>
      </c>
      <c r="I96" s="243">
        <f t="shared" si="23"/>
        <v>-111.21064999999999</v>
      </c>
      <c r="J96" s="135">
        <v>0.05</v>
      </c>
      <c r="K96" s="17">
        <v>0</v>
      </c>
      <c r="L96" s="17">
        <v>0</v>
      </c>
      <c r="M96" s="17">
        <v>0</v>
      </c>
      <c r="N96" s="17">
        <v>0.3</v>
      </c>
      <c r="O96" s="17">
        <v>8.0500000000000007</v>
      </c>
      <c r="P96" s="17">
        <v>2.08</v>
      </c>
      <c r="Q96" s="17">
        <v>0</v>
      </c>
      <c r="R96" s="17">
        <v>0</v>
      </c>
      <c r="S96" s="17">
        <v>0.25</v>
      </c>
      <c r="T96" s="17">
        <v>0.63</v>
      </c>
      <c r="U96" s="17">
        <v>152.5</v>
      </c>
      <c r="V96" s="17">
        <v>61.25</v>
      </c>
      <c r="W96" s="17">
        <v>8.75</v>
      </c>
      <c r="X96" s="17">
        <v>11.75</v>
      </c>
      <c r="Y96" s="17">
        <v>39.5</v>
      </c>
      <c r="Z96" s="17">
        <v>0.98</v>
      </c>
      <c r="AA96" s="17">
        <v>0</v>
      </c>
      <c r="AB96" s="17">
        <v>1.25</v>
      </c>
      <c r="AC96" s="17">
        <v>0.25</v>
      </c>
      <c r="AD96" s="17">
        <v>0.35</v>
      </c>
      <c r="AE96" s="17">
        <v>0.05</v>
      </c>
      <c r="AF96" s="17">
        <v>0.02</v>
      </c>
      <c r="AG96" s="17">
        <v>0.18</v>
      </c>
      <c r="AH96" s="17">
        <v>0.5</v>
      </c>
      <c r="AI96" s="17">
        <v>0</v>
      </c>
      <c r="AJ96" s="8">
        <v>0</v>
      </c>
      <c r="AK96" s="8">
        <v>80.5</v>
      </c>
      <c r="AL96" s="8">
        <v>62</v>
      </c>
      <c r="AM96" s="8">
        <v>106.75</v>
      </c>
      <c r="AN96" s="8">
        <v>55.75</v>
      </c>
      <c r="AO96" s="8">
        <v>23.25</v>
      </c>
      <c r="AP96" s="8">
        <v>49.5</v>
      </c>
      <c r="AQ96" s="8">
        <v>20</v>
      </c>
      <c r="AR96" s="8">
        <v>92.75</v>
      </c>
      <c r="AS96" s="8">
        <v>74.25</v>
      </c>
      <c r="AT96" s="8">
        <v>72.75</v>
      </c>
      <c r="AU96" s="8">
        <v>116</v>
      </c>
      <c r="AV96" s="8">
        <v>31</v>
      </c>
      <c r="AW96" s="8">
        <v>77.5</v>
      </c>
      <c r="AX96" s="8">
        <v>389.75</v>
      </c>
      <c r="AY96" s="8">
        <v>0</v>
      </c>
      <c r="AZ96" s="8">
        <v>131.5</v>
      </c>
      <c r="BA96" s="8">
        <v>72.75</v>
      </c>
      <c r="BB96" s="8">
        <v>45</v>
      </c>
      <c r="BC96" s="8">
        <v>32.5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0.04</v>
      </c>
      <c r="BL96" s="8">
        <v>0</v>
      </c>
      <c r="BM96" s="8">
        <v>0</v>
      </c>
      <c r="BN96" s="8">
        <v>0.01</v>
      </c>
      <c r="BO96" s="8">
        <v>0</v>
      </c>
      <c r="BP96" s="8">
        <v>0</v>
      </c>
      <c r="BQ96" s="8">
        <v>0</v>
      </c>
      <c r="BR96" s="8">
        <v>0</v>
      </c>
      <c r="BS96" s="8">
        <v>0.03</v>
      </c>
      <c r="BT96" s="8">
        <v>0</v>
      </c>
      <c r="BU96" s="8">
        <v>0</v>
      </c>
      <c r="BV96" s="8">
        <v>0.12</v>
      </c>
      <c r="BW96" s="8">
        <v>0.02</v>
      </c>
      <c r="BX96" s="8">
        <v>0</v>
      </c>
      <c r="BY96" s="8">
        <v>0</v>
      </c>
      <c r="BZ96" s="8">
        <v>0</v>
      </c>
      <c r="CA96" s="8">
        <v>0</v>
      </c>
      <c r="CB96" s="8">
        <v>11.75</v>
      </c>
      <c r="CC96" s="18"/>
      <c r="CD96" s="18"/>
      <c r="CE96" s="8">
        <v>0.21</v>
      </c>
      <c r="CF96" s="8"/>
      <c r="CG96" s="8">
        <v>2.5</v>
      </c>
      <c r="CH96" s="8">
        <v>2.5</v>
      </c>
      <c r="CI96" s="8">
        <v>2.5</v>
      </c>
      <c r="CJ96" s="8">
        <v>475</v>
      </c>
      <c r="CK96" s="8">
        <v>183</v>
      </c>
      <c r="CL96" s="8">
        <v>329</v>
      </c>
      <c r="CM96" s="8">
        <v>4.75</v>
      </c>
      <c r="CN96" s="8">
        <v>3.95</v>
      </c>
      <c r="CO96" s="8">
        <v>4.3499999999999996</v>
      </c>
      <c r="CP96" s="8">
        <v>0</v>
      </c>
      <c r="CQ96" s="8">
        <v>0</v>
      </c>
    </row>
    <row r="97" spans="1:95" hidden="1" x14ac:dyDescent="0.3">
      <c r="A97" s="121"/>
      <c r="B97" s="126" t="s">
        <v>104</v>
      </c>
      <c r="C97" s="123"/>
      <c r="D97" s="243">
        <v>15</v>
      </c>
      <c r="E97" s="243"/>
      <c r="F97" s="243">
        <v>32</v>
      </c>
      <c r="G97" s="243"/>
      <c r="H97" s="243">
        <v>53</v>
      </c>
      <c r="I97" s="243"/>
      <c r="J97" s="136">
        <f t="shared" ref="J97:BU97" si="24">SUM(J91:J96)</f>
        <v>7.3100000000000005</v>
      </c>
      <c r="K97" s="67">
        <f t="shared" si="24"/>
        <v>0.27</v>
      </c>
      <c r="L97" s="67">
        <f t="shared" si="24"/>
        <v>0</v>
      </c>
      <c r="M97" s="67">
        <f t="shared" si="24"/>
        <v>0</v>
      </c>
      <c r="N97" s="67">
        <f t="shared" si="24"/>
        <v>13.850000000000001</v>
      </c>
      <c r="O97" s="67">
        <f t="shared" si="24"/>
        <v>48.11</v>
      </c>
      <c r="P97" s="67">
        <f t="shared" si="24"/>
        <v>10.360000000000001</v>
      </c>
      <c r="Q97" s="67">
        <f t="shared" si="24"/>
        <v>0</v>
      </c>
      <c r="R97" s="67">
        <f t="shared" si="24"/>
        <v>0</v>
      </c>
      <c r="S97" s="67">
        <f t="shared" si="24"/>
        <v>0.58000000000000007</v>
      </c>
      <c r="T97" s="67">
        <f t="shared" si="24"/>
        <v>3.9899999999999993</v>
      </c>
      <c r="U97" s="67">
        <f t="shared" si="24"/>
        <v>650.40000000000009</v>
      </c>
      <c r="V97" s="67">
        <f t="shared" si="24"/>
        <v>614.72</v>
      </c>
      <c r="W97" s="67">
        <f t="shared" si="24"/>
        <v>45.82</v>
      </c>
      <c r="X97" s="67">
        <f t="shared" si="24"/>
        <v>147.24</v>
      </c>
      <c r="Y97" s="67">
        <f t="shared" si="24"/>
        <v>357.32</v>
      </c>
      <c r="Z97" s="67">
        <f t="shared" si="24"/>
        <v>7.120000000000001</v>
      </c>
      <c r="AA97" s="67">
        <f t="shared" si="24"/>
        <v>18.8</v>
      </c>
      <c r="AB97" s="67">
        <f t="shared" si="24"/>
        <v>219.79</v>
      </c>
      <c r="AC97" s="67">
        <f t="shared" si="24"/>
        <v>67.399999999999991</v>
      </c>
      <c r="AD97" s="67">
        <f t="shared" si="24"/>
        <v>1.85</v>
      </c>
      <c r="AE97" s="67">
        <f t="shared" si="24"/>
        <v>0.32</v>
      </c>
      <c r="AF97" s="67">
        <f t="shared" si="24"/>
        <v>0.23</v>
      </c>
      <c r="AG97" s="67">
        <f t="shared" si="24"/>
        <v>5.7799999999999994</v>
      </c>
      <c r="AH97" s="67">
        <f t="shared" si="24"/>
        <v>10.97</v>
      </c>
      <c r="AI97" s="67">
        <f t="shared" si="24"/>
        <v>3.5500000000000003</v>
      </c>
      <c r="AJ97" s="67">
        <f t="shared" si="24"/>
        <v>0</v>
      </c>
      <c r="AK97" s="67">
        <f t="shared" si="24"/>
        <v>1049.0999999999999</v>
      </c>
      <c r="AL97" s="67">
        <f t="shared" si="24"/>
        <v>807.43000000000006</v>
      </c>
      <c r="AM97" s="67">
        <f t="shared" si="24"/>
        <v>1446.62</v>
      </c>
      <c r="AN97" s="67">
        <f t="shared" si="24"/>
        <v>1932.4699999999998</v>
      </c>
      <c r="AO97" s="67">
        <f t="shared" si="24"/>
        <v>470.97</v>
      </c>
      <c r="AP97" s="67">
        <f t="shared" si="24"/>
        <v>771.88</v>
      </c>
      <c r="AQ97" s="67">
        <f t="shared" si="24"/>
        <v>250.72</v>
      </c>
      <c r="AR97" s="67">
        <f t="shared" si="24"/>
        <v>918.06999999999994</v>
      </c>
      <c r="AS97" s="67">
        <f t="shared" si="24"/>
        <v>1062.52</v>
      </c>
      <c r="AT97" s="67">
        <f t="shared" si="24"/>
        <v>1318.4</v>
      </c>
      <c r="AU97" s="67">
        <f t="shared" si="24"/>
        <v>1826.13</v>
      </c>
      <c r="AV97" s="67">
        <f t="shared" si="24"/>
        <v>635.14</v>
      </c>
      <c r="AW97" s="67">
        <f t="shared" si="24"/>
        <v>1046.5999999999999</v>
      </c>
      <c r="AX97" s="67">
        <f t="shared" si="24"/>
        <v>3736.4</v>
      </c>
      <c r="AY97" s="67">
        <f t="shared" si="24"/>
        <v>176.4</v>
      </c>
      <c r="AZ97" s="67">
        <f t="shared" si="24"/>
        <v>862.81999999999994</v>
      </c>
      <c r="BA97" s="67">
        <f t="shared" si="24"/>
        <v>897.09999999999991</v>
      </c>
      <c r="BB97" s="67">
        <f t="shared" si="24"/>
        <v>690.57</v>
      </c>
      <c r="BC97" s="67">
        <f t="shared" si="24"/>
        <v>373.64</v>
      </c>
      <c r="BD97" s="67">
        <f t="shared" si="24"/>
        <v>0.13</v>
      </c>
      <c r="BE97" s="67">
        <f t="shared" si="24"/>
        <v>0.06</v>
      </c>
      <c r="BF97" s="67">
        <f t="shared" si="24"/>
        <v>0.03</v>
      </c>
      <c r="BG97" s="67">
        <f t="shared" si="24"/>
        <v>7.0000000000000007E-2</v>
      </c>
      <c r="BH97" s="67">
        <f t="shared" si="24"/>
        <v>0.08</v>
      </c>
      <c r="BI97" s="67">
        <f t="shared" si="24"/>
        <v>0.39</v>
      </c>
      <c r="BJ97" s="67">
        <f t="shared" si="24"/>
        <v>0</v>
      </c>
      <c r="BK97" s="67">
        <f t="shared" si="24"/>
        <v>1.3900000000000001</v>
      </c>
      <c r="BL97" s="67">
        <f t="shared" si="24"/>
        <v>0</v>
      </c>
      <c r="BM97" s="67">
        <f t="shared" si="24"/>
        <v>0.35000000000000003</v>
      </c>
      <c r="BN97" s="67">
        <f t="shared" si="24"/>
        <v>0.02</v>
      </c>
      <c r="BO97" s="67">
        <f t="shared" si="24"/>
        <v>0</v>
      </c>
      <c r="BP97" s="67">
        <f t="shared" si="24"/>
        <v>0</v>
      </c>
      <c r="BQ97" s="67">
        <f t="shared" si="24"/>
        <v>7.0000000000000007E-2</v>
      </c>
      <c r="BR97" s="67">
        <f t="shared" si="24"/>
        <v>0.12</v>
      </c>
      <c r="BS97" s="67">
        <f t="shared" si="24"/>
        <v>1.52</v>
      </c>
      <c r="BT97" s="67">
        <f t="shared" si="24"/>
        <v>0.01</v>
      </c>
      <c r="BU97" s="67">
        <f t="shared" si="24"/>
        <v>0</v>
      </c>
      <c r="BV97" s="67">
        <f t="shared" ref="BV97:CQ97" si="25">SUM(BV91:BV96)</f>
        <v>0.89</v>
      </c>
      <c r="BW97" s="67">
        <f t="shared" si="25"/>
        <v>0.08</v>
      </c>
      <c r="BX97" s="67">
        <f t="shared" si="25"/>
        <v>0</v>
      </c>
      <c r="BY97" s="67">
        <f t="shared" si="25"/>
        <v>0</v>
      </c>
      <c r="BZ97" s="67">
        <f t="shared" si="25"/>
        <v>0</v>
      </c>
      <c r="CA97" s="67">
        <f t="shared" si="25"/>
        <v>0</v>
      </c>
      <c r="CB97" s="67">
        <f t="shared" si="25"/>
        <v>450.12000000000006</v>
      </c>
      <c r="CC97" s="67">
        <f t="shared" si="25"/>
        <v>0</v>
      </c>
      <c r="CD97" s="67">
        <f t="shared" si="25"/>
        <v>0</v>
      </c>
      <c r="CE97" s="67">
        <f t="shared" si="25"/>
        <v>55.439999999999991</v>
      </c>
      <c r="CF97" s="67">
        <f t="shared" si="25"/>
        <v>0</v>
      </c>
      <c r="CG97" s="67">
        <f t="shared" si="25"/>
        <v>59.38</v>
      </c>
      <c r="CH97" s="67">
        <f t="shared" si="25"/>
        <v>38.729999999999997</v>
      </c>
      <c r="CI97" s="67">
        <f t="shared" si="25"/>
        <v>49.050000000000004</v>
      </c>
      <c r="CJ97" s="67">
        <f t="shared" si="25"/>
        <v>6263.7</v>
      </c>
      <c r="CK97" s="67">
        <f t="shared" si="25"/>
        <v>3237.3</v>
      </c>
      <c r="CL97" s="67">
        <f t="shared" si="25"/>
        <v>4750.5</v>
      </c>
      <c r="CM97" s="67">
        <f t="shared" si="25"/>
        <v>114.44</v>
      </c>
      <c r="CN97" s="67">
        <f t="shared" si="25"/>
        <v>70.75</v>
      </c>
      <c r="CO97" s="67">
        <f t="shared" si="25"/>
        <v>92.639999999999986</v>
      </c>
      <c r="CP97" s="67">
        <f t="shared" si="25"/>
        <v>10</v>
      </c>
      <c r="CQ97" s="67">
        <f t="shared" si="25"/>
        <v>1.03</v>
      </c>
    </row>
    <row r="98" spans="1:95" x14ac:dyDescent="0.3">
      <c r="A98" s="121"/>
      <c r="B98" s="122" t="s">
        <v>199</v>
      </c>
      <c r="C98" s="123"/>
      <c r="D98" s="243"/>
      <c r="E98" s="243"/>
      <c r="F98" s="243"/>
      <c r="G98" s="243"/>
      <c r="H98" s="243"/>
      <c r="I98" s="243"/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175</v>
      </c>
      <c r="AD98" s="9">
        <v>0</v>
      </c>
      <c r="AE98" s="9">
        <v>0.3</v>
      </c>
      <c r="AF98" s="9">
        <v>0.35</v>
      </c>
      <c r="AI98" s="9">
        <v>15</v>
      </c>
      <c r="CI98" s="10">
        <v>0</v>
      </c>
      <c r="CL98" s="10">
        <v>0</v>
      </c>
      <c r="CO98" s="10">
        <v>0</v>
      </c>
    </row>
    <row r="99" spans="1:95" x14ac:dyDescent="0.3">
      <c r="A99" s="121" t="str">
        <f>" 245/1"</f>
        <v xml:space="preserve"> 245/1</v>
      </c>
      <c r="B99" s="126" t="s">
        <v>344</v>
      </c>
      <c r="C99" s="123" t="str">
        <f>"40"</f>
        <v>40</v>
      </c>
      <c r="D99" s="243">
        <v>0.31</v>
      </c>
      <c r="E99" s="243">
        <v>0</v>
      </c>
      <c r="F99" s="243">
        <v>0.33</v>
      </c>
      <c r="G99" s="243">
        <v>0.37</v>
      </c>
      <c r="H99" s="243">
        <v>1.3</v>
      </c>
      <c r="I99" s="243">
        <v>8.6095089999999992</v>
      </c>
    </row>
    <row r="100" spans="1:95" x14ac:dyDescent="0.3">
      <c r="A100" s="121" t="s">
        <v>236</v>
      </c>
      <c r="B100" s="126" t="s">
        <v>212</v>
      </c>
      <c r="C100" s="123" t="s">
        <v>225</v>
      </c>
      <c r="D100" s="123">
        <v>1.85</v>
      </c>
      <c r="E100" s="123">
        <v>0</v>
      </c>
      <c r="F100" s="123">
        <v>9.67</v>
      </c>
      <c r="G100" s="123">
        <v>2.68</v>
      </c>
      <c r="H100" s="123">
        <v>9.43</v>
      </c>
      <c r="I100" s="243">
        <v>75.66</v>
      </c>
      <c r="V100" s="9">
        <f t="shared" ref="V100:AF100" si="26">V97-V98</f>
        <v>614.72</v>
      </c>
      <c r="W100" s="9">
        <f t="shared" si="26"/>
        <v>45.82</v>
      </c>
      <c r="X100" s="9">
        <f t="shared" si="26"/>
        <v>147.24</v>
      </c>
      <c r="Y100" s="9">
        <f t="shared" si="26"/>
        <v>357.32</v>
      </c>
      <c r="Z100" s="9">
        <f t="shared" si="26"/>
        <v>7.120000000000001</v>
      </c>
      <c r="AA100" s="9">
        <f t="shared" si="26"/>
        <v>18.8</v>
      </c>
      <c r="AB100" s="9">
        <f t="shared" si="26"/>
        <v>219.79</v>
      </c>
      <c r="AC100" s="9">
        <f t="shared" si="26"/>
        <v>-107.60000000000001</v>
      </c>
      <c r="AD100" s="9">
        <f t="shared" si="26"/>
        <v>1.85</v>
      </c>
      <c r="AE100" s="9">
        <f t="shared" si="26"/>
        <v>2.0000000000000018E-2</v>
      </c>
      <c r="AF100" s="9">
        <f t="shared" si="26"/>
        <v>-0.11999999999999997</v>
      </c>
      <c r="AI100" s="9">
        <f>AI97-AI98</f>
        <v>-11.45</v>
      </c>
      <c r="CI100" s="10">
        <f>CI97-CI98</f>
        <v>49.050000000000004</v>
      </c>
      <c r="CL100" s="10">
        <f>CL97-CL98</f>
        <v>4750.5</v>
      </c>
      <c r="CO100" s="10">
        <f>CO97-CO98</f>
        <v>92.639999999999986</v>
      </c>
    </row>
    <row r="101" spans="1:95" x14ac:dyDescent="0.3">
      <c r="A101" s="121" t="s">
        <v>237</v>
      </c>
      <c r="B101" s="126" t="s">
        <v>213</v>
      </c>
      <c r="C101" s="123" t="str">
        <f>"100"</f>
        <v>100</v>
      </c>
      <c r="D101" s="123">
        <v>12.9</v>
      </c>
      <c r="E101" s="123">
        <v>0</v>
      </c>
      <c r="F101" s="243">
        <v>12.7</v>
      </c>
      <c r="G101" s="123">
        <v>4.63</v>
      </c>
      <c r="H101" s="123">
        <v>2.95</v>
      </c>
      <c r="I101" s="123">
        <v>203.9</v>
      </c>
    </row>
    <row r="102" spans="1:95" x14ac:dyDescent="0.3">
      <c r="A102" s="121" t="s">
        <v>238</v>
      </c>
      <c r="B102" s="126" t="s">
        <v>214</v>
      </c>
      <c r="C102" s="123" t="str">
        <f>"150"</f>
        <v>150</v>
      </c>
      <c r="D102" s="123">
        <v>3.49</v>
      </c>
      <c r="E102" s="123">
        <v>0.03</v>
      </c>
      <c r="F102" s="123">
        <v>4.25</v>
      </c>
      <c r="G102" s="123">
        <v>0.53</v>
      </c>
      <c r="H102" s="123">
        <v>36.799999999999997</v>
      </c>
      <c r="I102" s="123">
        <v>199.92533025999998</v>
      </c>
    </row>
    <row r="103" spans="1:95" x14ac:dyDescent="0.3">
      <c r="A103" s="121" t="s">
        <v>240</v>
      </c>
      <c r="B103" s="126" t="s">
        <v>300</v>
      </c>
      <c r="C103" s="123" t="str">
        <f>"200"</f>
        <v>200</v>
      </c>
      <c r="D103" s="243">
        <v>0.72</v>
      </c>
      <c r="E103" s="243">
        <v>0</v>
      </c>
      <c r="F103" s="243">
        <v>0.03</v>
      </c>
      <c r="G103" s="243">
        <v>0.03</v>
      </c>
      <c r="H103" s="243">
        <v>16.46</v>
      </c>
      <c r="I103" s="243">
        <v>51.02</v>
      </c>
    </row>
    <row r="104" spans="1:95" x14ac:dyDescent="0.3">
      <c r="A104" s="121" t="str">
        <f>""</f>
        <v/>
      </c>
      <c r="B104" s="126" t="s">
        <v>112</v>
      </c>
      <c r="C104" s="123" t="str">
        <f>"30"</f>
        <v>30</v>
      </c>
      <c r="D104" s="243">
        <v>2.7</v>
      </c>
      <c r="E104" s="243">
        <v>0</v>
      </c>
      <c r="F104" s="243">
        <v>0.9</v>
      </c>
      <c r="G104" s="243">
        <v>0</v>
      </c>
      <c r="H104" s="243">
        <v>16.14</v>
      </c>
      <c r="I104" s="243">
        <v>80.295000000000002</v>
      </c>
    </row>
    <row r="105" spans="1:95" x14ac:dyDescent="0.3">
      <c r="A105" s="121" t="str">
        <f>"-"</f>
        <v>-</v>
      </c>
      <c r="B105" s="126" t="s">
        <v>100</v>
      </c>
      <c r="C105" s="123" t="str">
        <f>"30"</f>
        <v>30</v>
      </c>
      <c r="D105" s="243">
        <v>1.98</v>
      </c>
      <c r="E105" s="243">
        <v>0</v>
      </c>
      <c r="F105" s="243">
        <v>0.36</v>
      </c>
      <c r="G105" s="243">
        <v>0.36</v>
      </c>
      <c r="H105" s="243">
        <v>12.51</v>
      </c>
      <c r="I105" s="243">
        <v>58.013999999999996</v>
      </c>
      <c r="J105" s="134">
        <v>8.65</v>
      </c>
      <c r="K105" s="13">
        <v>0.08</v>
      </c>
      <c r="L105" s="13">
        <v>0</v>
      </c>
      <c r="M105" s="13">
        <v>0</v>
      </c>
      <c r="N105" s="13">
        <v>2.27</v>
      </c>
      <c r="O105" s="13">
        <v>9.8000000000000007</v>
      </c>
      <c r="P105" s="13">
        <v>1.61</v>
      </c>
      <c r="Q105" s="13">
        <v>0</v>
      </c>
      <c r="R105" s="13">
        <v>0</v>
      </c>
      <c r="S105" s="13">
        <v>0.12</v>
      </c>
      <c r="T105" s="13">
        <v>1.99</v>
      </c>
      <c r="U105" s="13">
        <v>328.22</v>
      </c>
      <c r="V105" s="13">
        <v>213.25</v>
      </c>
      <c r="W105" s="13">
        <v>19.09</v>
      </c>
      <c r="X105" s="13">
        <v>23.24</v>
      </c>
      <c r="Y105" s="13">
        <v>107.88</v>
      </c>
      <c r="Z105" s="13">
        <v>1.0900000000000001</v>
      </c>
      <c r="AA105" s="13">
        <v>16.02</v>
      </c>
      <c r="AB105" s="13">
        <v>1924.8</v>
      </c>
      <c r="AC105" s="13">
        <v>427.73</v>
      </c>
      <c r="AD105" s="13">
        <v>0.46</v>
      </c>
      <c r="AE105" s="13">
        <v>0.25</v>
      </c>
      <c r="AF105" s="13">
        <v>0.1</v>
      </c>
      <c r="AG105" s="13">
        <v>1.54</v>
      </c>
      <c r="AH105" s="13">
        <v>3.92</v>
      </c>
      <c r="AI105" s="13">
        <v>1.67</v>
      </c>
      <c r="AJ105" s="14">
        <v>0</v>
      </c>
      <c r="AK105" s="14">
        <v>462.11</v>
      </c>
      <c r="AL105" s="14">
        <v>395.6</v>
      </c>
      <c r="AM105" s="14">
        <v>607.37</v>
      </c>
      <c r="AN105" s="14">
        <v>655.12</v>
      </c>
      <c r="AO105" s="14">
        <v>186.13</v>
      </c>
      <c r="AP105" s="14">
        <v>359.1</v>
      </c>
      <c r="AQ105" s="14">
        <v>105.76</v>
      </c>
      <c r="AR105" s="14">
        <v>332.55</v>
      </c>
      <c r="AS105" s="14">
        <v>417.14</v>
      </c>
      <c r="AT105" s="14">
        <v>472.99</v>
      </c>
      <c r="AU105" s="14">
        <v>710.39</v>
      </c>
      <c r="AV105" s="14">
        <v>303.89999999999998</v>
      </c>
      <c r="AW105" s="14">
        <v>375.32</v>
      </c>
      <c r="AX105" s="14">
        <v>1338.79</v>
      </c>
      <c r="AY105" s="14">
        <v>85.57</v>
      </c>
      <c r="AZ105" s="14">
        <v>388.24</v>
      </c>
      <c r="BA105" s="14">
        <v>342.77</v>
      </c>
      <c r="BB105" s="14">
        <v>279.89</v>
      </c>
      <c r="BC105" s="14">
        <v>105.77</v>
      </c>
      <c r="BD105" s="14">
        <v>0.1</v>
      </c>
      <c r="BE105" s="14">
        <v>0.02</v>
      </c>
      <c r="BF105" s="14">
        <v>0.02</v>
      </c>
      <c r="BG105" s="14">
        <v>0.05</v>
      </c>
      <c r="BH105" s="14">
        <v>0.06</v>
      </c>
      <c r="BI105" s="14">
        <v>0.21</v>
      </c>
      <c r="BJ105" s="14">
        <v>0</v>
      </c>
      <c r="BK105" s="14">
        <v>0.66</v>
      </c>
      <c r="BL105" s="14">
        <v>0</v>
      </c>
      <c r="BM105" s="14">
        <v>0.2</v>
      </c>
      <c r="BN105" s="14">
        <v>0</v>
      </c>
      <c r="BO105" s="14">
        <v>0</v>
      </c>
      <c r="BP105" s="14">
        <v>0</v>
      </c>
      <c r="BQ105" s="14">
        <v>0.02</v>
      </c>
      <c r="BR105" s="14">
        <v>0.08</v>
      </c>
      <c r="BS105" s="14">
        <v>0.61</v>
      </c>
      <c r="BT105" s="14">
        <v>0</v>
      </c>
      <c r="BU105" s="14">
        <v>0</v>
      </c>
      <c r="BV105" s="14">
        <v>0.05</v>
      </c>
      <c r="BW105" s="14">
        <v>0</v>
      </c>
      <c r="BX105" s="14">
        <v>0</v>
      </c>
      <c r="BY105" s="14">
        <v>0</v>
      </c>
      <c r="BZ105" s="14">
        <v>0</v>
      </c>
      <c r="CA105" s="14">
        <v>0</v>
      </c>
      <c r="CB105" s="14">
        <v>139.5</v>
      </c>
      <c r="CC105" s="15"/>
      <c r="CD105" s="15"/>
      <c r="CE105" s="14">
        <v>336.82</v>
      </c>
      <c r="CF105" s="14"/>
      <c r="CG105" s="14">
        <v>38.81</v>
      </c>
      <c r="CH105" s="14">
        <v>23.05</v>
      </c>
      <c r="CI105" s="14">
        <v>30.93</v>
      </c>
      <c r="CJ105" s="14">
        <v>2331.44</v>
      </c>
      <c r="CK105" s="14">
        <v>1417.28</v>
      </c>
      <c r="CL105" s="14">
        <v>1874.36</v>
      </c>
      <c r="CM105" s="14">
        <v>20.63</v>
      </c>
      <c r="CN105" s="14">
        <v>8.98</v>
      </c>
      <c r="CO105" s="14">
        <v>14.87</v>
      </c>
      <c r="CP105" s="14">
        <v>0</v>
      </c>
      <c r="CQ105" s="14">
        <v>0.75</v>
      </c>
    </row>
    <row r="106" spans="1:95" x14ac:dyDescent="0.3">
      <c r="A106" s="121" t="str">
        <f>"-"</f>
        <v>-</v>
      </c>
      <c r="B106" s="126" t="s">
        <v>155</v>
      </c>
      <c r="C106" s="123" t="str">
        <f>"140"</f>
        <v>140</v>
      </c>
      <c r="D106" s="243">
        <v>0.56000000000000005</v>
      </c>
      <c r="E106" s="243">
        <v>0</v>
      </c>
      <c r="F106" s="243">
        <v>0.56000000000000005</v>
      </c>
      <c r="G106" s="243">
        <v>0.56000000000000005</v>
      </c>
      <c r="H106" s="243">
        <v>16.239999999999998</v>
      </c>
      <c r="I106" s="243">
        <v>68.152000000000001</v>
      </c>
      <c r="J106" s="134">
        <v>0.32</v>
      </c>
      <c r="K106" s="13">
        <v>0</v>
      </c>
      <c r="L106" s="13">
        <v>0</v>
      </c>
      <c r="M106" s="13">
        <v>0</v>
      </c>
      <c r="N106" s="13">
        <v>0.73</v>
      </c>
      <c r="O106" s="13">
        <v>28.03</v>
      </c>
      <c r="P106" s="13">
        <v>5.72</v>
      </c>
      <c r="Q106" s="13">
        <v>0</v>
      </c>
      <c r="R106" s="13">
        <v>0</v>
      </c>
      <c r="S106" s="13">
        <v>0</v>
      </c>
      <c r="T106" s="13">
        <v>1.28</v>
      </c>
      <c r="U106" s="13">
        <v>145.29</v>
      </c>
      <c r="V106" s="13">
        <v>200.36</v>
      </c>
      <c r="W106" s="13">
        <v>11.67</v>
      </c>
      <c r="X106" s="13">
        <v>101.25</v>
      </c>
      <c r="Y106" s="13">
        <v>147.84</v>
      </c>
      <c r="Z106" s="13">
        <v>3.47</v>
      </c>
      <c r="AA106" s="13">
        <v>0</v>
      </c>
      <c r="AB106" s="13">
        <v>4.79</v>
      </c>
      <c r="AC106" s="13">
        <v>1.07</v>
      </c>
      <c r="AD106" s="13">
        <v>0.43</v>
      </c>
      <c r="AE106" s="13">
        <v>0.19</v>
      </c>
      <c r="AF106" s="13">
        <v>0.1</v>
      </c>
      <c r="AG106" s="13">
        <v>1.9</v>
      </c>
      <c r="AH106" s="13">
        <v>3.83</v>
      </c>
      <c r="AI106" s="13">
        <v>0</v>
      </c>
      <c r="AJ106" s="14">
        <v>0</v>
      </c>
      <c r="AK106" s="14">
        <v>307.89</v>
      </c>
      <c r="AL106" s="14">
        <v>240.05</v>
      </c>
      <c r="AM106" s="14">
        <v>388.78</v>
      </c>
      <c r="AN106" s="14">
        <v>276.58</v>
      </c>
      <c r="AO106" s="14">
        <v>166.99</v>
      </c>
      <c r="AP106" s="14">
        <v>208.74</v>
      </c>
      <c r="AQ106" s="14">
        <v>93.93</v>
      </c>
      <c r="AR106" s="14">
        <v>308.94</v>
      </c>
      <c r="AS106" s="14">
        <v>302.67</v>
      </c>
      <c r="AT106" s="14">
        <v>584.47</v>
      </c>
      <c r="AU106" s="14">
        <v>575.08000000000004</v>
      </c>
      <c r="AV106" s="14">
        <v>156.56</v>
      </c>
      <c r="AW106" s="14">
        <v>375.73</v>
      </c>
      <c r="AX106" s="14">
        <v>1179.3800000000001</v>
      </c>
      <c r="AY106" s="14">
        <v>0</v>
      </c>
      <c r="AZ106" s="14">
        <v>260.93</v>
      </c>
      <c r="BA106" s="14">
        <v>316.24</v>
      </c>
      <c r="BB106" s="14">
        <v>224.4</v>
      </c>
      <c r="BC106" s="14">
        <v>172.21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0.01</v>
      </c>
      <c r="BJ106" s="14">
        <v>0</v>
      </c>
      <c r="BK106" s="14">
        <v>0.28000000000000003</v>
      </c>
      <c r="BL106" s="14">
        <v>0</v>
      </c>
      <c r="BM106" s="14">
        <v>0.02</v>
      </c>
      <c r="BN106" s="14">
        <v>0.01</v>
      </c>
      <c r="BO106" s="14">
        <v>0</v>
      </c>
      <c r="BP106" s="14">
        <v>0</v>
      </c>
      <c r="BQ106" s="14">
        <v>0</v>
      </c>
      <c r="BR106" s="14">
        <v>0.01</v>
      </c>
      <c r="BS106" s="14">
        <v>0.56000000000000005</v>
      </c>
      <c r="BT106" s="14">
        <v>0.01</v>
      </c>
      <c r="BU106" s="14">
        <v>0</v>
      </c>
      <c r="BV106" s="14">
        <v>0.55000000000000004</v>
      </c>
      <c r="BW106" s="14">
        <v>0.05</v>
      </c>
      <c r="BX106" s="14">
        <v>0</v>
      </c>
      <c r="BY106" s="14">
        <v>0</v>
      </c>
      <c r="BZ106" s="14">
        <v>0</v>
      </c>
      <c r="CA106" s="14">
        <v>0</v>
      </c>
      <c r="CB106" s="14">
        <v>87.71</v>
      </c>
      <c r="CC106" s="15"/>
      <c r="CD106" s="15"/>
      <c r="CE106" s="14">
        <v>0.8</v>
      </c>
      <c r="CF106" s="14"/>
      <c r="CG106" s="14">
        <v>18.36</v>
      </c>
      <c r="CH106" s="14">
        <v>10.86</v>
      </c>
      <c r="CI106" s="14">
        <v>14.61</v>
      </c>
      <c r="CJ106" s="14">
        <v>2084.0700000000002</v>
      </c>
      <c r="CK106" s="14">
        <v>1025.55</v>
      </c>
      <c r="CL106" s="14">
        <v>1554.81</v>
      </c>
      <c r="CM106" s="14">
        <v>30.49</v>
      </c>
      <c r="CN106" s="14">
        <v>20.28</v>
      </c>
      <c r="CO106" s="14">
        <v>25.39</v>
      </c>
      <c r="CP106" s="14">
        <v>0</v>
      </c>
      <c r="CQ106" s="14">
        <v>0.38</v>
      </c>
    </row>
    <row r="107" spans="1:95" x14ac:dyDescent="0.3">
      <c r="A107" s="127"/>
      <c r="B107" s="142" t="s">
        <v>205</v>
      </c>
      <c r="C107" s="128"/>
      <c r="D107" s="244">
        <f t="shared" ref="D107:H107" si="27">SUM(D99:D106)</f>
        <v>24.509999999999998</v>
      </c>
      <c r="E107" s="244">
        <f t="shared" si="27"/>
        <v>0.03</v>
      </c>
      <c r="F107" s="244">
        <f t="shared" si="27"/>
        <v>28.799999999999997</v>
      </c>
      <c r="G107" s="244">
        <f t="shared" si="27"/>
        <v>9.1599999999999984</v>
      </c>
      <c r="H107" s="244">
        <f t="shared" si="27"/>
        <v>111.83</v>
      </c>
      <c r="I107" s="244">
        <f>I99+I100+I101+I102+I103+I104+I105+I106</f>
        <v>745.57583925999995</v>
      </c>
      <c r="J107" s="134">
        <v>2.75</v>
      </c>
      <c r="K107" s="13">
        <v>0.13</v>
      </c>
      <c r="L107" s="13">
        <v>0</v>
      </c>
      <c r="M107" s="13">
        <v>0</v>
      </c>
      <c r="N107" s="13">
        <v>0.4</v>
      </c>
      <c r="O107" s="13">
        <v>13.3</v>
      </c>
      <c r="P107" s="13">
        <v>0.06</v>
      </c>
      <c r="Q107" s="13">
        <v>0</v>
      </c>
      <c r="R107" s="13">
        <v>0</v>
      </c>
      <c r="S107" s="13">
        <v>0</v>
      </c>
      <c r="T107" s="13">
        <v>0.61</v>
      </c>
      <c r="U107" s="13">
        <v>0.88</v>
      </c>
      <c r="V107" s="13">
        <v>1.75</v>
      </c>
      <c r="W107" s="13">
        <v>1.4</v>
      </c>
      <c r="X107" s="13">
        <v>0</v>
      </c>
      <c r="Y107" s="13">
        <v>1.75</v>
      </c>
      <c r="Z107" s="13">
        <v>0.01</v>
      </c>
      <c r="AA107" s="13">
        <v>23.33</v>
      </c>
      <c r="AB107" s="13">
        <v>17.5</v>
      </c>
      <c r="AC107" s="13">
        <v>26.25</v>
      </c>
      <c r="AD107" s="13">
        <v>0.06</v>
      </c>
      <c r="AE107" s="13">
        <v>0</v>
      </c>
      <c r="AF107" s="13">
        <v>0.01</v>
      </c>
      <c r="AG107" s="13">
        <v>0.01</v>
      </c>
      <c r="AH107" s="13">
        <v>0.01</v>
      </c>
      <c r="AI107" s="13">
        <v>0</v>
      </c>
      <c r="AJ107" s="14">
        <v>0</v>
      </c>
      <c r="AK107" s="14">
        <v>109.49</v>
      </c>
      <c r="AL107" s="14">
        <v>113.81</v>
      </c>
      <c r="AM107" s="14">
        <v>175.06</v>
      </c>
      <c r="AN107" s="14">
        <v>59.21</v>
      </c>
      <c r="AO107" s="14">
        <v>34.53</v>
      </c>
      <c r="AP107" s="14">
        <v>69.83</v>
      </c>
      <c r="AQ107" s="14">
        <v>27.88</v>
      </c>
      <c r="AR107" s="14">
        <v>123.78</v>
      </c>
      <c r="AS107" s="14">
        <v>77.349999999999994</v>
      </c>
      <c r="AT107" s="14">
        <v>106.52</v>
      </c>
      <c r="AU107" s="14">
        <v>89.95</v>
      </c>
      <c r="AV107" s="14">
        <v>47.54</v>
      </c>
      <c r="AW107" s="14">
        <v>81.900000000000006</v>
      </c>
      <c r="AX107" s="14">
        <v>681.45</v>
      </c>
      <c r="AY107" s="14">
        <v>0</v>
      </c>
      <c r="AZ107" s="14">
        <v>222.13</v>
      </c>
      <c r="BA107" s="14">
        <v>98.53</v>
      </c>
      <c r="BB107" s="14">
        <v>65.739999999999995</v>
      </c>
      <c r="BC107" s="14">
        <v>50.75</v>
      </c>
      <c r="BD107" s="14">
        <v>0.16</v>
      </c>
      <c r="BE107" s="14">
        <v>7.0000000000000007E-2</v>
      </c>
      <c r="BF107" s="14">
        <v>0.04</v>
      </c>
      <c r="BG107" s="14">
        <v>0.09</v>
      </c>
      <c r="BH107" s="14">
        <v>0.1</v>
      </c>
      <c r="BI107" s="14">
        <v>0.46</v>
      </c>
      <c r="BJ107" s="14">
        <v>0</v>
      </c>
      <c r="BK107" s="14">
        <v>1.32</v>
      </c>
      <c r="BL107" s="14">
        <v>0</v>
      </c>
      <c r="BM107" s="14">
        <v>0.4</v>
      </c>
      <c r="BN107" s="14">
        <v>0</v>
      </c>
      <c r="BO107" s="14">
        <v>0</v>
      </c>
      <c r="BP107" s="14">
        <v>0</v>
      </c>
      <c r="BQ107" s="14">
        <v>0.09</v>
      </c>
      <c r="BR107" s="14">
        <v>0.14000000000000001</v>
      </c>
      <c r="BS107" s="14">
        <v>1.08</v>
      </c>
      <c r="BT107" s="14">
        <v>0</v>
      </c>
      <c r="BU107" s="14">
        <v>0</v>
      </c>
      <c r="BV107" s="14">
        <v>0.16</v>
      </c>
      <c r="BW107" s="14">
        <v>0.01</v>
      </c>
      <c r="BX107" s="14">
        <v>0</v>
      </c>
      <c r="BY107" s="14">
        <v>0</v>
      </c>
      <c r="BZ107" s="14">
        <v>0</v>
      </c>
      <c r="CA107" s="14">
        <v>0</v>
      </c>
      <c r="CB107" s="14">
        <v>12.86</v>
      </c>
      <c r="CC107" s="15"/>
      <c r="CD107" s="15"/>
      <c r="CE107" s="14">
        <v>26.25</v>
      </c>
      <c r="CF107" s="14"/>
      <c r="CG107" s="14">
        <v>0.23</v>
      </c>
      <c r="CH107" s="14">
        <v>0.06</v>
      </c>
      <c r="CI107" s="14">
        <v>0.15</v>
      </c>
      <c r="CJ107" s="14">
        <v>565.83000000000004</v>
      </c>
      <c r="CK107" s="14">
        <v>218.28</v>
      </c>
      <c r="CL107" s="14">
        <v>392.06</v>
      </c>
      <c r="CM107" s="14">
        <v>5.43</v>
      </c>
      <c r="CN107" s="14">
        <v>4.9400000000000004</v>
      </c>
      <c r="CO107" s="14">
        <v>5.19</v>
      </c>
      <c r="CP107" s="14">
        <v>0</v>
      </c>
      <c r="CQ107" s="14">
        <v>0</v>
      </c>
    </row>
    <row r="108" spans="1:95" hidden="1" x14ac:dyDescent="0.3">
      <c r="A108" s="56"/>
      <c r="B108" s="16" t="s">
        <v>102</v>
      </c>
      <c r="C108" s="74"/>
      <c r="D108" s="242">
        <v>26.95</v>
      </c>
      <c r="E108" s="242">
        <v>0</v>
      </c>
      <c r="F108" s="242">
        <v>27.65</v>
      </c>
      <c r="G108" s="242">
        <v>0</v>
      </c>
      <c r="H108" s="242">
        <v>117.24999999999999</v>
      </c>
      <c r="I108" s="242">
        <v>822.5</v>
      </c>
      <c r="J108" s="134">
        <v>0.03</v>
      </c>
      <c r="K108" s="13">
        <v>0.16</v>
      </c>
      <c r="L108" s="13">
        <v>0</v>
      </c>
      <c r="M108" s="13">
        <v>0</v>
      </c>
      <c r="N108" s="13">
        <v>0.67</v>
      </c>
      <c r="O108" s="13">
        <v>0.03</v>
      </c>
      <c r="P108" s="13">
        <v>0.28000000000000003</v>
      </c>
      <c r="Q108" s="13">
        <v>0</v>
      </c>
      <c r="R108" s="13">
        <v>0</v>
      </c>
      <c r="S108" s="13">
        <v>0.03</v>
      </c>
      <c r="T108" s="13">
        <v>0.31</v>
      </c>
      <c r="U108" s="13">
        <v>60.57</v>
      </c>
      <c r="V108" s="13">
        <v>37.97</v>
      </c>
      <c r="W108" s="13">
        <v>7.05</v>
      </c>
      <c r="X108" s="13">
        <v>3.83</v>
      </c>
      <c r="Y108" s="13">
        <v>11.27</v>
      </c>
      <c r="Z108" s="13">
        <v>0.16</v>
      </c>
      <c r="AA108" s="13">
        <v>0</v>
      </c>
      <c r="AB108" s="13">
        <v>23.4</v>
      </c>
      <c r="AC108" s="13">
        <v>4.88</v>
      </c>
      <c r="AD108" s="13">
        <v>0.14000000000000001</v>
      </c>
      <c r="AE108" s="13">
        <v>0.01</v>
      </c>
      <c r="AF108" s="13">
        <v>0.01</v>
      </c>
      <c r="AG108" s="13">
        <v>0.05</v>
      </c>
      <c r="AH108" s="13">
        <v>0.09</v>
      </c>
      <c r="AI108" s="13">
        <v>1.3</v>
      </c>
      <c r="AJ108" s="14">
        <v>0</v>
      </c>
      <c r="AK108" s="14">
        <v>7.62</v>
      </c>
      <c r="AL108" s="14">
        <v>5.92</v>
      </c>
      <c r="AM108" s="14">
        <v>8.4600000000000009</v>
      </c>
      <c r="AN108" s="14">
        <v>7.33</v>
      </c>
      <c r="AO108" s="14">
        <v>1.69</v>
      </c>
      <c r="AP108" s="14">
        <v>5.92</v>
      </c>
      <c r="AQ108" s="14">
        <v>1.41</v>
      </c>
      <c r="AR108" s="14">
        <v>4.8</v>
      </c>
      <c r="AS108" s="14">
        <v>7.33</v>
      </c>
      <c r="AT108" s="14">
        <v>12.69</v>
      </c>
      <c r="AU108" s="14">
        <v>14.95</v>
      </c>
      <c r="AV108" s="14">
        <v>2.82</v>
      </c>
      <c r="AW108" s="14">
        <v>7.9</v>
      </c>
      <c r="AX108" s="14">
        <v>39.49</v>
      </c>
      <c r="AY108" s="14">
        <v>0</v>
      </c>
      <c r="AZ108" s="14">
        <v>4.8</v>
      </c>
      <c r="BA108" s="14">
        <v>7.62</v>
      </c>
      <c r="BB108" s="14">
        <v>5.92</v>
      </c>
      <c r="BC108" s="14">
        <v>1.97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0.01</v>
      </c>
      <c r="BL108" s="14">
        <v>0</v>
      </c>
      <c r="BM108" s="14">
        <v>0.01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7.0000000000000007E-2</v>
      </c>
      <c r="BT108" s="14">
        <v>0</v>
      </c>
      <c r="BU108" s="14">
        <v>0</v>
      </c>
      <c r="BV108" s="14">
        <v>0.15</v>
      </c>
      <c r="BW108" s="14">
        <v>0</v>
      </c>
      <c r="BX108" s="14">
        <v>0</v>
      </c>
      <c r="BY108" s="14">
        <v>0</v>
      </c>
      <c r="BZ108" s="14">
        <v>0</v>
      </c>
      <c r="CA108" s="14">
        <v>0</v>
      </c>
      <c r="CB108" s="14">
        <v>28.71</v>
      </c>
      <c r="CC108" s="15"/>
      <c r="CD108" s="15"/>
      <c r="CE108" s="14">
        <v>3.9</v>
      </c>
      <c r="CF108" s="14"/>
      <c r="CG108" s="14">
        <v>6.92</v>
      </c>
      <c r="CH108" s="14">
        <v>3.92</v>
      </c>
      <c r="CI108" s="14">
        <v>5.42</v>
      </c>
      <c r="CJ108" s="14">
        <v>255.5</v>
      </c>
      <c r="CK108" s="14">
        <v>60.5</v>
      </c>
      <c r="CL108" s="14">
        <v>158</v>
      </c>
      <c r="CM108" s="14">
        <v>0.09</v>
      </c>
      <c r="CN108" s="14">
        <v>0.08</v>
      </c>
      <c r="CO108" s="14">
        <v>0.08</v>
      </c>
      <c r="CP108" s="14">
        <v>0</v>
      </c>
      <c r="CQ108" s="14">
        <v>0.15</v>
      </c>
    </row>
    <row r="109" spans="1:95" hidden="1" x14ac:dyDescent="0.3">
      <c r="A109" s="56"/>
      <c r="B109" s="16" t="s">
        <v>103</v>
      </c>
      <c r="C109" s="74"/>
      <c r="D109" s="242">
        <f t="shared" ref="D109:I109" si="28">D107-D108</f>
        <v>-2.4400000000000013</v>
      </c>
      <c r="E109" s="242">
        <f t="shared" si="28"/>
        <v>0.03</v>
      </c>
      <c r="F109" s="242">
        <f t="shared" si="28"/>
        <v>1.1499999999999986</v>
      </c>
      <c r="G109" s="242">
        <f t="shared" si="28"/>
        <v>9.1599999999999984</v>
      </c>
      <c r="H109" s="242">
        <f t="shared" si="28"/>
        <v>-5.4199999999999875</v>
      </c>
      <c r="I109" s="242">
        <f t="shared" si="28"/>
        <v>-76.924160740000048</v>
      </c>
      <c r="J109" s="134">
        <v>2.79</v>
      </c>
      <c r="K109" s="13">
        <v>1.3</v>
      </c>
      <c r="L109" s="13">
        <v>0</v>
      </c>
      <c r="M109" s="13">
        <v>0</v>
      </c>
      <c r="N109" s="13">
        <v>1.36</v>
      </c>
      <c r="O109" s="13">
        <v>7.78</v>
      </c>
      <c r="P109" s="13">
        <v>0.15</v>
      </c>
      <c r="Q109" s="13">
        <v>0</v>
      </c>
      <c r="R109" s="13">
        <v>0</v>
      </c>
      <c r="S109" s="13">
        <v>0.03</v>
      </c>
      <c r="T109" s="13">
        <v>1.3</v>
      </c>
      <c r="U109" s="13">
        <v>202.74</v>
      </c>
      <c r="V109" s="13">
        <v>111.42</v>
      </c>
      <c r="W109" s="13">
        <v>35.96</v>
      </c>
      <c r="X109" s="13">
        <v>11.31</v>
      </c>
      <c r="Y109" s="13">
        <v>87.21</v>
      </c>
      <c r="Z109" s="13">
        <v>0.79</v>
      </c>
      <c r="AA109" s="13">
        <v>29.88</v>
      </c>
      <c r="AB109" s="13">
        <v>7.12</v>
      </c>
      <c r="AC109" s="13">
        <v>38.770000000000003</v>
      </c>
      <c r="AD109" s="13">
        <v>1.17</v>
      </c>
      <c r="AE109" s="13">
        <v>0.04</v>
      </c>
      <c r="AF109" s="13">
        <v>0.1</v>
      </c>
      <c r="AG109" s="13">
        <v>3.27</v>
      </c>
      <c r="AH109" s="13">
        <v>6.1</v>
      </c>
      <c r="AI109" s="13">
        <v>0.23</v>
      </c>
      <c r="AJ109" s="14">
        <v>0</v>
      </c>
      <c r="AK109" s="14">
        <v>486.95</v>
      </c>
      <c r="AL109" s="14">
        <v>405.99</v>
      </c>
      <c r="AM109" s="14">
        <v>788.32</v>
      </c>
      <c r="AN109" s="14">
        <v>780.27</v>
      </c>
      <c r="AO109" s="14">
        <v>244.37</v>
      </c>
      <c r="AP109" s="14">
        <v>446.46</v>
      </c>
      <c r="AQ109" s="14">
        <v>153.38999999999999</v>
      </c>
      <c r="AR109" s="14">
        <v>431.68</v>
      </c>
      <c r="AS109" s="14">
        <v>551.03</v>
      </c>
      <c r="AT109" s="14">
        <v>597.46</v>
      </c>
      <c r="AU109" s="14">
        <v>765.64</v>
      </c>
      <c r="AV109" s="14">
        <v>240.23</v>
      </c>
      <c r="AW109" s="14">
        <v>650.6</v>
      </c>
      <c r="AX109" s="14">
        <v>1535.19</v>
      </c>
      <c r="AY109" s="14">
        <v>66.290000000000006</v>
      </c>
      <c r="AZ109" s="14">
        <v>514.75</v>
      </c>
      <c r="BA109" s="14">
        <v>436.5</v>
      </c>
      <c r="BB109" s="14">
        <v>361.41</v>
      </c>
      <c r="BC109" s="14">
        <v>133.36000000000001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0</v>
      </c>
      <c r="BJ109" s="14">
        <v>0</v>
      </c>
      <c r="BK109" s="14">
        <v>0.11</v>
      </c>
      <c r="BL109" s="14">
        <v>0</v>
      </c>
      <c r="BM109" s="14">
        <v>0.06</v>
      </c>
      <c r="BN109" s="14">
        <v>0</v>
      </c>
      <c r="BO109" s="14">
        <v>0.01</v>
      </c>
      <c r="BP109" s="14">
        <v>0</v>
      </c>
      <c r="BQ109" s="14">
        <v>0</v>
      </c>
      <c r="BR109" s="14">
        <v>0</v>
      </c>
      <c r="BS109" s="14">
        <v>0.37</v>
      </c>
      <c r="BT109" s="14">
        <v>0</v>
      </c>
      <c r="BU109" s="14">
        <v>0</v>
      </c>
      <c r="BV109" s="14">
        <v>0.94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56.68</v>
      </c>
      <c r="CC109" s="15"/>
      <c r="CD109" s="15"/>
      <c r="CE109" s="14">
        <v>31.07</v>
      </c>
      <c r="CF109" s="14"/>
      <c r="CG109" s="14">
        <v>27.72</v>
      </c>
      <c r="CH109" s="14">
        <v>12.58</v>
      </c>
      <c r="CI109" s="14">
        <v>20.149999999999999</v>
      </c>
      <c r="CJ109" s="14">
        <v>2874.02</v>
      </c>
      <c r="CK109" s="14">
        <v>1710.77</v>
      </c>
      <c r="CL109" s="14">
        <v>2292.39</v>
      </c>
      <c r="CM109" s="14">
        <v>21.47</v>
      </c>
      <c r="CN109" s="14">
        <v>14.46</v>
      </c>
      <c r="CO109" s="14">
        <v>18</v>
      </c>
      <c r="CP109" s="14">
        <v>0</v>
      </c>
      <c r="CQ109" s="14">
        <v>0.5</v>
      </c>
    </row>
    <row r="110" spans="1:95" hidden="1" x14ac:dyDescent="0.3">
      <c r="A110" s="56"/>
      <c r="B110" s="16" t="s">
        <v>104</v>
      </c>
      <c r="C110" s="74"/>
      <c r="D110" s="242">
        <v>16</v>
      </c>
      <c r="E110" s="242"/>
      <c r="F110" s="242">
        <v>25</v>
      </c>
      <c r="G110" s="242"/>
      <c r="H110" s="242">
        <v>59</v>
      </c>
      <c r="I110" s="242"/>
      <c r="J110" s="134">
        <v>1.87</v>
      </c>
      <c r="K110" s="13">
        <v>0.08</v>
      </c>
      <c r="L110" s="13">
        <v>0</v>
      </c>
      <c r="M110" s="13">
        <v>0</v>
      </c>
      <c r="N110" s="13">
        <v>0.97</v>
      </c>
      <c r="O110" s="13">
        <v>31.42</v>
      </c>
      <c r="P110" s="13">
        <v>1.72</v>
      </c>
      <c r="Q110" s="13">
        <v>0</v>
      </c>
      <c r="R110" s="13">
        <v>0</v>
      </c>
      <c r="S110" s="13">
        <v>0</v>
      </c>
      <c r="T110" s="13">
        <v>0.68</v>
      </c>
      <c r="U110" s="13">
        <v>147.26</v>
      </c>
      <c r="V110" s="13">
        <v>56.22</v>
      </c>
      <c r="W110" s="13">
        <v>10.53</v>
      </c>
      <c r="X110" s="13">
        <v>7.17</v>
      </c>
      <c r="Y110" s="13">
        <v>39.83</v>
      </c>
      <c r="Z110" s="13">
        <v>0.73</v>
      </c>
      <c r="AA110" s="13">
        <v>9</v>
      </c>
      <c r="AB110" s="13">
        <v>9</v>
      </c>
      <c r="AC110" s="13">
        <v>16.88</v>
      </c>
      <c r="AD110" s="13">
        <v>0.8</v>
      </c>
      <c r="AE110" s="13">
        <v>0.06</v>
      </c>
      <c r="AF110" s="13">
        <v>0.02</v>
      </c>
      <c r="AG110" s="13">
        <v>0.49</v>
      </c>
      <c r="AH110" s="13">
        <v>1.49</v>
      </c>
      <c r="AI110" s="13">
        <v>0</v>
      </c>
      <c r="AJ110" s="14">
        <v>0</v>
      </c>
      <c r="AK110" s="14">
        <v>229.67</v>
      </c>
      <c r="AL110" s="14">
        <v>209.98</v>
      </c>
      <c r="AM110" s="14">
        <v>393.39</v>
      </c>
      <c r="AN110" s="14">
        <v>122.87</v>
      </c>
      <c r="AO110" s="14">
        <v>74.91</v>
      </c>
      <c r="AP110" s="14">
        <v>152.19</v>
      </c>
      <c r="AQ110" s="14">
        <v>49.94</v>
      </c>
      <c r="AR110" s="14">
        <v>244.06</v>
      </c>
      <c r="AS110" s="14">
        <v>161.38999999999999</v>
      </c>
      <c r="AT110" s="14">
        <v>194.59</v>
      </c>
      <c r="AU110" s="14">
        <v>166.92</v>
      </c>
      <c r="AV110" s="14">
        <v>98.07</v>
      </c>
      <c r="AW110" s="14">
        <v>170.55</v>
      </c>
      <c r="AX110" s="14">
        <v>1497.86</v>
      </c>
      <c r="AY110" s="14">
        <v>0</v>
      </c>
      <c r="AZ110" s="14">
        <v>471.98</v>
      </c>
      <c r="BA110" s="14">
        <v>244.48</v>
      </c>
      <c r="BB110" s="14">
        <v>122.77</v>
      </c>
      <c r="BC110" s="14">
        <v>97.19</v>
      </c>
      <c r="BD110" s="14">
        <v>0.09</v>
      </c>
      <c r="BE110" s="14">
        <v>0.04</v>
      </c>
      <c r="BF110" s="14">
        <v>0.02</v>
      </c>
      <c r="BG110" s="14">
        <v>0.05</v>
      </c>
      <c r="BH110" s="14">
        <v>0.06</v>
      </c>
      <c r="BI110" s="14">
        <v>0.26</v>
      </c>
      <c r="BJ110" s="14">
        <v>0</v>
      </c>
      <c r="BK110" s="14">
        <v>0.81</v>
      </c>
      <c r="BL110" s="14">
        <v>0</v>
      </c>
      <c r="BM110" s="14">
        <v>0.23</v>
      </c>
      <c r="BN110" s="14">
        <v>0</v>
      </c>
      <c r="BO110" s="14">
        <v>0</v>
      </c>
      <c r="BP110" s="14">
        <v>0</v>
      </c>
      <c r="BQ110" s="14">
        <v>0.05</v>
      </c>
      <c r="BR110" s="14">
        <v>0.08</v>
      </c>
      <c r="BS110" s="14">
        <v>0.6</v>
      </c>
      <c r="BT110" s="14">
        <v>0</v>
      </c>
      <c r="BU110" s="14">
        <v>0</v>
      </c>
      <c r="BV110" s="14">
        <v>0.24</v>
      </c>
      <c r="BW110" s="14">
        <v>0.01</v>
      </c>
      <c r="BX110" s="14">
        <v>0</v>
      </c>
      <c r="BY110" s="14">
        <v>0</v>
      </c>
      <c r="BZ110" s="14">
        <v>0</v>
      </c>
      <c r="CA110" s="14">
        <v>0</v>
      </c>
      <c r="CB110" s="14">
        <v>7.57</v>
      </c>
      <c r="CC110" s="15"/>
      <c r="CD110" s="15"/>
      <c r="CE110" s="14">
        <v>10.5</v>
      </c>
      <c r="CF110" s="14"/>
      <c r="CG110" s="14">
        <v>15.92</v>
      </c>
      <c r="CH110" s="14">
        <v>8.3000000000000007</v>
      </c>
      <c r="CI110" s="14">
        <v>12.11</v>
      </c>
      <c r="CJ110" s="14">
        <v>369.83</v>
      </c>
      <c r="CK110" s="14">
        <v>365.4</v>
      </c>
      <c r="CL110" s="14">
        <v>367.62</v>
      </c>
      <c r="CM110" s="14">
        <v>9.36</v>
      </c>
      <c r="CN110" s="14">
        <v>4.76</v>
      </c>
      <c r="CO110" s="14">
        <v>7.06</v>
      </c>
      <c r="CP110" s="14">
        <v>0</v>
      </c>
      <c r="CQ110" s="14">
        <v>0.38</v>
      </c>
    </row>
    <row r="111" spans="1:95" x14ac:dyDescent="0.3">
      <c r="A111" s="56"/>
      <c r="B111" s="143" t="s">
        <v>287</v>
      </c>
      <c r="C111" s="74"/>
      <c r="D111" s="245">
        <f>D94+D107</f>
        <v>39.68</v>
      </c>
      <c r="E111" s="245">
        <f t="shared" ref="E111:I111" si="29">E94+E107</f>
        <v>13.75</v>
      </c>
      <c r="F111" s="245">
        <f t="shared" si="29"/>
        <v>46.01</v>
      </c>
      <c r="G111" s="245">
        <f t="shared" si="29"/>
        <v>11.209999999999997</v>
      </c>
      <c r="H111" s="245">
        <f t="shared" si="29"/>
        <v>179.22</v>
      </c>
      <c r="I111" s="245">
        <f t="shared" si="29"/>
        <v>1221.8651892600001</v>
      </c>
      <c r="J111" s="13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5"/>
      <c r="CD111" s="15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</row>
    <row r="112" spans="1:95" x14ac:dyDescent="0.3">
      <c r="A112" s="56"/>
      <c r="B112" s="16"/>
      <c r="C112" s="74"/>
      <c r="D112" s="242"/>
      <c r="E112" s="242"/>
      <c r="F112" s="242"/>
      <c r="G112" s="242"/>
      <c r="H112" s="242"/>
      <c r="I112" s="242"/>
      <c r="J112" s="135">
        <v>0</v>
      </c>
      <c r="K112" s="17">
        <v>0</v>
      </c>
      <c r="L112" s="17">
        <v>0</v>
      </c>
      <c r="M112" s="17">
        <v>0</v>
      </c>
      <c r="N112" s="17">
        <v>9.8000000000000007</v>
      </c>
      <c r="O112" s="17">
        <v>0</v>
      </c>
      <c r="P112" s="17">
        <v>0.04</v>
      </c>
      <c r="Q112" s="17">
        <v>0</v>
      </c>
      <c r="R112" s="17">
        <v>0</v>
      </c>
      <c r="S112" s="17">
        <v>0</v>
      </c>
      <c r="T112" s="17">
        <v>0.03</v>
      </c>
      <c r="U112" s="17">
        <v>0.1</v>
      </c>
      <c r="V112" s="17">
        <v>0.3</v>
      </c>
      <c r="W112" s="17">
        <v>0.28999999999999998</v>
      </c>
      <c r="X112" s="17">
        <v>0</v>
      </c>
      <c r="Y112" s="17">
        <v>0</v>
      </c>
      <c r="Z112" s="17">
        <v>0.03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B112" s="8">
        <v>200.04</v>
      </c>
      <c r="CC112" s="18"/>
      <c r="CD112" s="18"/>
      <c r="CE112" s="8">
        <v>0</v>
      </c>
      <c r="CF112" s="8"/>
      <c r="CG112" s="8">
        <v>4.21</v>
      </c>
      <c r="CH112" s="8">
        <v>4.21</v>
      </c>
      <c r="CI112" s="8">
        <v>4.21</v>
      </c>
      <c r="CJ112" s="8">
        <v>497.96</v>
      </c>
      <c r="CK112" s="8">
        <v>192.28</v>
      </c>
      <c r="CL112" s="8">
        <v>345.12</v>
      </c>
      <c r="CM112" s="8">
        <v>44.51</v>
      </c>
      <c r="CN112" s="8">
        <v>26.48</v>
      </c>
      <c r="CO112" s="8">
        <v>35.49</v>
      </c>
      <c r="CP112" s="8">
        <v>10</v>
      </c>
      <c r="CQ112" s="8">
        <v>0</v>
      </c>
    </row>
    <row r="113" spans="1:95" x14ac:dyDescent="0.3">
      <c r="A113" s="56"/>
      <c r="B113" s="23" t="s">
        <v>147</v>
      </c>
      <c r="C113" s="24" t="s">
        <v>156</v>
      </c>
      <c r="D113" s="235" t="s">
        <v>157</v>
      </c>
      <c r="E113" s="235"/>
      <c r="F113" s="268" t="s">
        <v>158</v>
      </c>
      <c r="G113" s="268"/>
      <c r="H113" s="25" t="s">
        <v>159</v>
      </c>
      <c r="I113" s="25" t="s">
        <v>160</v>
      </c>
      <c r="J113" s="19">
        <v>7.44</v>
      </c>
      <c r="K113" s="19">
        <v>1.67</v>
      </c>
      <c r="L113" s="19">
        <v>0</v>
      </c>
      <c r="M113" s="19">
        <v>0</v>
      </c>
      <c r="N113" s="19">
        <v>13.1</v>
      </c>
      <c r="O113" s="19">
        <v>52.53</v>
      </c>
      <c r="P113" s="19">
        <v>2.34</v>
      </c>
      <c r="Q113" s="19">
        <v>0</v>
      </c>
      <c r="R113" s="19">
        <v>0</v>
      </c>
      <c r="S113" s="19">
        <v>0.33</v>
      </c>
      <c r="T113" s="19">
        <v>2.95</v>
      </c>
      <c r="U113" s="19">
        <v>412.07</v>
      </c>
      <c r="V113" s="19">
        <v>215.52</v>
      </c>
      <c r="W113" s="19">
        <v>57.12</v>
      </c>
      <c r="X113" s="19">
        <v>22.87</v>
      </c>
      <c r="Y113" s="19">
        <v>141.05000000000001</v>
      </c>
      <c r="Z113" s="19">
        <v>1.74</v>
      </c>
      <c r="AA113" s="19">
        <v>62.21</v>
      </c>
      <c r="AB113" s="19">
        <v>57.46</v>
      </c>
      <c r="AC113" s="19">
        <v>86.87</v>
      </c>
      <c r="AD113" s="19">
        <v>2.19</v>
      </c>
      <c r="AE113" s="19">
        <v>0.12</v>
      </c>
      <c r="AF113" s="19">
        <v>0.14000000000000001</v>
      </c>
      <c r="AG113" s="19">
        <v>3.82</v>
      </c>
      <c r="AH113" s="19">
        <v>7.7</v>
      </c>
      <c r="AI113" s="19">
        <v>2.31</v>
      </c>
      <c r="AJ113" s="5">
        <v>0</v>
      </c>
      <c r="AK113" s="5">
        <v>834.41</v>
      </c>
      <c r="AL113" s="5">
        <v>736.48</v>
      </c>
      <c r="AM113" s="5">
        <v>1365.85</v>
      </c>
      <c r="AN113" s="5">
        <v>970.84</v>
      </c>
      <c r="AO113" s="5">
        <v>355.79</v>
      </c>
      <c r="AP113" s="5">
        <v>675.59</v>
      </c>
      <c r="AQ113" s="5">
        <v>232.62</v>
      </c>
      <c r="AR113" s="5">
        <v>805.85</v>
      </c>
      <c r="AS113" s="5">
        <v>797.1</v>
      </c>
      <c r="AT113" s="5">
        <v>911.26</v>
      </c>
      <c r="AU113" s="5">
        <v>1037.46</v>
      </c>
      <c r="AV113" s="5">
        <v>389.52</v>
      </c>
      <c r="AW113" s="5">
        <v>910.95</v>
      </c>
      <c r="AX113" s="5">
        <v>3753.98</v>
      </c>
      <c r="AY113" s="5">
        <v>66.290000000000006</v>
      </c>
      <c r="AZ113" s="5">
        <v>1213.6600000000001</v>
      </c>
      <c r="BA113" s="5">
        <v>787.12</v>
      </c>
      <c r="BB113" s="5">
        <v>555.84</v>
      </c>
      <c r="BC113" s="5">
        <v>283.27</v>
      </c>
      <c r="BD113" s="5">
        <v>0.25</v>
      </c>
      <c r="BE113" s="5">
        <v>0.11</v>
      </c>
      <c r="BF113" s="5">
        <v>0.06</v>
      </c>
      <c r="BG113" s="5">
        <v>0.14000000000000001</v>
      </c>
      <c r="BH113" s="5">
        <v>0.16</v>
      </c>
      <c r="BI113" s="5">
        <v>0.73</v>
      </c>
      <c r="BJ113" s="5">
        <v>0</v>
      </c>
      <c r="BK113" s="5">
        <v>2.25</v>
      </c>
      <c r="BL113" s="5">
        <v>0</v>
      </c>
      <c r="BM113" s="5">
        <v>0.7</v>
      </c>
      <c r="BN113" s="5">
        <v>0.01</v>
      </c>
      <c r="BO113" s="5">
        <v>0.01</v>
      </c>
      <c r="BP113" s="5">
        <v>0</v>
      </c>
      <c r="BQ113" s="5">
        <v>0.14000000000000001</v>
      </c>
      <c r="BR113" s="5">
        <v>0.22</v>
      </c>
      <c r="BS113" s="5">
        <v>2.12</v>
      </c>
      <c r="BT113" s="5">
        <v>0</v>
      </c>
      <c r="BU113" s="5">
        <v>0</v>
      </c>
      <c r="BV113" s="5">
        <v>1.5</v>
      </c>
      <c r="BW113" s="5">
        <v>0.02</v>
      </c>
      <c r="BX113" s="5">
        <v>0</v>
      </c>
      <c r="BY113" s="5">
        <v>0</v>
      </c>
      <c r="BZ113" s="5">
        <v>0</v>
      </c>
      <c r="CA113" s="5">
        <v>0</v>
      </c>
      <c r="CB113" s="5">
        <v>305.27</v>
      </c>
      <c r="CC113" s="12"/>
      <c r="CD113" s="12"/>
      <c r="CE113" s="5">
        <v>71.790000000000006</v>
      </c>
      <c r="CF113" s="5"/>
      <c r="CG113" s="5">
        <v>55.08</v>
      </c>
      <c r="CH113" s="5">
        <v>29.01</v>
      </c>
      <c r="CI113" s="5">
        <v>42.05</v>
      </c>
      <c r="CJ113" s="5">
        <v>4560.75</v>
      </c>
      <c r="CK113" s="5">
        <v>2546.54</v>
      </c>
      <c r="CL113" s="5">
        <v>3553.64</v>
      </c>
      <c r="CM113" s="5">
        <v>80.790000000000006</v>
      </c>
      <c r="CN113" s="5">
        <v>50.82</v>
      </c>
      <c r="CO113" s="5">
        <v>65.849999999999994</v>
      </c>
      <c r="CP113" s="5">
        <v>9.76</v>
      </c>
      <c r="CQ113" s="5">
        <v>1.03</v>
      </c>
    </row>
    <row r="114" spans="1:95" x14ac:dyDescent="0.3">
      <c r="A114" s="121"/>
      <c r="B114" s="122" t="s">
        <v>92</v>
      </c>
      <c r="C114" s="123"/>
      <c r="D114" s="243"/>
      <c r="E114" s="243"/>
      <c r="F114" s="243"/>
      <c r="G114" s="243"/>
      <c r="H114" s="243"/>
      <c r="I114" s="243"/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175</v>
      </c>
      <c r="AD114" s="9">
        <v>0</v>
      </c>
      <c r="AE114" s="9">
        <v>0.3</v>
      </c>
      <c r="AF114" s="9">
        <v>0.35</v>
      </c>
      <c r="AI114" s="9">
        <v>15</v>
      </c>
      <c r="CI114" s="10">
        <v>0</v>
      </c>
      <c r="CL114" s="10">
        <v>0</v>
      </c>
      <c r="CO114" s="10">
        <v>0</v>
      </c>
    </row>
    <row r="115" spans="1:95" x14ac:dyDescent="0.3">
      <c r="A115" s="121" t="str">
        <f>"    6/8"</f>
        <v xml:space="preserve">    6/8</v>
      </c>
      <c r="B115" s="126" t="s">
        <v>121</v>
      </c>
      <c r="C115" s="123" t="str">
        <f>"150"</f>
        <v>150</v>
      </c>
      <c r="D115" s="243">
        <v>12.05</v>
      </c>
      <c r="E115" s="243">
        <v>7.82</v>
      </c>
      <c r="F115" s="243">
        <v>17.23</v>
      </c>
      <c r="G115" s="243">
        <v>0.35</v>
      </c>
      <c r="H115" s="243">
        <v>21.67</v>
      </c>
      <c r="I115" s="243">
        <v>268.64</v>
      </c>
      <c r="V115" s="9">
        <f t="shared" ref="V115:AF115" si="30">V113-V114</f>
        <v>215.52</v>
      </c>
      <c r="W115" s="9">
        <f t="shared" si="30"/>
        <v>57.12</v>
      </c>
      <c r="X115" s="9">
        <f t="shared" si="30"/>
        <v>22.87</v>
      </c>
      <c r="Y115" s="9">
        <f t="shared" si="30"/>
        <v>141.05000000000001</v>
      </c>
      <c r="Z115" s="9">
        <f t="shared" si="30"/>
        <v>1.74</v>
      </c>
      <c r="AA115" s="9">
        <f t="shared" si="30"/>
        <v>62.21</v>
      </c>
      <c r="AB115" s="9">
        <f t="shared" si="30"/>
        <v>57.46</v>
      </c>
      <c r="AC115" s="9">
        <f t="shared" si="30"/>
        <v>-88.13</v>
      </c>
      <c r="AD115" s="9">
        <f t="shared" si="30"/>
        <v>2.19</v>
      </c>
      <c r="AE115" s="9">
        <f t="shared" si="30"/>
        <v>-0.18</v>
      </c>
      <c r="AF115" s="9">
        <f t="shared" si="30"/>
        <v>-0.20999999999999996</v>
      </c>
      <c r="AI115" s="9">
        <f>AI113-AI114</f>
        <v>-12.69</v>
      </c>
      <c r="CI115" s="10">
        <f>CI113-CI114</f>
        <v>42.05</v>
      </c>
      <c r="CL115" s="10">
        <f>CL113-CL114</f>
        <v>3553.64</v>
      </c>
      <c r="CO115" s="10">
        <f>CO113-CO114</f>
        <v>65.849999999999994</v>
      </c>
    </row>
    <row r="116" spans="1:95" x14ac:dyDescent="0.3">
      <c r="A116" s="121" t="s">
        <v>120</v>
      </c>
      <c r="B116" s="126" t="s">
        <v>122</v>
      </c>
      <c r="C116" s="123" t="str">
        <f>"200"</f>
        <v>200</v>
      </c>
      <c r="D116" s="243">
        <v>0.08</v>
      </c>
      <c r="E116" s="243">
        <v>0</v>
      </c>
      <c r="F116" s="243">
        <v>0.02</v>
      </c>
      <c r="G116" s="243">
        <v>0.02</v>
      </c>
      <c r="H116" s="243">
        <v>9.84</v>
      </c>
      <c r="I116" s="243">
        <v>37.802231999999989</v>
      </c>
    </row>
    <row r="117" spans="1:95" x14ac:dyDescent="0.3">
      <c r="A117" s="121" t="str">
        <f>"-"</f>
        <v>-</v>
      </c>
      <c r="B117" s="126" t="s">
        <v>254</v>
      </c>
      <c r="C117" s="123" t="str">
        <f>"30"</f>
        <v>30</v>
      </c>
      <c r="D117" s="243">
        <v>1.98</v>
      </c>
      <c r="E117" s="243">
        <v>0</v>
      </c>
      <c r="F117" s="243">
        <v>0.2</v>
      </c>
      <c r="G117" s="243">
        <v>0.2</v>
      </c>
      <c r="H117" s="243">
        <v>14.07</v>
      </c>
      <c r="I117" s="243">
        <v>67.170299999999997</v>
      </c>
    </row>
    <row r="118" spans="1:95" x14ac:dyDescent="0.3">
      <c r="A118" s="121" t="str">
        <f>"-"</f>
        <v>-</v>
      </c>
      <c r="B118" s="126" t="s">
        <v>100</v>
      </c>
      <c r="C118" s="123" t="str">
        <f>"25"</f>
        <v>25</v>
      </c>
      <c r="D118" s="243">
        <v>1.65</v>
      </c>
      <c r="E118" s="243">
        <v>0</v>
      </c>
      <c r="F118" s="243">
        <v>0.3</v>
      </c>
      <c r="G118" s="243">
        <v>0.3</v>
      </c>
      <c r="H118" s="243">
        <v>10.43</v>
      </c>
      <c r="I118" s="243">
        <v>48.344999999999999</v>
      </c>
    </row>
    <row r="119" spans="1:95" x14ac:dyDescent="0.3">
      <c r="A119" s="121" t="str">
        <f>"-"</f>
        <v>-</v>
      </c>
      <c r="B119" s="126" t="s">
        <v>155</v>
      </c>
      <c r="C119" s="123" t="str">
        <f>"100"</f>
        <v>100</v>
      </c>
      <c r="D119" s="243">
        <v>0.4</v>
      </c>
      <c r="E119" s="243">
        <v>0</v>
      </c>
      <c r="F119" s="243">
        <v>0.4</v>
      </c>
      <c r="G119" s="243">
        <v>0.4</v>
      </c>
      <c r="H119" s="243">
        <v>11.6</v>
      </c>
      <c r="I119" s="243">
        <v>48.68</v>
      </c>
    </row>
    <row r="120" spans="1:95" x14ac:dyDescent="0.3">
      <c r="A120" s="121"/>
      <c r="B120" s="142" t="s">
        <v>101</v>
      </c>
      <c r="C120" s="123"/>
      <c r="D120" s="244">
        <f>SUM(D115:D119)</f>
        <v>16.16</v>
      </c>
      <c r="E120" s="244">
        <f t="shared" ref="E120:I120" si="31">SUM(E115:E119)</f>
        <v>7.82</v>
      </c>
      <c r="F120" s="244">
        <f t="shared" si="31"/>
        <v>18.149999999999999</v>
      </c>
      <c r="G120" s="244">
        <f t="shared" si="31"/>
        <v>1.27</v>
      </c>
      <c r="H120" s="244">
        <f t="shared" si="31"/>
        <v>67.61</v>
      </c>
      <c r="I120" s="244">
        <f t="shared" si="31"/>
        <v>470.63753200000002</v>
      </c>
      <c r="J120" s="134">
        <v>9.58</v>
      </c>
      <c r="K120" s="13">
        <v>0.25</v>
      </c>
      <c r="L120" s="13">
        <v>0</v>
      </c>
      <c r="M120" s="13">
        <v>0</v>
      </c>
      <c r="N120" s="13">
        <v>2.62</v>
      </c>
      <c r="O120" s="13">
        <v>0</v>
      </c>
      <c r="P120" s="13">
        <v>0</v>
      </c>
      <c r="Q120" s="13">
        <v>0</v>
      </c>
      <c r="R120" s="13">
        <v>0</v>
      </c>
      <c r="S120" s="13">
        <v>0.04</v>
      </c>
      <c r="T120" s="13">
        <v>2.3199999999999998</v>
      </c>
      <c r="U120" s="13">
        <v>463.41</v>
      </c>
      <c r="V120" s="13">
        <v>194.67</v>
      </c>
      <c r="W120" s="13">
        <v>102.85</v>
      </c>
      <c r="X120" s="13">
        <v>16.91</v>
      </c>
      <c r="Y120" s="13">
        <v>223.69</v>
      </c>
      <c r="Z120" s="13">
        <v>2.52</v>
      </c>
      <c r="AA120" s="13">
        <v>201.13</v>
      </c>
      <c r="AB120" s="13">
        <v>84.73</v>
      </c>
      <c r="AC120" s="13">
        <v>353</v>
      </c>
      <c r="AD120" s="13">
        <v>0.79</v>
      </c>
      <c r="AE120" s="13">
        <v>7.0000000000000007E-2</v>
      </c>
      <c r="AF120" s="13">
        <v>0.46</v>
      </c>
      <c r="AG120" s="13">
        <v>0.22</v>
      </c>
      <c r="AH120" s="13">
        <v>4.4000000000000004</v>
      </c>
      <c r="AI120" s="13">
        <v>0.21</v>
      </c>
      <c r="AJ120" s="14">
        <v>0</v>
      </c>
      <c r="AK120" s="14">
        <v>884.11</v>
      </c>
      <c r="AL120" s="14">
        <v>698.16</v>
      </c>
      <c r="AM120" s="14">
        <v>1258.3399999999999</v>
      </c>
      <c r="AN120" s="14">
        <v>1045.8399999999999</v>
      </c>
      <c r="AO120" s="14">
        <v>478.9</v>
      </c>
      <c r="AP120" s="14">
        <v>700.53</v>
      </c>
      <c r="AQ120" s="14">
        <v>237.02</v>
      </c>
      <c r="AR120" s="14">
        <v>750.61</v>
      </c>
      <c r="AS120" s="14">
        <v>754.69</v>
      </c>
      <c r="AT120" s="14">
        <v>835.05</v>
      </c>
      <c r="AU120" s="14">
        <v>1305.79</v>
      </c>
      <c r="AV120" s="14">
        <v>363.31</v>
      </c>
      <c r="AW120" s="14">
        <v>442.5</v>
      </c>
      <c r="AX120" s="14">
        <v>1890.2</v>
      </c>
      <c r="AY120" s="14">
        <v>14.81</v>
      </c>
      <c r="AZ120" s="14">
        <v>423.93</v>
      </c>
      <c r="BA120" s="14">
        <v>987.16</v>
      </c>
      <c r="BB120" s="14">
        <v>579.23</v>
      </c>
      <c r="BC120" s="14">
        <v>321</v>
      </c>
      <c r="BD120" s="14">
        <v>0.27</v>
      </c>
      <c r="BE120" s="14">
        <v>0.12</v>
      </c>
      <c r="BF120" s="14">
        <v>7.0000000000000007E-2</v>
      </c>
      <c r="BG120" s="14">
        <v>0.15</v>
      </c>
      <c r="BH120" s="14">
        <v>0.17</v>
      </c>
      <c r="BI120" s="14">
        <v>0.8</v>
      </c>
      <c r="BJ120" s="14">
        <v>0</v>
      </c>
      <c r="BK120" s="14">
        <v>2.2200000000000002</v>
      </c>
      <c r="BL120" s="14">
        <v>0</v>
      </c>
      <c r="BM120" s="14">
        <v>0.69</v>
      </c>
      <c r="BN120" s="14">
        <v>0</v>
      </c>
      <c r="BO120" s="14">
        <v>0</v>
      </c>
      <c r="BP120" s="14">
        <v>0</v>
      </c>
      <c r="BQ120" s="14">
        <v>0.15</v>
      </c>
      <c r="BR120" s="14">
        <v>0.23</v>
      </c>
      <c r="BS120" s="14">
        <v>1.81</v>
      </c>
      <c r="BT120" s="14">
        <v>0</v>
      </c>
      <c r="BU120" s="14">
        <v>0</v>
      </c>
      <c r="BV120" s="14">
        <v>0.1</v>
      </c>
      <c r="BW120" s="14">
        <v>0.01</v>
      </c>
      <c r="BX120" s="14">
        <v>0</v>
      </c>
      <c r="BY120" s="14">
        <v>0</v>
      </c>
      <c r="BZ120" s="14">
        <v>0</v>
      </c>
      <c r="CA120" s="14">
        <v>0</v>
      </c>
      <c r="CB120" s="14">
        <v>122.69</v>
      </c>
      <c r="CC120" s="15"/>
      <c r="CD120" s="15"/>
      <c r="CE120" s="14">
        <v>215.25</v>
      </c>
      <c r="CF120" s="14"/>
      <c r="CG120" s="14">
        <v>59.35</v>
      </c>
      <c r="CH120" s="14">
        <v>37.25</v>
      </c>
      <c r="CI120" s="14">
        <v>48.3</v>
      </c>
      <c r="CJ120" s="14">
        <v>3895.19</v>
      </c>
      <c r="CK120" s="14">
        <v>2422.1799999999998</v>
      </c>
      <c r="CL120" s="14">
        <v>3158.68</v>
      </c>
      <c r="CM120" s="14">
        <v>17.510000000000002</v>
      </c>
      <c r="CN120" s="14">
        <v>9.57</v>
      </c>
      <c r="CO120" s="14">
        <v>13.54</v>
      </c>
      <c r="CP120" s="14">
        <v>0</v>
      </c>
      <c r="CQ120" s="14">
        <v>0.75</v>
      </c>
    </row>
    <row r="121" spans="1:95" hidden="1" x14ac:dyDescent="0.3">
      <c r="A121" s="121"/>
      <c r="B121" s="126" t="s">
        <v>102</v>
      </c>
      <c r="C121" s="123"/>
      <c r="D121" s="243">
        <v>19.25</v>
      </c>
      <c r="E121" s="243">
        <v>0</v>
      </c>
      <c r="F121" s="243">
        <v>19.75</v>
      </c>
      <c r="G121" s="243">
        <v>0</v>
      </c>
      <c r="H121" s="243">
        <v>83.75</v>
      </c>
      <c r="I121" s="243">
        <v>587.5</v>
      </c>
      <c r="J121" s="134">
        <v>1.1299999999999999</v>
      </c>
      <c r="K121" s="13">
        <v>0</v>
      </c>
      <c r="L121" s="13">
        <v>0</v>
      </c>
      <c r="M121" s="13">
        <v>0</v>
      </c>
      <c r="N121" s="13">
        <v>7.38</v>
      </c>
      <c r="O121" s="13">
        <v>0</v>
      </c>
      <c r="P121" s="13">
        <v>0</v>
      </c>
      <c r="Q121" s="13">
        <v>0</v>
      </c>
      <c r="R121" s="13">
        <v>0</v>
      </c>
      <c r="S121" s="13">
        <v>1.38</v>
      </c>
      <c r="T121" s="13">
        <v>1.1299999999999999</v>
      </c>
      <c r="U121" s="13">
        <v>62.5</v>
      </c>
      <c r="V121" s="13">
        <v>190</v>
      </c>
      <c r="W121" s="13">
        <v>155</v>
      </c>
      <c r="X121" s="13">
        <v>18.75</v>
      </c>
      <c r="Y121" s="13">
        <v>118.75</v>
      </c>
      <c r="Z121" s="13">
        <v>0.13</v>
      </c>
      <c r="AA121" s="13">
        <v>12.5</v>
      </c>
      <c r="AB121" s="13">
        <v>0</v>
      </c>
      <c r="AC121" s="13">
        <v>12.5</v>
      </c>
      <c r="AD121" s="13">
        <v>0</v>
      </c>
      <c r="AE121" s="13">
        <v>0.04</v>
      </c>
      <c r="AF121" s="13">
        <v>0.19</v>
      </c>
      <c r="AG121" s="13">
        <v>0.25</v>
      </c>
      <c r="AH121" s="13">
        <v>1.5</v>
      </c>
      <c r="AI121" s="13">
        <v>0.75</v>
      </c>
      <c r="AJ121" s="14">
        <v>0</v>
      </c>
      <c r="AK121" s="14">
        <v>403.75</v>
      </c>
      <c r="AL121" s="14">
        <v>375</v>
      </c>
      <c r="AM121" s="14">
        <v>562.5</v>
      </c>
      <c r="AN121" s="14">
        <v>483.75</v>
      </c>
      <c r="AO121" s="14">
        <v>143.75</v>
      </c>
      <c r="AP121" s="14">
        <v>270</v>
      </c>
      <c r="AQ121" s="14">
        <v>90</v>
      </c>
      <c r="AR121" s="14">
        <v>281.25</v>
      </c>
      <c r="AS121" s="14">
        <v>200</v>
      </c>
      <c r="AT121" s="14">
        <v>217.5</v>
      </c>
      <c r="AU121" s="14">
        <v>430</v>
      </c>
      <c r="AV121" s="14">
        <v>195</v>
      </c>
      <c r="AW121" s="14">
        <v>116.25</v>
      </c>
      <c r="AX121" s="14">
        <v>1121.25</v>
      </c>
      <c r="AY121" s="14">
        <v>0</v>
      </c>
      <c r="AZ121" s="14">
        <v>647.5</v>
      </c>
      <c r="BA121" s="14">
        <v>347.5</v>
      </c>
      <c r="BB121" s="14">
        <v>302.5</v>
      </c>
      <c r="BC121" s="14">
        <v>62.5</v>
      </c>
      <c r="BD121" s="14">
        <v>0.13</v>
      </c>
      <c r="BE121" s="14">
        <v>0.09</v>
      </c>
      <c r="BF121" s="14">
        <v>0.05</v>
      </c>
      <c r="BG121" s="14">
        <v>0.1</v>
      </c>
      <c r="BH121" s="14">
        <v>0.11</v>
      </c>
      <c r="BI121" s="14">
        <v>0.56000000000000005</v>
      </c>
      <c r="BJ121" s="14">
        <v>0.04</v>
      </c>
      <c r="BK121" s="14">
        <v>0.7</v>
      </c>
      <c r="BL121" s="14">
        <v>0.03</v>
      </c>
      <c r="BM121" s="14">
        <v>0.39</v>
      </c>
      <c r="BN121" s="14">
        <v>0.05</v>
      </c>
      <c r="BO121" s="14">
        <v>0</v>
      </c>
      <c r="BP121" s="14">
        <v>0</v>
      </c>
      <c r="BQ121" s="14">
        <v>0.05</v>
      </c>
      <c r="BR121" s="14">
        <v>0.1</v>
      </c>
      <c r="BS121" s="14">
        <v>0.86</v>
      </c>
      <c r="BT121" s="14">
        <v>0.01</v>
      </c>
      <c r="BU121" s="14">
        <v>0</v>
      </c>
      <c r="BV121" s="14">
        <v>0.03</v>
      </c>
      <c r="BW121" s="14">
        <v>0.04</v>
      </c>
      <c r="BX121" s="14">
        <v>0.1</v>
      </c>
      <c r="BY121" s="14">
        <v>0</v>
      </c>
      <c r="BZ121" s="14">
        <v>0</v>
      </c>
      <c r="CA121" s="14">
        <v>0</v>
      </c>
      <c r="CB121" s="14">
        <v>108.13</v>
      </c>
      <c r="CC121" s="15"/>
      <c r="CD121" s="15"/>
      <c r="CE121" s="14">
        <v>12.5</v>
      </c>
      <c r="CF121" s="14"/>
      <c r="CG121" s="14">
        <v>11.25</v>
      </c>
      <c r="CH121" s="14">
        <v>11.25</v>
      </c>
      <c r="CI121" s="14">
        <v>11.25</v>
      </c>
      <c r="CJ121" s="14">
        <v>4050</v>
      </c>
      <c r="CK121" s="14">
        <v>2587.5</v>
      </c>
      <c r="CL121" s="14">
        <v>3318.75</v>
      </c>
      <c r="CM121" s="14">
        <v>2.5</v>
      </c>
      <c r="CN121" s="14">
        <v>2.5</v>
      </c>
      <c r="CO121" s="14">
        <v>2.5</v>
      </c>
      <c r="CP121" s="14">
        <v>0</v>
      </c>
      <c r="CQ121" s="14">
        <v>0</v>
      </c>
    </row>
    <row r="122" spans="1:95" hidden="1" x14ac:dyDescent="0.3">
      <c r="A122" s="121"/>
      <c r="B122" s="126" t="s">
        <v>103</v>
      </c>
      <c r="C122" s="123"/>
      <c r="D122" s="243">
        <f t="shared" ref="D122:I122" si="32">D120-D121</f>
        <v>-3.09</v>
      </c>
      <c r="E122" s="243">
        <f t="shared" si="32"/>
        <v>7.82</v>
      </c>
      <c r="F122" s="243">
        <f t="shared" si="32"/>
        <v>-1.6000000000000014</v>
      </c>
      <c r="G122" s="243">
        <f t="shared" si="32"/>
        <v>1.27</v>
      </c>
      <c r="H122" s="243">
        <f t="shared" si="32"/>
        <v>-16.14</v>
      </c>
      <c r="I122" s="243">
        <f t="shared" si="32"/>
        <v>-116.86246799999998</v>
      </c>
      <c r="J122" s="134">
        <v>0</v>
      </c>
      <c r="K122" s="13">
        <v>0</v>
      </c>
      <c r="L122" s="13">
        <v>0</v>
      </c>
      <c r="M122" s="13">
        <v>0</v>
      </c>
      <c r="N122" s="13">
        <v>0.33</v>
      </c>
      <c r="O122" s="13">
        <v>13.68</v>
      </c>
      <c r="P122" s="13">
        <v>0.06</v>
      </c>
      <c r="Q122" s="13">
        <v>0</v>
      </c>
      <c r="R122" s="13">
        <v>0</v>
      </c>
      <c r="S122" s="13">
        <v>0</v>
      </c>
      <c r="T122" s="13">
        <v>0.54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4">
        <v>0</v>
      </c>
      <c r="AK122" s="14">
        <v>95.79</v>
      </c>
      <c r="AL122" s="14">
        <v>99.7</v>
      </c>
      <c r="AM122" s="14">
        <v>152.69</v>
      </c>
      <c r="AN122" s="14">
        <v>50.63</v>
      </c>
      <c r="AO122" s="14">
        <v>30.02</v>
      </c>
      <c r="AP122" s="14">
        <v>60.03</v>
      </c>
      <c r="AQ122" s="14">
        <v>22.71</v>
      </c>
      <c r="AR122" s="14">
        <v>108.58</v>
      </c>
      <c r="AS122" s="14">
        <v>67.34</v>
      </c>
      <c r="AT122" s="14">
        <v>93.96</v>
      </c>
      <c r="AU122" s="14">
        <v>77.52</v>
      </c>
      <c r="AV122" s="14">
        <v>40.72</v>
      </c>
      <c r="AW122" s="14">
        <v>72.040000000000006</v>
      </c>
      <c r="AX122" s="14">
        <v>602.39</v>
      </c>
      <c r="AY122" s="14">
        <v>0</v>
      </c>
      <c r="AZ122" s="14">
        <v>196.27</v>
      </c>
      <c r="BA122" s="14">
        <v>85.35</v>
      </c>
      <c r="BB122" s="14">
        <v>56.64</v>
      </c>
      <c r="BC122" s="14">
        <v>44.89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0.02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0.02</v>
      </c>
      <c r="BT122" s="14">
        <v>0</v>
      </c>
      <c r="BU122" s="14">
        <v>0</v>
      </c>
      <c r="BV122" s="14">
        <v>0.08</v>
      </c>
      <c r="BW122" s="14">
        <v>0</v>
      </c>
      <c r="BX122" s="14">
        <v>0</v>
      </c>
      <c r="BY122" s="14">
        <v>0</v>
      </c>
      <c r="BZ122" s="14">
        <v>0</v>
      </c>
      <c r="CA122" s="14">
        <v>0</v>
      </c>
      <c r="CB122" s="14">
        <v>11.73</v>
      </c>
      <c r="CC122" s="15"/>
      <c r="CD122" s="15"/>
      <c r="CE122" s="14">
        <v>0</v>
      </c>
      <c r="CF122" s="14"/>
      <c r="CG122" s="14">
        <v>0</v>
      </c>
      <c r="CH122" s="14">
        <v>0</v>
      </c>
      <c r="CI122" s="14">
        <v>0</v>
      </c>
      <c r="CJ122" s="14">
        <v>570</v>
      </c>
      <c r="CK122" s="14">
        <v>219.6</v>
      </c>
      <c r="CL122" s="14">
        <v>394.8</v>
      </c>
      <c r="CM122" s="14">
        <v>4.5599999999999996</v>
      </c>
      <c r="CN122" s="14">
        <v>4.5599999999999996</v>
      </c>
      <c r="CO122" s="14">
        <v>4.5599999999999996</v>
      </c>
      <c r="CP122" s="14">
        <v>0</v>
      </c>
      <c r="CQ122" s="14">
        <v>0</v>
      </c>
    </row>
    <row r="123" spans="1:95" hidden="1" x14ac:dyDescent="0.3">
      <c r="A123" s="121"/>
      <c r="B123" s="126" t="s">
        <v>104</v>
      </c>
      <c r="C123" s="123"/>
      <c r="D123" s="243">
        <v>13</v>
      </c>
      <c r="E123" s="243"/>
      <c r="F123" s="243">
        <v>40</v>
      </c>
      <c r="G123" s="243"/>
      <c r="H123" s="243">
        <v>47</v>
      </c>
      <c r="I123" s="243"/>
      <c r="J123" s="135">
        <v>0</v>
      </c>
      <c r="K123" s="17">
        <v>0</v>
      </c>
      <c r="L123" s="17">
        <v>0</v>
      </c>
      <c r="M123" s="17">
        <v>0</v>
      </c>
      <c r="N123" s="17">
        <v>14.69</v>
      </c>
      <c r="O123" s="17">
        <v>0</v>
      </c>
      <c r="P123" s="17">
        <v>0.04</v>
      </c>
      <c r="Q123" s="17">
        <v>0</v>
      </c>
      <c r="R123" s="17">
        <v>0</v>
      </c>
      <c r="S123" s="17">
        <v>0</v>
      </c>
      <c r="T123" s="17">
        <v>0.04</v>
      </c>
      <c r="U123" s="17">
        <v>0.15</v>
      </c>
      <c r="V123" s="17">
        <v>0.45</v>
      </c>
      <c r="W123" s="17">
        <v>0.44</v>
      </c>
      <c r="X123" s="17">
        <v>0</v>
      </c>
      <c r="Y123" s="17">
        <v>0</v>
      </c>
      <c r="Z123" s="17">
        <v>0.04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0</v>
      </c>
      <c r="CA123" s="8">
        <v>0</v>
      </c>
      <c r="CB123" s="8">
        <v>200.05</v>
      </c>
      <c r="CC123" s="18"/>
      <c r="CD123" s="18"/>
      <c r="CE123" s="8">
        <v>0</v>
      </c>
      <c r="CF123" s="8"/>
      <c r="CG123" s="8">
        <v>4.21</v>
      </c>
      <c r="CH123" s="8">
        <v>4.21</v>
      </c>
      <c r="CI123" s="8">
        <v>4.21</v>
      </c>
      <c r="CJ123" s="8">
        <v>497.96</v>
      </c>
      <c r="CK123" s="8">
        <v>192.28</v>
      </c>
      <c r="CL123" s="8">
        <v>345.12</v>
      </c>
      <c r="CM123" s="8">
        <v>44.51</v>
      </c>
      <c r="CN123" s="8">
        <v>26.48</v>
      </c>
      <c r="CO123" s="8">
        <v>35.49</v>
      </c>
      <c r="CP123" s="8">
        <v>15</v>
      </c>
      <c r="CQ123" s="8">
        <v>0</v>
      </c>
    </row>
    <row r="124" spans="1:95" x14ac:dyDescent="0.3">
      <c r="A124" s="121"/>
      <c r="B124" s="122" t="s">
        <v>199</v>
      </c>
      <c r="C124" s="123"/>
      <c r="D124" s="243"/>
      <c r="E124" s="243"/>
      <c r="F124" s="243"/>
      <c r="G124" s="243"/>
      <c r="H124" s="243"/>
      <c r="I124" s="243"/>
      <c r="J124" s="136">
        <f t="shared" ref="J124:BU124" si="33">SUM(J120:J123)</f>
        <v>10.71</v>
      </c>
      <c r="K124" s="67">
        <f t="shared" si="33"/>
        <v>0.25</v>
      </c>
      <c r="L124" s="67">
        <f t="shared" si="33"/>
        <v>0</v>
      </c>
      <c r="M124" s="67">
        <f t="shared" si="33"/>
        <v>0</v>
      </c>
      <c r="N124" s="67">
        <f t="shared" si="33"/>
        <v>25.02</v>
      </c>
      <c r="O124" s="67">
        <f t="shared" si="33"/>
        <v>13.68</v>
      </c>
      <c r="P124" s="67">
        <f t="shared" si="33"/>
        <v>0.1</v>
      </c>
      <c r="Q124" s="67">
        <f t="shared" si="33"/>
        <v>0</v>
      </c>
      <c r="R124" s="67">
        <f t="shared" si="33"/>
        <v>0</v>
      </c>
      <c r="S124" s="67">
        <f t="shared" si="33"/>
        <v>1.42</v>
      </c>
      <c r="T124" s="67">
        <f t="shared" si="33"/>
        <v>4.0299999999999994</v>
      </c>
      <c r="U124" s="67">
        <f t="shared" si="33"/>
        <v>526.06000000000006</v>
      </c>
      <c r="V124" s="67">
        <f t="shared" si="33"/>
        <v>385.11999999999995</v>
      </c>
      <c r="W124" s="67">
        <f t="shared" si="33"/>
        <v>258.29000000000002</v>
      </c>
      <c r="X124" s="67">
        <f t="shared" si="33"/>
        <v>35.659999999999997</v>
      </c>
      <c r="Y124" s="67">
        <f t="shared" si="33"/>
        <v>342.44</v>
      </c>
      <c r="Z124" s="67">
        <f t="shared" si="33"/>
        <v>2.69</v>
      </c>
      <c r="AA124" s="67">
        <f t="shared" si="33"/>
        <v>213.63</v>
      </c>
      <c r="AB124" s="67">
        <f t="shared" si="33"/>
        <v>84.73</v>
      </c>
      <c r="AC124" s="67">
        <f t="shared" si="33"/>
        <v>365.5</v>
      </c>
      <c r="AD124" s="67">
        <f t="shared" si="33"/>
        <v>0.79</v>
      </c>
      <c r="AE124" s="67">
        <f t="shared" si="33"/>
        <v>0.11000000000000001</v>
      </c>
      <c r="AF124" s="67">
        <f t="shared" si="33"/>
        <v>0.65</v>
      </c>
      <c r="AG124" s="67">
        <f t="shared" si="33"/>
        <v>0.47</v>
      </c>
      <c r="AH124" s="67">
        <f t="shared" si="33"/>
        <v>5.9</v>
      </c>
      <c r="AI124" s="67">
        <f t="shared" si="33"/>
        <v>0.96</v>
      </c>
      <c r="AJ124" s="67">
        <f t="shared" si="33"/>
        <v>0</v>
      </c>
      <c r="AK124" s="67">
        <f t="shared" si="33"/>
        <v>1383.65</v>
      </c>
      <c r="AL124" s="67">
        <f t="shared" si="33"/>
        <v>1172.8599999999999</v>
      </c>
      <c r="AM124" s="67">
        <f t="shared" si="33"/>
        <v>1973.53</v>
      </c>
      <c r="AN124" s="67">
        <f t="shared" si="33"/>
        <v>1580.22</v>
      </c>
      <c r="AO124" s="67">
        <f t="shared" si="33"/>
        <v>652.66999999999996</v>
      </c>
      <c r="AP124" s="67">
        <f t="shared" si="33"/>
        <v>1030.56</v>
      </c>
      <c r="AQ124" s="67">
        <f t="shared" si="33"/>
        <v>349.72999999999996</v>
      </c>
      <c r="AR124" s="67">
        <f t="shared" si="33"/>
        <v>1140.44</v>
      </c>
      <c r="AS124" s="67">
        <f t="shared" si="33"/>
        <v>1022.0300000000001</v>
      </c>
      <c r="AT124" s="67">
        <f t="shared" si="33"/>
        <v>1146.51</v>
      </c>
      <c r="AU124" s="67">
        <f t="shared" si="33"/>
        <v>1813.31</v>
      </c>
      <c r="AV124" s="67">
        <f t="shared" si="33"/>
        <v>599.03</v>
      </c>
      <c r="AW124" s="67">
        <f t="shared" si="33"/>
        <v>630.79</v>
      </c>
      <c r="AX124" s="67">
        <f t="shared" si="33"/>
        <v>3613.8399999999997</v>
      </c>
      <c r="AY124" s="67">
        <f t="shared" si="33"/>
        <v>14.81</v>
      </c>
      <c r="AZ124" s="67">
        <f t="shared" si="33"/>
        <v>1267.7</v>
      </c>
      <c r="BA124" s="67">
        <f t="shared" si="33"/>
        <v>1420.0099999999998</v>
      </c>
      <c r="BB124" s="67">
        <f t="shared" si="33"/>
        <v>938.37</v>
      </c>
      <c r="BC124" s="67">
        <f t="shared" si="33"/>
        <v>428.39</v>
      </c>
      <c r="BD124" s="67">
        <f t="shared" si="33"/>
        <v>0.4</v>
      </c>
      <c r="BE124" s="67">
        <f t="shared" si="33"/>
        <v>0.21</v>
      </c>
      <c r="BF124" s="67">
        <f t="shared" si="33"/>
        <v>0.12000000000000001</v>
      </c>
      <c r="BG124" s="67">
        <f t="shared" si="33"/>
        <v>0.25</v>
      </c>
      <c r="BH124" s="67">
        <f t="shared" si="33"/>
        <v>0.28000000000000003</v>
      </c>
      <c r="BI124" s="67">
        <f t="shared" si="33"/>
        <v>1.36</v>
      </c>
      <c r="BJ124" s="67">
        <f t="shared" si="33"/>
        <v>0.04</v>
      </c>
      <c r="BK124" s="67">
        <f t="shared" si="33"/>
        <v>2.94</v>
      </c>
      <c r="BL124" s="67">
        <f t="shared" si="33"/>
        <v>0.03</v>
      </c>
      <c r="BM124" s="67">
        <f t="shared" si="33"/>
        <v>1.08</v>
      </c>
      <c r="BN124" s="67">
        <f t="shared" si="33"/>
        <v>0.05</v>
      </c>
      <c r="BO124" s="67">
        <f t="shared" si="33"/>
        <v>0</v>
      </c>
      <c r="BP124" s="67">
        <f t="shared" si="33"/>
        <v>0</v>
      </c>
      <c r="BQ124" s="67">
        <f t="shared" si="33"/>
        <v>0.2</v>
      </c>
      <c r="BR124" s="67">
        <f t="shared" si="33"/>
        <v>0.33</v>
      </c>
      <c r="BS124" s="67">
        <f t="shared" si="33"/>
        <v>2.69</v>
      </c>
      <c r="BT124" s="67">
        <f t="shared" si="33"/>
        <v>0.01</v>
      </c>
      <c r="BU124" s="67">
        <f t="shared" si="33"/>
        <v>0</v>
      </c>
      <c r="BV124" s="67">
        <f t="shared" ref="BV124:CQ124" si="34">SUM(BV120:BV123)</f>
        <v>0.21000000000000002</v>
      </c>
      <c r="BW124" s="67">
        <f t="shared" si="34"/>
        <v>0.05</v>
      </c>
      <c r="BX124" s="67">
        <f t="shared" si="34"/>
        <v>0.1</v>
      </c>
      <c r="BY124" s="67">
        <f t="shared" si="34"/>
        <v>0</v>
      </c>
      <c r="BZ124" s="67">
        <f t="shared" si="34"/>
        <v>0</v>
      </c>
      <c r="CA124" s="67">
        <f t="shared" si="34"/>
        <v>0</v>
      </c>
      <c r="CB124" s="67">
        <f t="shared" si="34"/>
        <v>442.6</v>
      </c>
      <c r="CC124" s="67">
        <f t="shared" si="34"/>
        <v>0</v>
      </c>
      <c r="CD124" s="67">
        <f t="shared" si="34"/>
        <v>0</v>
      </c>
      <c r="CE124" s="67">
        <f t="shared" si="34"/>
        <v>227.75</v>
      </c>
      <c r="CF124" s="67">
        <f t="shared" si="34"/>
        <v>0</v>
      </c>
      <c r="CG124" s="67">
        <f t="shared" si="34"/>
        <v>74.809999999999988</v>
      </c>
      <c r="CH124" s="67">
        <f t="shared" si="34"/>
        <v>52.71</v>
      </c>
      <c r="CI124" s="67">
        <f t="shared" si="34"/>
        <v>63.76</v>
      </c>
      <c r="CJ124" s="67">
        <f t="shared" si="34"/>
        <v>9013.15</v>
      </c>
      <c r="CK124" s="67">
        <f t="shared" si="34"/>
        <v>5421.56</v>
      </c>
      <c r="CL124" s="67">
        <f t="shared" si="34"/>
        <v>7217.35</v>
      </c>
      <c r="CM124" s="67">
        <f t="shared" si="34"/>
        <v>69.08</v>
      </c>
      <c r="CN124" s="67">
        <f t="shared" si="34"/>
        <v>43.11</v>
      </c>
      <c r="CO124" s="67">
        <f t="shared" si="34"/>
        <v>56.09</v>
      </c>
      <c r="CP124" s="67">
        <f t="shared" si="34"/>
        <v>15</v>
      </c>
      <c r="CQ124" s="67">
        <f t="shared" si="34"/>
        <v>0.75</v>
      </c>
    </row>
    <row r="125" spans="1:95" x14ac:dyDescent="0.3">
      <c r="A125" s="121" t="str">
        <f>" 245/1"</f>
        <v xml:space="preserve"> 245/1</v>
      </c>
      <c r="B125" s="126" t="s">
        <v>344</v>
      </c>
      <c r="C125" s="123" t="str">
        <f>"40"</f>
        <v>40</v>
      </c>
      <c r="D125" s="123">
        <v>0.42</v>
      </c>
      <c r="E125" s="123">
        <v>0</v>
      </c>
      <c r="F125" s="123">
        <v>0.36</v>
      </c>
      <c r="G125" s="123">
        <v>0.41</v>
      </c>
      <c r="H125" s="123">
        <v>1.92</v>
      </c>
      <c r="I125" s="243">
        <v>12.328709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175</v>
      </c>
      <c r="AD125" s="9">
        <v>0</v>
      </c>
      <c r="AE125" s="9">
        <v>0.3</v>
      </c>
      <c r="AF125" s="9">
        <v>0.35</v>
      </c>
      <c r="AI125" s="9">
        <v>15</v>
      </c>
      <c r="CI125" s="10">
        <v>0</v>
      </c>
      <c r="CL125" s="10">
        <v>0</v>
      </c>
      <c r="CO125" s="10">
        <v>0</v>
      </c>
    </row>
    <row r="126" spans="1:95" x14ac:dyDescent="0.3">
      <c r="A126" s="121" t="s">
        <v>241</v>
      </c>
      <c r="B126" s="126" t="s">
        <v>216</v>
      </c>
      <c r="C126" s="123" t="str">
        <f>"250"</f>
        <v>250</v>
      </c>
      <c r="D126" s="263">
        <v>3.21</v>
      </c>
      <c r="E126" s="263">
        <v>0</v>
      </c>
      <c r="F126" s="263">
        <v>2.85</v>
      </c>
      <c r="G126" s="263">
        <v>2.4500000000000002</v>
      </c>
      <c r="H126" s="132">
        <v>23.6</v>
      </c>
      <c r="I126" s="132">
        <v>127.39266074999999</v>
      </c>
      <c r="V126" s="9">
        <f t="shared" ref="V126:AF126" si="35">V124-V125</f>
        <v>385.11999999999995</v>
      </c>
      <c r="W126" s="9">
        <f t="shared" si="35"/>
        <v>258.29000000000002</v>
      </c>
      <c r="X126" s="9">
        <f t="shared" si="35"/>
        <v>35.659999999999997</v>
      </c>
      <c r="Y126" s="9">
        <f t="shared" si="35"/>
        <v>342.44</v>
      </c>
      <c r="Z126" s="9">
        <f t="shared" si="35"/>
        <v>2.69</v>
      </c>
      <c r="AA126" s="9">
        <f t="shared" si="35"/>
        <v>213.63</v>
      </c>
      <c r="AB126" s="9">
        <f t="shared" si="35"/>
        <v>84.73</v>
      </c>
      <c r="AC126" s="9">
        <f t="shared" si="35"/>
        <v>190.5</v>
      </c>
      <c r="AD126" s="9">
        <f t="shared" si="35"/>
        <v>0.79</v>
      </c>
      <c r="AE126" s="9">
        <f t="shared" si="35"/>
        <v>-0.18999999999999997</v>
      </c>
      <c r="AF126" s="9">
        <f t="shared" si="35"/>
        <v>0.30000000000000004</v>
      </c>
      <c r="AI126" s="9">
        <f>AI124-AI125</f>
        <v>-14.04</v>
      </c>
      <c r="CI126" s="10">
        <f>CI124-CI125</f>
        <v>63.76</v>
      </c>
      <c r="CL126" s="10">
        <f>CL124-CL125</f>
        <v>7217.35</v>
      </c>
      <c r="CO126" s="10">
        <f>CO124-CO125</f>
        <v>56.09</v>
      </c>
    </row>
    <row r="127" spans="1:95" x14ac:dyDescent="0.3">
      <c r="A127" s="152" t="s">
        <v>363</v>
      </c>
      <c r="B127" s="153" t="s">
        <v>364</v>
      </c>
      <c r="C127" s="131" t="s">
        <v>316</v>
      </c>
      <c r="D127" s="262">
        <v>14.19</v>
      </c>
      <c r="E127" s="262"/>
      <c r="F127" s="160">
        <v>19.559999999999999</v>
      </c>
      <c r="G127" s="262"/>
      <c r="H127" s="262">
        <v>28.32</v>
      </c>
      <c r="I127" s="262">
        <v>330.23</v>
      </c>
    </row>
    <row r="128" spans="1:95" x14ac:dyDescent="0.3">
      <c r="A128" s="121" t="s">
        <v>242</v>
      </c>
      <c r="B128" s="126" t="s">
        <v>218</v>
      </c>
      <c r="C128" s="123" t="str">
        <f>"200"</f>
        <v>200</v>
      </c>
      <c r="D128" s="243">
        <v>0</v>
      </c>
      <c r="E128" s="243">
        <v>0</v>
      </c>
      <c r="F128" s="243">
        <v>0</v>
      </c>
      <c r="G128" s="243">
        <v>0</v>
      </c>
      <c r="H128" s="243">
        <v>18.95</v>
      </c>
      <c r="I128" s="243">
        <v>70.710400000000007</v>
      </c>
    </row>
    <row r="129" spans="1:95" x14ac:dyDescent="0.3">
      <c r="A129" s="121" t="str">
        <f>""</f>
        <v/>
      </c>
      <c r="B129" s="126" t="s">
        <v>112</v>
      </c>
      <c r="C129" s="123" t="str">
        <f>"30"</f>
        <v>30</v>
      </c>
      <c r="D129" s="243">
        <v>2.7</v>
      </c>
      <c r="E129" s="243">
        <v>0</v>
      </c>
      <c r="F129" s="243">
        <v>0.9</v>
      </c>
      <c r="G129" s="243">
        <v>0</v>
      </c>
      <c r="H129" s="243">
        <v>16.14</v>
      </c>
      <c r="I129" s="243">
        <v>80.295000000000002</v>
      </c>
    </row>
    <row r="130" spans="1:95" x14ac:dyDescent="0.3">
      <c r="A130" s="121" t="str">
        <f>"-"</f>
        <v>-</v>
      </c>
      <c r="B130" s="126" t="s">
        <v>100</v>
      </c>
      <c r="C130" s="123" t="str">
        <f>"30"</f>
        <v>30</v>
      </c>
      <c r="D130" s="243">
        <v>1.98</v>
      </c>
      <c r="E130" s="243">
        <v>0</v>
      </c>
      <c r="F130" s="243">
        <v>0.36</v>
      </c>
      <c r="G130" s="243">
        <v>0.36</v>
      </c>
      <c r="H130" s="243">
        <v>12.51</v>
      </c>
      <c r="I130" s="243">
        <v>58.013999999999996</v>
      </c>
      <c r="J130" s="134">
        <v>3.13</v>
      </c>
      <c r="K130" s="13">
        <v>0.05</v>
      </c>
      <c r="L130" s="13">
        <v>0</v>
      </c>
      <c r="M130" s="13">
        <v>0</v>
      </c>
      <c r="N130" s="13">
        <v>1.66</v>
      </c>
      <c r="O130" s="13">
        <v>2.13</v>
      </c>
      <c r="P130" s="13">
        <v>0.11</v>
      </c>
      <c r="Q130" s="13">
        <v>0</v>
      </c>
      <c r="R130" s="13">
        <v>0</v>
      </c>
      <c r="S130" s="13">
        <v>0.03</v>
      </c>
      <c r="T130" s="13">
        <v>1.79</v>
      </c>
      <c r="U130" s="13">
        <v>134.54</v>
      </c>
      <c r="V130" s="13">
        <v>162.72</v>
      </c>
      <c r="W130" s="13">
        <v>56.56</v>
      </c>
      <c r="X130" s="13">
        <v>16.579999999999998</v>
      </c>
      <c r="Y130" s="13">
        <v>154.65</v>
      </c>
      <c r="Z130" s="13">
        <v>0.78</v>
      </c>
      <c r="AA130" s="13">
        <v>64.16</v>
      </c>
      <c r="AB130" s="13">
        <v>17.05</v>
      </c>
      <c r="AC130" s="13">
        <v>77.290000000000006</v>
      </c>
      <c r="AD130" s="13">
        <v>1.5</v>
      </c>
      <c r="AE130" s="13">
        <v>0.11</v>
      </c>
      <c r="AF130" s="13">
        <v>0.18</v>
      </c>
      <c r="AG130" s="13">
        <v>2.81</v>
      </c>
      <c r="AH130" s="13">
        <v>8.11</v>
      </c>
      <c r="AI130" s="13">
        <v>0.3</v>
      </c>
      <c r="AJ130" s="14">
        <v>0</v>
      </c>
      <c r="AK130" s="14">
        <v>1102.03</v>
      </c>
      <c r="AL130" s="14">
        <v>854.7</v>
      </c>
      <c r="AM130" s="14">
        <v>1555.56</v>
      </c>
      <c r="AN130" s="14">
        <v>1734.66</v>
      </c>
      <c r="AO130" s="14">
        <v>497.22</v>
      </c>
      <c r="AP130" s="14">
        <v>991.89</v>
      </c>
      <c r="AQ130" s="14">
        <v>206.68</v>
      </c>
      <c r="AR130" s="14">
        <v>137.74</v>
      </c>
      <c r="AS130" s="14">
        <v>94.91</v>
      </c>
      <c r="AT130" s="14">
        <v>105.92</v>
      </c>
      <c r="AU130" s="14">
        <v>157.28</v>
      </c>
      <c r="AV130" s="14">
        <v>721.93</v>
      </c>
      <c r="AW130" s="14">
        <v>60.33</v>
      </c>
      <c r="AX130" s="14">
        <v>305.29000000000002</v>
      </c>
      <c r="AY130" s="14">
        <v>1.66</v>
      </c>
      <c r="AZ130" s="14">
        <v>76.930000000000007</v>
      </c>
      <c r="BA130" s="14">
        <v>126.24</v>
      </c>
      <c r="BB130" s="14">
        <v>121.45</v>
      </c>
      <c r="BC130" s="14">
        <v>49.05</v>
      </c>
      <c r="BD130" s="14">
        <v>0.06</v>
      </c>
      <c r="BE130" s="14">
        <v>0.03</v>
      </c>
      <c r="BF130" s="14">
        <v>0.01</v>
      </c>
      <c r="BG130" s="14">
        <v>0.03</v>
      </c>
      <c r="BH130" s="14">
        <v>0.04</v>
      </c>
      <c r="BI130" s="14">
        <v>0.16</v>
      </c>
      <c r="BJ130" s="14">
        <v>0</v>
      </c>
      <c r="BK130" s="14">
        <v>0.46</v>
      </c>
      <c r="BL130" s="14">
        <v>0</v>
      </c>
      <c r="BM130" s="14">
        <v>0.14000000000000001</v>
      </c>
      <c r="BN130" s="14">
        <v>0</v>
      </c>
      <c r="BO130" s="14">
        <v>0</v>
      </c>
      <c r="BP130" s="14">
        <v>0</v>
      </c>
      <c r="BQ130" s="14">
        <v>0.03</v>
      </c>
      <c r="BR130" s="14">
        <v>0.05</v>
      </c>
      <c r="BS130" s="14">
        <v>0.37</v>
      </c>
      <c r="BT130" s="14">
        <v>0</v>
      </c>
      <c r="BU130" s="14">
        <v>0</v>
      </c>
      <c r="BV130" s="14">
        <v>0.03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104.8</v>
      </c>
      <c r="CC130" s="15"/>
      <c r="CD130" s="15"/>
      <c r="CE130" s="14">
        <v>67</v>
      </c>
      <c r="CF130" s="14"/>
      <c r="CG130" s="14">
        <v>153.02000000000001</v>
      </c>
      <c r="CH130" s="14">
        <v>27.13</v>
      </c>
      <c r="CI130" s="14">
        <v>90.07</v>
      </c>
      <c r="CJ130" s="14">
        <v>1886.55</v>
      </c>
      <c r="CK130" s="14">
        <v>760.96</v>
      </c>
      <c r="CL130" s="14">
        <v>1323.76</v>
      </c>
      <c r="CM130" s="14">
        <v>26.07</v>
      </c>
      <c r="CN130" s="14">
        <v>13.83</v>
      </c>
      <c r="CO130" s="14">
        <v>19.98</v>
      </c>
      <c r="CP130" s="14">
        <v>0</v>
      </c>
      <c r="CQ130" s="14">
        <v>0.3</v>
      </c>
    </row>
    <row r="131" spans="1:95" x14ac:dyDescent="0.3">
      <c r="A131" s="121" t="str">
        <f>"-"</f>
        <v>-</v>
      </c>
      <c r="B131" s="126" t="s">
        <v>155</v>
      </c>
      <c r="C131" s="123" t="str">
        <f>"140"</f>
        <v>140</v>
      </c>
      <c r="D131" s="243">
        <v>0.56000000000000005</v>
      </c>
      <c r="E131" s="243">
        <v>0</v>
      </c>
      <c r="F131" s="243">
        <v>0.56000000000000005</v>
      </c>
      <c r="G131" s="243">
        <v>0.56000000000000005</v>
      </c>
      <c r="H131" s="243">
        <v>16.239999999999998</v>
      </c>
      <c r="I131" s="243">
        <v>68.152000000000001</v>
      </c>
      <c r="J131" s="13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5"/>
      <c r="CD131" s="15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</row>
    <row r="132" spans="1:95" x14ac:dyDescent="0.3">
      <c r="A132" s="121"/>
      <c r="B132" s="142" t="s">
        <v>205</v>
      </c>
      <c r="C132" s="123"/>
      <c r="D132" s="244">
        <f t="shared" ref="D132:I132" si="36">SUM(D125:D131)</f>
        <v>23.06</v>
      </c>
      <c r="E132" s="244">
        <f t="shared" si="36"/>
        <v>0</v>
      </c>
      <c r="F132" s="244">
        <f t="shared" si="36"/>
        <v>24.589999999999996</v>
      </c>
      <c r="G132" s="244">
        <f t="shared" si="36"/>
        <v>3.7800000000000002</v>
      </c>
      <c r="H132" s="244">
        <f t="shared" si="36"/>
        <v>117.68</v>
      </c>
      <c r="I132" s="244">
        <f t="shared" si="36"/>
        <v>747.12276975000009</v>
      </c>
      <c r="J132" s="134">
        <v>2.2799999999999998</v>
      </c>
      <c r="K132" s="13">
        <v>0.08</v>
      </c>
      <c r="L132" s="13">
        <v>0</v>
      </c>
      <c r="M132" s="13">
        <v>0</v>
      </c>
      <c r="N132" s="13">
        <v>2.15</v>
      </c>
      <c r="O132" s="13">
        <v>18.23</v>
      </c>
      <c r="P132" s="13">
        <v>1.7</v>
      </c>
      <c r="Q132" s="13">
        <v>0</v>
      </c>
      <c r="R132" s="13">
        <v>0</v>
      </c>
      <c r="S132" s="13">
        <v>0.28999999999999998</v>
      </c>
      <c r="T132" s="13">
        <v>1.89</v>
      </c>
      <c r="U132" s="13">
        <v>77.84</v>
      </c>
      <c r="V132" s="13">
        <v>636.26</v>
      </c>
      <c r="W132" s="13">
        <v>33.96</v>
      </c>
      <c r="X132" s="13">
        <v>30.35</v>
      </c>
      <c r="Y132" s="13">
        <v>86.82</v>
      </c>
      <c r="Z132" s="13">
        <v>1.1200000000000001</v>
      </c>
      <c r="AA132" s="13">
        <v>18.75</v>
      </c>
      <c r="AB132" s="13">
        <v>34.11</v>
      </c>
      <c r="AC132" s="13">
        <v>25.05</v>
      </c>
      <c r="AD132" s="13">
        <v>0.17</v>
      </c>
      <c r="AE132" s="13">
        <v>0.12</v>
      </c>
      <c r="AF132" s="13">
        <v>0.1</v>
      </c>
      <c r="AG132" s="13">
        <v>1.33</v>
      </c>
      <c r="AH132" s="13">
        <v>2.59</v>
      </c>
      <c r="AI132" s="13">
        <v>5.45</v>
      </c>
      <c r="AJ132" s="14">
        <v>0</v>
      </c>
      <c r="AK132" s="14">
        <v>62.59</v>
      </c>
      <c r="AL132" s="14">
        <v>81.44</v>
      </c>
      <c r="AM132" s="14">
        <v>116</v>
      </c>
      <c r="AN132" s="14">
        <v>118.1</v>
      </c>
      <c r="AO132" s="14">
        <v>26.61</v>
      </c>
      <c r="AP132" s="14">
        <v>76.13</v>
      </c>
      <c r="AQ132" s="14">
        <v>34.840000000000003</v>
      </c>
      <c r="AR132" s="14">
        <v>80.09</v>
      </c>
      <c r="AS132" s="14">
        <v>75.67</v>
      </c>
      <c r="AT132" s="14">
        <v>206.13</v>
      </c>
      <c r="AU132" s="14">
        <v>91.81</v>
      </c>
      <c r="AV132" s="14">
        <v>19.2</v>
      </c>
      <c r="AW132" s="14">
        <v>53.44</v>
      </c>
      <c r="AX132" s="14">
        <v>287.20999999999998</v>
      </c>
      <c r="AY132" s="14">
        <v>0</v>
      </c>
      <c r="AZ132" s="14">
        <v>40.19</v>
      </c>
      <c r="BA132" s="14">
        <v>36.549999999999997</v>
      </c>
      <c r="BB132" s="14">
        <v>72.75</v>
      </c>
      <c r="BC132" s="14">
        <v>21.66</v>
      </c>
      <c r="BD132" s="14">
        <v>0.1</v>
      </c>
      <c r="BE132" s="14">
        <v>0.04</v>
      </c>
      <c r="BF132" s="14">
        <v>0.02</v>
      </c>
      <c r="BG132" s="14">
        <v>0.05</v>
      </c>
      <c r="BH132" s="14">
        <v>0.06</v>
      </c>
      <c r="BI132" s="14">
        <v>0.28999999999999998</v>
      </c>
      <c r="BJ132" s="14">
        <v>0</v>
      </c>
      <c r="BK132" s="14">
        <v>0.88</v>
      </c>
      <c r="BL132" s="14">
        <v>0</v>
      </c>
      <c r="BM132" s="14">
        <v>0.26</v>
      </c>
      <c r="BN132" s="14">
        <v>0</v>
      </c>
      <c r="BO132" s="14">
        <v>0</v>
      </c>
      <c r="BP132" s="14">
        <v>0</v>
      </c>
      <c r="BQ132" s="14">
        <v>0.05</v>
      </c>
      <c r="BR132" s="14">
        <v>0.09</v>
      </c>
      <c r="BS132" s="14">
        <v>0.85</v>
      </c>
      <c r="BT132" s="14">
        <v>0</v>
      </c>
      <c r="BU132" s="14">
        <v>0</v>
      </c>
      <c r="BV132" s="14">
        <v>0.14000000000000001</v>
      </c>
      <c r="BW132" s="14">
        <v>0</v>
      </c>
      <c r="BX132" s="14">
        <v>0</v>
      </c>
      <c r="BY132" s="14">
        <v>0</v>
      </c>
      <c r="BZ132" s="14">
        <v>0</v>
      </c>
      <c r="CA132" s="14">
        <v>0</v>
      </c>
      <c r="CB132" s="14">
        <v>123.62</v>
      </c>
      <c r="CC132" s="15"/>
      <c r="CD132" s="15"/>
      <c r="CE132" s="14">
        <v>24.43</v>
      </c>
      <c r="CF132" s="14"/>
      <c r="CG132" s="14">
        <v>17.59</v>
      </c>
      <c r="CH132" s="14">
        <v>11.66</v>
      </c>
      <c r="CI132" s="14">
        <v>14.63</v>
      </c>
      <c r="CJ132" s="14">
        <v>602.05999999999995</v>
      </c>
      <c r="CK132" s="14">
        <v>529.20000000000005</v>
      </c>
      <c r="CL132" s="14">
        <v>565.63</v>
      </c>
      <c r="CM132" s="14">
        <v>24.41</v>
      </c>
      <c r="CN132" s="14">
        <v>3.59</v>
      </c>
      <c r="CO132" s="14">
        <v>14</v>
      </c>
      <c r="CP132" s="14">
        <v>0</v>
      </c>
      <c r="CQ132" s="14">
        <v>0.23</v>
      </c>
    </row>
    <row r="133" spans="1:95" hidden="1" x14ac:dyDescent="0.3">
      <c r="A133" s="56"/>
      <c r="B133" s="16" t="s">
        <v>102</v>
      </c>
      <c r="C133" s="74"/>
      <c r="D133" s="242">
        <v>26.95</v>
      </c>
      <c r="E133" s="242">
        <v>0</v>
      </c>
      <c r="F133" s="242">
        <v>27.65</v>
      </c>
      <c r="G133" s="242">
        <v>0</v>
      </c>
      <c r="H133" s="242">
        <v>117.24999999999999</v>
      </c>
      <c r="I133" s="242">
        <v>822.5</v>
      </c>
      <c r="J133" s="134">
        <v>0</v>
      </c>
      <c r="K133" s="13">
        <v>0</v>
      </c>
      <c r="L133" s="13">
        <v>0</v>
      </c>
      <c r="M133" s="13">
        <v>0</v>
      </c>
      <c r="N133" s="13">
        <v>9.8000000000000007</v>
      </c>
      <c r="O133" s="13">
        <v>0</v>
      </c>
      <c r="P133" s="13">
        <v>0.04</v>
      </c>
      <c r="Q133" s="13">
        <v>0</v>
      </c>
      <c r="R133" s="13">
        <v>0</v>
      </c>
      <c r="S133" s="13">
        <v>0</v>
      </c>
      <c r="T133" s="13">
        <v>0.03</v>
      </c>
      <c r="U133" s="13">
        <v>0.1</v>
      </c>
      <c r="V133" s="13">
        <v>0.3</v>
      </c>
      <c r="W133" s="13">
        <v>0.28999999999999998</v>
      </c>
      <c r="X133" s="13">
        <v>0</v>
      </c>
      <c r="Y133" s="13">
        <v>0</v>
      </c>
      <c r="Z133" s="13">
        <v>0.03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0</v>
      </c>
      <c r="BY133" s="14">
        <v>0</v>
      </c>
      <c r="BZ133" s="14">
        <v>0</v>
      </c>
      <c r="CA133" s="14">
        <v>0</v>
      </c>
      <c r="CB133" s="14">
        <v>200.04</v>
      </c>
      <c r="CC133" s="15"/>
      <c r="CD133" s="15"/>
      <c r="CE133" s="14">
        <v>0</v>
      </c>
      <c r="CF133" s="14"/>
      <c r="CG133" s="14">
        <v>4.21</v>
      </c>
      <c r="CH133" s="14">
        <v>4.21</v>
      </c>
      <c r="CI133" s="14">
        <v>4.21</v>
      </c>
      <c r="CJ133" s="14">
        <v>497.96</v>
      </c>
      <c r="CK133" s="14">
        <v>192.28</v>
      </c>
      <c r="CL133" s="14">
        <v>345.12</v>
      </c>
      <c r="CM133" s="14">
        <v>44.51</v>
      </c>
      <c r="CN133" s="14">
        <v>26.48</v>
      </c>
      <c r="CO133" s="14">
        <v>35.49</v>
      </c>
      <c r="CP133" s="14">
        <v>10</v>
      </c>
      <c r="CQ133" s="14">
        <v>0</v>
      </c>
    </row>
    <row r="134" spans="1:95" hidden="1" x14ac:dyDescent="0.3">
      <c r="A134" s="56"/>
      <c r="B134" s="16" t="s">
        <v>103</v>
      </c>
      <c r="C134" s="74"/>
      <c r="D134" s="242">
        <f t="shared" ref="D134:I134" si="37">D132-D133</f>
        <v>-3.8900000000000006</v>
      </c>
      <c r="E134" s="242">
        <f t="shared" si="37"/>
        <v>0</v>
      </c>
      <c r="F134" s="242">
        <f t="shared" si="37"/>
        <v>-3.0600000000000023</v>
      </c>
      <c r="G134" s="242">
        <f t="shared" si="37"/>
        <v>3.7800000000000002</v>
      </c>
      <c r="H134" s="242">
        <f t="shared" si="37"/>
        <v>0.43000000000002103</v>
      </c>
      <c r="I134" s="242">
        <f t="shared" si="37"/>
        <v>-75.377230249999911</v>
      </c>
      <c r="J134" s="134">
        <v>0.05</v>
      </c>
      <c r="K134" s="13">
        <v>0</v>
      </c>
      <c r="L134" s="13">
        <v>0</v>
      </c>
      <c r="M134" s="13">
        <v>0</v>
      </c>
      <c r="N134" s="13">
        <v>0.3</v>
      </c>
      <c r="O134" s="13">
        <v>8.0500000000000007</v>
      </c>
      <c r="P134" s="13">
        <v>2.08</v>
      </c>
      <c r="Q134" s="13">
        <v>0</v>
      </c>
      <c r="R134" s="13">
        <v>0</v>
      </c>
      <c r="S134" s="13">
        <v>0.25</v>
      </c>
      <c r="T134" s="13">
        <v>0.63</v>
      </c>
      <c r="U134" s="13">
        <v>152.5</v>
      </c>
      <c r="V134" s="13">
        <v>61.25</v>
      </c>
      <c r="W134" s="13">
        <v>8.75</v>
      </c>
      <c r="X134" s="13">
        <v>11.75</v>
      </c>
      <c r="Y134" s="13">
        <v>39.5</v>
      </c>
      <c r="Z134" s="13">
        <v>0.98</v>
      </c>
      <c r="AA134" s="13">
        <v>0</v>
      </c>
      <c r="AB134" s="13">
        <v>1.25</v>
      </c>
      <c r="AC134" s="13">
        <v>0.25</v>
      </c>
      <c r="AD134" s="13">
        <v>0.35</v>
      </c>
      <c r="AE134" s="13">
        <v>0.05</v>
      </c>
      <c r="AF134" s="13">
        <v>0.02</v>
      </c>
      <c r="AG134" s="13">
        <v>0.18</v>
      </c>
      <c r="AH134" s="13">
        <v>0.5</v>
      </c>
      <c r="AI134" s="13">
        <v>0</v>
      </c>
      <c r="AJ134" s="14">
        <v>0</v>
      </c>
      <c r="AK134" s="14">
        <v>80.5</v>
      </c>
      <c r="AL134" s="14">
        <v>62</v>
      </c>
      <c r="AM134" s="14">
        <v>106.75</v>
      </c>
      <c r="AN134" s="14">
        <v>55.75</v>
      </c>
      <c r="AO134" s="14">
        <v>23.25</v>
      </c>
      <c r="AP134" s="14">
        <v>49.5</v>
      </c>
      <c r="AQ134" s="14">
        <v>20</v>
      </c>
      <c r="AR134" s="14">
        <v>92.75</v>
      </c>
      <c r="AS134" s="14">
        <v>74.25</v>
      </c>
      <c r="AT134" s="14">
        <v>72.75</v>
      </c>
      <c r="AU134" s="14">
        <v>116</v>
      </c>
      <c r="AV134" s="14">
        <v>31</v>
      </c>
      <c r="AW134" s="14">
        <v>77.5</v>
      </c>
      <c r="AX134" s="14">
        <v>389.75</v>
      </c>
      <c r="AY134" s="14">
        <v>0</v>
      </c>
      <c r="AZ134" s="14">
        <v>131.5</v>
      </c>
      <c r="BA134" s="14">
        <v>72.75</v>
      </c>
      <c r="BB134" s="14">
        <v>45</v>
      </c>
      <c r="BC134" s="14">
        <v>32.5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0.04</v>
      </c>
      <c r="BL134" s="14">
        <v>0</v>
      </c>
      <c r="BM134" s="14">
        <v>0</v>
      </c>
      <c r="BN134" s="14">
        <v>0.01</v>
      </c>
      <c r="BO134" s="14">
        <v>0</v>
      </c>
      <c r="BP134" s="14">
        <v>0</v>
      </c>
      <c r="BQ134" s="14">
        <v>0</v>
      </c>
      <c r="BR134" s="14">
        <v>0</v>
      </c>
      <c r="BS134" s="14">
        <v>0.03</v>
      </c>
      <c r="BT134" s="14">
        <v>0</v>
      </c>
      <c r="BU134" s="14">
        <v>0</v>
      </c>
      <c r="BV134" s="14">
        <v>0.12</v>
      </c>
      <c r="BW134" s="14">
        <v>0.02</v>
      </c>
      <c r="BX134" s="14">
        <v>0</v>
      </c>
      <c r="BY134" s="14">
        <v>0</v>
      </c>
      <c r="BZ134" s="14">
        <v>0</v>
      </c>
      <c r="CA134" s="14">
        <v>0</v>
      </c>
      <c r="CB134" s="14">
        <v>11.75</v>
      </c>
      <c r="CC134" s="15"/>
      <c r="CD134" s="15"/>
      <c r="CE134" s="14">
        <v>0.21</v>
      </c>
      <c r="CF134" s="14"/>
      <c r="CG134" s="14">
        <v>2.5</v>
      </c>
      <c r="CH134" s="14">
        <v>2.5</v>
      </c>
      <c r="CI134" s="14">
        <v>2.5</v>
      </c>
      <c r="CJ134" s="14">
        <v>475</v>
      </c>
      <c r="CK134" s="14">
        <v>183</v>
      </c>
      <c r="CL134" s="14">
        <v>329</v>
      </c>
      <c r="CM134" s="14">
        <v>4.75</v>
      </c>
      <c r="CN134" s="14">
        <v>3.95</v>
      </c>
      <c r="CO134" s="14">
        <v>4.3499999999999996</v>
      </c>
      <c r="CP134" s="14">
        <v>0</v>
      </c>
      <c r="CQ134" s="14">
        <v>0</v>
      </c>
    </row>
    <row r="135" spans="1:95" hidden="1" x14ac:dyDescent="0.3">
      <c r="A135" s="56"/>
      <c r="B135" s="16" t="s">
        <v>104</v>
      </c>
      <c r="C135" s="74"/>
      <c r="D135" s="242">
        <v>13</v>
      </c>
      <c r="E135" s="242"/>
      <c r="F135" s="242">
        <v>40</v>
      </c>
      <c r="G135" s="242"/>
      <c r="H135" s="242">
        <v>47</v>
      </c>
      <c r="I135" s="242"/>
      <c r="J135" s="135">
        <v>0</v>
      </c>
      <c r="K135" s="17">
        <v>0</v>
      </c>
      <c r="L135" s="17">
        <v>0</v>
      </c>
      <c r="M135" s="17">
        <v>0</v>
      </c>
      <c r="N135" s="17">
        <v>0.33</v>
      </c>
      <c r="O135" s="17">
        <v>13.68</v>
      </c>
      <c r="P135" s="17">
        <v>0.06</v>
      </c>
      <c r="Q135" s="17">
        <v>0</v>
      </c>
      <c r="R135" s="17">
        <v>0</v>
      </c>
      <c r="S135" s="17">
        <v>0</v>
      </c>
      <c r="T135" s="17">
        <v>0.54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8">
        <v>0</v>
      </c>
      <c r="AK135" s="8">
        <v>95.79</v>
      </c>
      <c r="AL135" s="8">
        <v>99.7</v>
      </c>
      <c r="AM135" s="8">
        <v>152.69</v>
      </c>
      <c r="AN135" s="8">
        <v>50.63</v>
      </c>
      <c r="AO135" s="8">
        <v>30.02</v>
      </c>
      <c r="AP135" s="8">
        <v>60.03</v>
      </c>
      <c r="AQ135" s="8">
        <v>22.71</v>
      </c>
      <c r="AR135" s="8">
        <v>108.58</v>
      </c>
      <c r="AS135" s="8">
        <v>67.34</v>
      </c>
      <c r="AT135" s="8">
        <v>93.96</v>
      </c>
      <c r="AU135" s="8">
        <v>77.52</v>
      </c>
      <c r="AV135" s="8">
        <v>40.72</v>
      </c>
      <c r="AW135" s="8">
        <v>72.040000000000006</v>
      </c>
      <c r="AX135" s="8">
        <v>602.39</v>
      </c>
      <c r="AY135" s="8">
        <v>0</v>
      </c>
      <c r="AZ135" s="8">
        <v>196.27</v>
      </c>
      <c r="BA135" s="8">
        <v>85.35</v>
      </c>
      <c r="BB135" s="8">
        <v>56.64</v>
      </c>
      <c r="BC135" s="8">
        <v>44.89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0.02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0.02</v>
      </c>
      <c r="BT135" s="8">
        <v>0</v>
      </c>
      <c r="BU135" s="8">
        <v>0</v>
      </c>
      <c r="BV135" s="8">
        <v>0.08</v>
      </c>
      <c r="BW135" s="8">
        <v>0</v>
      </c>
      <c r="BX135" s="8">
        <v>0</v>
      </c>
      <c r="BY135" s="8">
        <v>0</v>
      </c>
      <c r="BZ135" s="8">
        <v>0</v>
      </c>
      <c r="CA135" s="8">
        <v>0</v>
      </c>
      <c r="CB135" s="8">
        <v>11.73</v>
      </c>
      <c r="CC135" s="18"/>
      <c r="CD135" s="18"/>
      <c r="CE135" s="8">
        <v>0</v>
      </c>
      <c r="CF135" s="8"/>
      <c r="CG135" s="8">
        <v>0</v>
      </c>
      <c r="CH135" s="8">
        <v>0</v>
      </c>
      <c r="CI135" s="8">
        <v>0</v>
      </c>
      <c r="CJ135" s="8">
        <v>570</v>
      </c>
      <c r="CK135" s="8">
        <v>219.6</v>
      </c>
      <c r="CL135" s="8">
        <v>394.8</v>
      </c>
      <c r="CM135" s="8">
        <v>4.5599999999999996</v>
      </c>
      <c r="CN135" s="8">
        <v>4.5599999999999996</v>
      </c>
      <c r="CO135" s="8">
        <v>4.5599999999999996</v>
      </c>
      <c r="CP135" s="8">
        <v>0</v>
      </c>
      <c r="CQ135" s="8">
        <v>0</v>
      </c>
    </row>
    <row r="136" spans="1:95" x14ac:dyDescent="0.3">
      <c r="A136" s="56"/>
      <c r="B136" s="143" t="s">
        <v>287</v>
      </c>
      <c r="C136" s="74"/>
      <c r="D136" s="245">
        <f t="shared" ref="D136:I136" si="38">D120+D132</f>
        <v>39.22</v>
      </c>
      <c r="E136" s="245">
        <f t="shared" si="38"/>
        <v>7.82</v>
      </c>
      <c r="F136" s="245">
        <f t="shared" si="38"/>
        <v>42.739999999999995</v>
      </c>
      <c r="G136" s="245">
        <f t="shared" si="38"/>
        <v>5.0500000000000007</v>
      </c>
      <c r="H136" s="245">
        <f t="shared" si="38"/>
        <v>185.29000000000002</v>
      </c>
      <c r="I136" s="245">
        <f t="shared" si="38"/>
        <v>1217.7603017500001</v>
      </c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147"/>
      <c r="CD136" s="147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</row>
    <row r="137" spans="1:95" x14ac:dyDescent="0.3">
      <c r="A137" s="56"/>
      <c r="B137" s="143"/>
      <c r="C137" s="74"/>
      <c r="D137" s="245"/>
      <c r="E137" s="245"/>
      <c r="F137" s="245"/>
      <c r="G137" s="245"/>
      <c r="H137" s="245"/>
      <c r="I137" s="245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147"/>
      <c r="CD137" s="147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</row>
    <row r="138" spans="1:95" x14ac:dyDescent="0.3">
      <c r="A138" s="56"/>
      <c r="B138" s="16"/>
      <c r="C138" s="74"/>
      <c r="D138" s="242"/>
      <c r="E138" s="242"/>
      <c r="F138" s="242"/>
      <c r="G138" s="242"/>
      <c r="H138" s="242"/>
      <c r="I138" s="242"/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175</v>
      </c>
      <c r="AD138" s="9">
        <v>0</v>
      </c>
      <c r="AE138" s="9">
        <v>0.3</v>
      </c>
      <c r="AF138" s="9">
        <v>0.35</v>
      </c>
      <c r="AI138" s="9">
        <v>15</v>
      </c>
      <c r="CI138" s="10">
        <v>0</v>
      </c>
      <c r="CL138" s="10">
        <v>0</v>
      </c>
      <c r="CO138" s="10">
        <v>0</v>
      </c>
    </row>
    <row r="139" spans="1:95" x14ac:dyDescent="0.3">
      <c r="A139" s="56"/>
      <c r="B139" s="23" t="s">
        <v>146</v>
      </c>
      <c r="C139" s="24" t="s">
        <v>156</v>
      </c>
      <c r="D139" s="235" t="s">
        <v>157</v>
      </c>
      <c r="E139" s="235"/>
      <c r="F139" s="268" t="s">
        <v>158</v>
      </c>
      <c r="G139" s="268"/>
      <c r="H139" s="25" t="s">
        <v>159</v>
      </c>
      <c r="I139" s="25" t="s">
        <v>160</v>
      </c>
      <c r="V139" s="9" t="e">
        <f>#REF!-V138</f>
        <v>#REF!</v>
      </c>
      <c r="W139" s="9" t="e">
        <f>#REF!-W138</f>
        <v>#REF!</v>
      </c>
      <c r="X139" s="9" t="e">
        <f>#REF!-X138</f>
        <v>#REF!</v>
      </c>
      <c r="Y139" s="9" t="e">
        <f>#REF!-Y138</f>
        <v>#REF!</v>
      </c>
      <c r="Z139" s="9" t="e">
        <f>#REF!-Z138</f>
        <v>#REF!</v>
      </c>
      <c r="AA139" s="9" t="e">
        <f>#REF!-AA138</f>
        <v>#REF!</v>
      </c>
      <c r="AB139" s="9" t="e">
        <f>#REF!-AB138</f>
        <v>#REF!</v>
      </c>
      <c r="AC139" s="9" t="e">
        <f>#REF!-AC138</f>
        <v>#REF!</v>
      </c>
      <c r="AD139" s="9" t="e">
        <f>#REF!-AD138</f>
        <v>#REF!</v>
      </c>
      <c r="AE139" s="9" t="e">
        <f>#REF!-AE138</f>
        <v>#REF!</v>
      </c>
      <c r="AF139" s="9" t="e">
        <f>#REF!-AF138</f>
        <v>#REF!</v>
      </c>
      <c r="AI139" s="9" t="e">
        <f>#REF!-AI138</f>
        <v>#REF!</v>
      </c>
      <c r="CI139" s="10" t="e">
        <f>#REF!-CI138</f>
        <v>#REF!</v>
      </c>
      <c r="CL139" s="10" t="e">
        <f>#REF!-CL138</f>
        <v>#REF!</v>
      </c>
      <c r="CO139" s="10" t="e">
        <f>#REF!-CO138</f>
        <v>#REF!</v>
      </c>
    </row>
    <row r="140" spans="1:95" x14ac:dyDescent="0.3">
      <c r="A140" s="121"/>
      <c r="B140" s="122" t="s">
        <v>92</v>
      </c>
      <c r="C140" s="123"/>
      <c r="D140" s="243"/>
      <c r="E140" s="243"/>
      <c r="F140" s="243"/>
      <c r="G140" s="243"/>
      <c r="H140" s="243"/>
      <c r="I140" s="243"/>
    </row>
    <row r="141" spans="1:95" x14ac:dyDescent="0.3">
      <c r="A141" s="137" t="s">
        <v>93</v>
      </c>
      <c r="B141" s="126" t="s">
        <v>94</v>
      </c>
      <c r="C141" s="138" t="s">
        <v>95</v>
      </c>
      <c r="D141" s="243">
        <v>7.46</v>
      </c>
      <c r="E141" s="243">
        <v>4.68</v>
      </c>
      <c r="F141" s="243">
        <v>12.23</v>
      </c>
      <c r="G141" s="243">
        <v>0.33</v>
      </c>
      <c r="H141" s="243">
        <v>17.329999999999998</v>
      </c>
      <c r="I141" s="243">
        <v>211.69688000000008</v>
      </c>
    </row>
    <row r="142" spans="1:95" x14ac:dyDescent="0.3">
      <c r="A142" s="121" t="s">
        <v>123</v>
      </c>
      <c r="B142" s="126" t="s">
        <v>301</v>
      </c>
      <c r="C142" s="123" t="s">
        <v>209</v>
      </c>
      <c r="D142" s="243">
        <v>6.12</v>
      </c>
      <c r="E142" s="243">
        <v>2.41</v>
      </c>
      <c r="F142" s="243">
        <v>5.39</v>
      </c>
      <c r="G142" s="243">
        <v>0.53</v>
      </c>
      <c r="H142" s="243">
        <v>30.79</v>
      </c>
      <c r="I142" s="243">
        <v>191.98</v>
      </c>
      <c r="J142" s="19" t="e">
        <f>$J$14+$J$27+$J$42+$J$60+$J$73+#REF!+$J$97+$J$113+$J$124+#REF!</f>
        <v>#REF!</v>
      </c>
      <c r="K142" s="19" t="e">
        <f>$K$14+$K$27+$K$42+$K$60+$K$73+#REF!+$K$97+$K$113+$K$124+#REF!</f>
        <v>#REF!</v>
      </c>
      <c r="L142" s="19" t="e">
        <f>$L$14+$L$27+$L$42+$L$60+$L$73+#REF!+$L$97+$L$113+$L$124+#REF!</f>
        <v>#REF!</v>
      </c>
      <c r="M142" s="19" t="e">
        <f>$M$14+$M$27+$M$42+$M$60+$M$73+#REF!+$M$97+$M$113+$M$124+#REF!</f>
        <v>#REF!</v>
      </c>
      <c r="N142" s="19" t="e">
        <f>$N$14+$N$27+$N$42+$N$60+$N$73+#REF!+$N$97+$N$113+$N$124+#REF!</f>
        <v>#REF!</v>
      </c>
      <c r="O142" s="19" t="e">
        <f>$O$14+$O$27+$O$42+$O$60+$O$73+#REF!+$O$97+$O$113+$O$124+#REF!</f>
        <v>#REF!</v>
      </c>
      <c r="P142" s="19" t="e">
        <f>$P$14+$P$27+$P$42+$P$60+$P$73+#REF!+$P$97+$P$113+$P$124+#REF!</f>
        <v>#REF!</v>
      </c>
      <c r="Q142" s="19" t="e">
        <f>$Q$14+$Q$27+$Q$42+$Q$60+$Q$73+#REF!+$Q$97+$Q$113+$Q$124+#REF!</f>
        <v>#REF!</v>
      </c>
      <c r="R142" s="19" t="e">
        <f>$R$14+$R$27+$R$42+$R$60+$R$73+#REF!+$R$97+$R$113+$R$124+#REF!</f>
        <v>#REF!</v>
      </c>
      <c r="S142" s="19" t="e">
        <f>$S$14+$S$27+$S$42+$S$60+$S$73+#REF!+$S$97+$S$113+$S$124+#REF!</f>
        <v>#REF!</v>
      </c>
      <c r="T142" s="19" t="e">
        <f>$T$14+$T$27+$T$42+$T$60+$T$73+#REF!+$T$97+$T$113+$T$124+#REF!</f>
        <v>#REF!</v>
      </c>
      <c r="U142" s="19" t="e">
        <f>$U$14+$U$27+$U$42+$U$60+$U$73+#REF!+$U$97+$U$113+$U$124+#REF!</f>
        <v>#REF!</v>
      </c>
      <c r="V142" s="19" t="e">
        <f>$V$14+$V$27+$V$42+$V$60+$V$73+#REF!+$V$97+$V$113+$V$124+#REF!</f>
        <v>#REF!</v>
      </c>
      <c r="W142" s="19" t="e">
        <f>$W$14+$W$27+$W$42+$W$60+$W$73+#REF!+$W$97+$W$113+$W$124+#REF!</f>
        <v>#REF!</v>
      </c>
      <c r="X142" s="19" t="e">
        <f>$X$14+$X$27+$X$42+$X$60+$X$73+#REF!+$X$97+$X$113+$X$124+#REF!</f>
        <v>#REF!</v>
      </c>
      <c r="Y142" s="19" t="e">
        <f>$Y$14+$Y$27+$Y$42+$Y$60+$Y$73+#REF!+$Y$97+$Y$113+$Y$124+#REF!</f>
        <v>#REF!</v>
      </c>
      <c r="Z142" s="19" t="e">
        <f>$Z$14+$Z$27+$Z$42+$Z$60+$Z$73+#REF!+$Z$97+$Z$113+$Z$124+#REF!</f>
        <v>#REF!</v>
      </c>
      <c r="AA142" s="19" t="e">
        <f>$AA$14+$AA$27+$AA$42+$AA$60+$AA$73+#REF!+$AA$97+$AA$113+$AA$124+#REF!</f>
        <v>#REF!</v>
      </c>
      <c r="AB142" s="19" t="e">
        <f>$AB$14+$AB$27+$AB$42+$AB$60+$AB$73+#REF!+$AB$97+$AB$113+$AB$124+#REF!</f>
        <v>#REF!</v>
      </c>
      <c r="AC142" s="19" t="e">
        <f>$AC$14+$AC$27+$AC$42+$AC$60+$AC$73+#REF!+$AC$97+$AC$113+$AC$124+#REF!</f>
        <v>#REF!</v>
      </c>
      <c r="AD142" s="19" t="e">
        <f>$AD$14+$AD$27+$AD$42+$AD$60+$AD$73+#REF!+$AD$97+$AD$113+$AD$124+#REF!</f>
        <v>#REF!</v>
      </c>
      <c r="AE142" s="19" t="e">
        <f>$AE$14+$AE$27+$AE$42+$AE$60+$AE$73+#REF!+$AE$97+$AE$113+$AE$124+#REF!</f>
        <v>#REF!</v>
      </c>
      <c r="AF142" s="19" t="e">
        <f>$AF$14+$AF$27+$AF$42+$AF$60+$AF$73+#REF!+$AF$97+$AF$113+$AF$124+#REF!</f>
        <v>#REF!</v>
      </c>
      <c r="AG142" s="19" t="e">
        <f>$AG$14+$AG$27+$AG$42+$AG$60+$AG$73+#REF!+$AG$97+$AG$113+$AG$124+#REF!</f>
        <v>#REF!</v>
      </c>
      <c r="AH142" s="19" t="e">
        <f>$AH$14+$AH$27+$AH$42+$AH$60+$AH$73+#REF!+$AH$97+$AH$113+$AH$124+#REF!</f>
        <v>#REF!</v>
      </c>
      <c r="AI142" s="19" t="e">
        <f>$AI$14+$AI$27+$AI$42+$AI$60+$AI$73+#REF!+$AI$97+$AI$113+$AI$124+#REF!</f>
        <v>#REF!</v>
      </c>
      <c r="AJ142" s="5" t="e">
        <f>$AJ$14+$AJ$27+$AJ$42+$AJ$60+$AJ$73+#REF!+$AJ$97+$AJ$113+$AJ$124+#REF!</f>
        <v>#REF!</v>
      </c>
      <c r="AK142" s="5" t="e">
        <f>$AK$14+$AK$27+$AK$42+$AK$60+$AK$73+#REF!+$AK$97+$AK$113+$AK$124+#REF!</f>
        <v>#REF!</v>
      </c>
      <c r="AL142" s="5" t="e">
        <f>$AL$14+$AL$27+$AL$42+$AL$60+$AL$73+#REF!+$AL$97+$AL$113+$AL$124+#REF!</f>
        <v>#REF!</v>
      </c>
      <c r="AM142" s="5" t="e">
        <f>$AM$14+$AM$27+$AM$42+$AM$60+$AM$73+#REF!+$AM$97+$AM$113+$AM$124+#REF!</f>
        <v>#REF!</v>
      </c>
      <c r="AN142" s="5" t="e">
        <f>$AN$14+$AN$27+$AN$42+$AN$60+$AN$73+#REF!+$AN$97+$AN$113+$AN$124+#REF!</f>
        <v>#REF!</v>
      </c>
      <c r="AO142" s="5" t="e">
        <f>$AO$14+$AO$27+$AO$42+$AO$60+$AO$73+#REF!+$AO$97+$AO$113+$AO$124+#REF!</f>
        <v>#REF!</v>
      </c>
      <c r="AP142" s="5" t="e">
        <f>$AP$14+$AP$27+$AP$42+$AP$60+$AP$73+#REF!+$AP$97+$AP$113+$AP$124+#REF!</f>
        <v>#REF!</v>
      </c>
      <c r="AQ142" s="5" t="e">
        <f>$AQ$14+$AQ$27+$AQ$42+$AQ$60+$AQ$73+#REF!+$AQ$97+$AQ$113+$AQ$124+#REF!</f>
        <v>#REF!</v>
      </c>
      <c r="AR142" s="5" t="e">
        <f>$AR$14+$AR$27+$AR$42+$AR$60+$AR$73+#REF!+$AR$97+$AR$113+$AR$124+#REF!</f>
        <v>#REF!</v>
      </c>
      <c r="AS142" s="5" t="e">
        <f>$AS$14+$AS$27+$AS$42+$AS$60+$AS$73+#REF!+$AS$97+$AS$113+$AS$124+#REF!</f>
        <v>#REF!</v>
      </c>
      <c r="AT142" s="5" t="e">
        <f>$AT$14+$AT$27+$AT$42+$AT$60+$AT$73+#REF!+$AT$97+$AT$113+$AT$124+#REF!</f>
        <v>#REF!</v>
      </c>
      <c r="AU142" s="5" t="e">
        <f>$AU$14+$AU$27+$AU$42+$AU$60+$AU$73+#REF!+$AU$97+$AU$113+$AU$124+#REF!</f>
        <v>#REF!</v>
      </c>
      <c r="AV142" s="5" t="e">
        <f>$AV$14+$AV$27+$AV$42+$AV$60+$AV$73+#REF!+$AV$97+$AV$113+$AV$124+#REF!</f>
        <v>#REF!</v>
      </c>
      <c r="AW142" s="5" t="e">
        <f>$AW$14+$AW$27+$AW$42+$AW$60+$AW$73+#REF!+$AW$97+$AW$113+$AW$124+#REF!</f>
        <v>#REF!</v>
      </c>
      <c r="AX142" s="5" t="e">
        <f>$AX$14+$AX$27+$AX$42+$AX$60+$AX$73+#REF!+$AX$97+$AX$113+$AX$124+#REF!</f>
        <v>#REF!</v>
      </c>
      <c r="AY142" s="5" t="e">
        <f>$AY$14+$AY$27+$AY$42+$AY$60+$AY$73+#REF!+$AY$97+$AY$113+$AY$124+#REF!</f>
        <v>#REF!</v>
      </c>
      <c r="AZ142" s="5" t="e">
        <f>$AZ$14+$AZ$27+$AZ$42+$AZ$60+$AZ$73+#REF!+$AZ$97+$AZ$113+$AZ$124+#REF!</f>
        <v>#REF!</v>
      </c>
      <c r="BA142" s="5" t="e">
        <f>$BA$14+$BA$27+$BA$42+$BA$60+$BA$73+#REF!+$BA$97+$BA$113+$BA$124+#REF!</f>
        <v>#REF!</v>
      </c>
      <c r="BB142" s="5" t="e">
        <f>$BB$14+$BB$27+$BB$42+$BB$60+$BB$73+#REF!+$BB$97+$BB$113+$BB$124+#REF!</f>
        <v>#REF!</v>
      </c>
      <c r="BC142" s="5" t="e">
        <f>$BC$14+$BC$27+$BC$42+$BC$60+$BC$73+#REF!+$BC$97+$BC$113+$BC$124+#REF!</f>
        <v>#REF!</v>
      </c>
      <c r="BD142" s="5" t="e">
        <f>$BD$14+$BD$27+$BD$42+$BD$60+$BD$73+#REF!+$BD$97+$BD$113+$BD$124+#REF!</f>
        <v>#REF!</v>
      </c>
      <c r="BE142" s="5" t="e">
        <f>$BE$14+$BE$27+$BE$42+$BE$60+$BE$73+#REF!+$BE$97+$BE$113+$BE$124+#REF!</f>
        <v>#REF!</v>
      </c>
      <c r="BF142" s="5" t="e">
        <f>$BF$14+$BF$27+$BF$42+$BF$60+$BF$73+#REF!+$BF$97+$BF$113+$BF$124+#REF!</f>
        <v>#REF!</v>
      </c>
      <c r="BG142" s="5" t="e">
        <f>$BG$14+$BG$27+$BG$42+$BG$60+$BG$73+#REF!+$BG$97+$BG$113+$BG$124+#REF!</f>
        <v>#REF!</v>
      </c>
      <c r="BH142" s="5" t="e">
        <f>$BH$14+$BH$27+$BH$42+$BH$60+$BH$73+#REF!+$BH$97+$BH$113+$BH$124+#REF!</f>
        <v>#REF!</v>
      </c>
      <c r="BI142" s="5" t="e">
        <f>$BI$14+$BI$27+$BI$42+$BI$60+$BI$73+#REF!+$BI$97+$BI$113+$BI$124+#REF!</f>
        <v>#REF!</v>
      </c>
      <c r="BJ142" s="5" t="e">
        <f>$BJ$14+$BJ$27+$BJ$42+$BJ$60+$BJ$73+#REF!+$BJ$97+$BJ$113+$BJ$124+#REF!</f>
        <v>#REF!</v>
      </c>
      <c r="BK142" s="5" t="e">
        <f>$BK$14+$BK$27+$BK$42+$BK$60+$BK$73+#REF!+$BK$97+$BK$113+$BK$124+#REF!</f>
        <v>#REF!</v>
      </c>
      <c r="BL142" s="5" t="e">
        <f>$BL$14+$BL$27+$BL$42+$BL$60+$BL$73+#REF!+$BL$97+$BL$113+$BL$124+#REF!</f>
        <v>#REF!</v>
      </c>
      <c r="BM142" s="5" t="e">
        <f>$BM$14+$BM$27+$BM$42+$BM$60+$BM$73+#REF!+$BM$97+$BM$113+$BM$124+#REF!</f>
        <v>#REF!</v>
      </c>
      <c r="BN142" s="5" t="e">
        <f>$BN$14+$BN$27+$BN$42+$BN$60+$BN$73+#REF!+$BN$97+$BN$113+$BN$124+#REF!</f>
        <v>#REF!</v>
      </c>
      <c r="BO142" s="5" t="e">
        <f>$BO$14+$BO$27+$BO$42+$BO$60+$BO$73+#REF!+$BO$97+$BO$113+$BO$124+#REF!</f>
        <v>#REF!</v>
      </c>
      <c r="BP142" s="5" t="e">
        <f>$BP$14+$BP$27+$BP$42+$BP$60+$BP$73+#REF!+$BP$97+$BP$113+$BP$124+#REF!</f>
        <v>#REF!</v>
      </c>
      <c r="BQ142" s="5" t="e">
        <f>$BQ$14+$BQ$27+$BQ$42+$BQ$60+$BQ$73+#REF!+$BQ$97+$BQ$113+$BQ$124+#REF!</f>
        <v>#REF!</v>
      </c>
      <c r="BR142" s="5" t="e">
        <f>$BR$14+$BR$27+$BR$42+$BR$60+$BR$73+#REF!+$BR$97+$BR$113+$BR$124+#REF!</f>
        <v>#REF!</v>
      </c>
      <c r="BS142" s="5" t="e">
        <f>$BS$14+$BS$27+$BS$42+$BS$60+$BS$73+#REF!+$BS$97+$BS$113+$BS$124+#REF!</f>
        <v>#REF!</v>
      </c>
      <c r="BT142" s="5" t="e">
        <f>$BT$14+$BT$27+$BT$42+$BT$60+$BT$73+#REF!+$BT$97+$BT$113+$BT$124+#REF!</f>
        <v>#REF!</v>
      </c>
      <c r="BU142" s="5" t="e">
        <f>$BU$14+$BU$27+$BU$42+$BU$60+$BU$73+#REF!+$BU$97+$BU$113+$BU$124+#REF!</f>
        <v>#REF!</v>
      </c>
      <c r="BV142" s="5" t="e">
        <f>$BV$14+$BV$27+$BV$42+$BV$60+$BV$73+#REF!+$BV$97+$BV$113+$BV$124+#REF!</f>
        <v>#REF!</v>
      </c>
      <c r="BW142" s="5" t="e">
        <f>$BW$14+$BW$27+$BW$42+$BW$60+$BW$73+#REF!+$BW$97+$BW$113+$BW$124+#REF!</f>
        <v>#REF!</v>
      </c>
      <c r="BX142" s="5" t="e">
        <f>$BX$14+$BX$27+$BX$42+$BX$60+$BX$73+#REF!+$BX$97+$BX$113+$BX$124+#REF!</f>
        <v>#REF!</v>
      </c>
      <c r="BY142" s="5" t="e">
        <f>$BY$14+$BY$27+$BY$42+$BY$60+$BY$73+#REF!+$BY$97+$BY$113+$BY$124+#REF!</f>
        <v>#REF!</v>
      </c>
      <c r="BZ142" s="5" t="e">
        <f>$BZ$14+$BZ$27+$BZ$42+$BZ$60+$BZ$73+#REF!+$BZ$97+$BZ$113+$BZ$124+#REF!</f>
        <v>#REF!</v>
      </c>
      <c r="CA142" s="5" t="e">
        <f>$CA$14+$CA$27+$CA$42+$CA$60+$CA$73+#REF!+$CA$97+$CA$113+$CA$124+#REF!</f>
        <v>#REF!</v>
      </c>
      <c r="CB142" s="5" t="e">
        <f>$CB$14+$CB$27+$CB$42+$CB$60+$CB$73+#REF!+$CB$97+$CB$113+$CB$124+#REF!</f>
        <v>#REF!</v>
      </c>
      <c r="CC142" s="12"/>
      <c r="CD142" s="12"/>
      <c r="CE142" s="5" t="e">
        <f>$CE$14+$CE$27+$CE$42+$CE$60+$CE$73+#REF!+$CE$97+$CE$113+$CE$124+#REF!</f>
        <v>#REF!</v>
      </c>
      <c r="CF142" s="5"/>
      <c r="CG142" s="5" t="e">
        <f>$CG$14+$CG$27+$CG$42+$CG$60+$CG$73+#REF!+$CG$97+$CG$113+$CG$124+#REF!</f>
        <v>#REF!</v>
      </c>
      <c r="CH142" s="5" t="e">
        <f>$CH$14+$CH$27+$CH$42+$CH$60+$CH$73+#REF!+$CH$97+$CH$113+$CH$124+#REF!</f>
        <v>#REF!</v>
      </c>
      <c r="CI142" s="5" t="e">
        <f>$CI$14+$CI$27+$CI$42+$CI$60+$CI$73+#REF!+$CI$97+$CI$113+$CI$124+#REF!</f>
        <v>#REF!</v>
      </c>
      <c r="CJ142" s="5" t="e">
        <f>$CJ$14+$CJ$27+$CJ$42+$CJ$60+$CJ$73+#REF!+$CJ$97+$CJ$113+$CJ$124+#REF!</f>
        <v>#REF!</v>
      </c>
      <c r="CK142" s="5" t="e">
        <f>$CK$14+$CK$27+$CK$42+$CK$60+$CK$73+#REF!+$CK$97+$CK$113+$CK$124+#REF!</f>
        <v>#REF!</v>
      </c>
      <c r="CL142" s="5" t="e">
        <f>$CL$14+$CL$27+$CL$42+$CL$60+$CL$73+#REF!+$CL$97+$CL$113+$CL$124+#REF!</f>
        <v>#REF!</v>
      </c>
      <c r="CM142" s="5" t="e">
        <f>$CM$14+$CM$27+$CM$42+$CM$60+$CM$73+#REF!+$CM$97+$CM$113+$CM$124+#REF!</f>
        <v>#REF!</v>
      </c>
      <c r="CN142" s="5" t="e">
        <f>$CN$14+$CN$27+$CN$42+$CN$60+$CN$73+#REF!+$CN$97+$CN$113+$CN$124+#REF!</f>
        <v>#REF!</v>
      </c>
      <c r="CO142" s="5" t="e">
        <f>$CO$14+$CO$27+$CO$42+$CO$60+$CO$73+#REF!+$CO$97+$CO$113+$CO$124+#REF!</f>
        <v>#REF!</v>
      </c>
      <c r="CP142" s="5" t="e">
        <f>$CP$14+$CP$27+$CP$42+$CP$60+$CP$73+#REF!+$CP$97+$CP$113+$CP$124+#REF!</f>
        <v>#REF!</v>
      </c>
      <c r="CQ142" s="5" t="e">
        <f>$CQ$14+$CQ$27+$CQ$42+$CQ$60+$CQ$73+#REF!+$CQ$97+$CQ$113+$CQ$124+#REF!</f>
        <v>#REF!</v>
      </c>
    </row>
    <row r="143" spans="1:95" x14ac:dyDescent="0.3">
      <c r="A143" s="121" t="s">
        <v>125</v>
      </c>
      <c r="B143" s="126" t="s">
        <v>302</v>
      </c>
      <c r="C143" s="123" t="str">
        <f>"200"</f>
        <v>200</v>
      </c>
      <c r="D143" s="243">
        <v>0.12</v>
      </c>
      <c r="E143" s="243">
        <v>0</v>
      </c>
      <c r="F143" s="243">
        <v>0.02</v>
      </c>
      <c r="G143" s="243">
        <v>0.02</v>
      </c>
      <c r="H143" s="243">
        <v>5.83</v>
      </c>
      <c r="I143" s="243">
        <v>18.66</v>
      </c>
    </row>
    <row r="144" spans="1:95" x14ac:dyDescent="0.3">
      <c r="A144" s="121" t="str">
        <f>"-"</f>
        <v>-</v>
      </c>
      <c r="B144" s="126" t="s">
        <v>100</v>
      </c>
      <c r="C144" s="123" t="str">
        <f>"20"</f>
        <v>20</v>
      </c>
      <c r="D144" s="243">
        <v>1.32</v>
      </c>
      <c r="E144" s="243">
        <v>0</v>
      </c>
      <c r="F144" s="243">
        <v>0.24</v>
      </c>
      <c r="G144" s="243">
        <v>0.24</v>
      </c>
      <c r="H144" s="243">
        <v>8.34</v>
      </c>
      <c r="I144" s="243">
        <v>38.676000000000002</v>
      </c>
    </row>
    <row r="145" spans="1:9" x14ac:dyDescent="0.3">
      <c r="A145" s="121" t="str">
        <f>"-"</f>
        <v>-</v>
      </c>
      <c r="B145" s="126" t="s">
        <v>155</v>
      </c>
      <c r="C145" s="123" t="str">
        <f>"100"</f>
        <v>100</v>
      </c>
      <c r="D145" s="243">
        <v>0.4</v>
      </c>
      <c r="E145" s="243">
        <v>0</v>
      </c>
      <c r="F145" s="243">
        <v>0.4</v>
      </c>
      <c r="G145" s="243">
        <v>0.4</v>
      </c>
      <c r="H145" s="243">
        <v>11.6</v>
      </c>
      <c r="I145" s="243">
        <v>48.68</v>
      </c>
    </row>
    <row r="146" spans="1:9" x14ac:dyDescent="0.3">
      <c r="A146" s="127"/>
      <c r="B146" s="142" t="s">
        <v>101</v>
      </c>
      <c r="C146" s="128"/>
      <c r="D146" s="244">
        <f>SUM(D141:D145)</f>
        <v>15.42</v>
      </c>
      <c r="E146" s="244">
        <f t="shared" ref="E146:I146" si="39">SUM(E141:E145)</f>
        <v>7.09</v>
      </c>
      <c r="F146" s="244">
        <f t="shared" si="39"/>
        <v>18.279999999999998</v>
      </c>
      <c r="G146" s="244">
        <f t="shared" si="39"/>
        <v>1.52</v>
      </c>
      <c r="H146" s="244">
        <f t="shared" si="39"/>
        <v>73.889999999999986</v>
      </c>
      <c r="I146" s="244">
        <f t="shared" si="39"/>
        <v>509.69288000000012</v>
      </c>
    </row>
    <row r="147" spans="1:9" hidden="1" x14ac:dyDescent="0.3">
      <c r="A147" s="121"/>
      <c r="B147" s="126" t="s">
        <v>102</v>
      </c>
      <c r="C147" s="123"/>
      <c r="D147" s="243">
        <v>19.25</v>
      </c>
      <c r="E147" s="243">
        <v>0</v>
      </c>
      <c r="F147" s="243">
        <v>19.75</v>
      </c>
      <c r="G147" s="243">
        <v>0</v>
      </c>
      <c r="H147" s="243">
        <v>83.75</v>
      </c>
      <c r="I147" s="243">
        <v>587.5</v>
      </c>
    </row>
    <row r="148" spans="1:9" hidden="1" x14ac:dyDescent="0.3">
      <c r="A148" s="121"/>
      <c r="B148" s="126" t="s">
        <v>103</v>
      </c>
      <c r="C148" s="123"/>
      <c r="D148" s="243">
        <f t="shared" ref="D148:I148" si="40">D146-D147</f>
        <v>-3.83</v>
      </c>
      <c r="E148" s="243">
        <f t="shared" si="40"/>
        <v>7.09</v>
      </c>
      <c r="F148" s="243">
        <f t="shared" si="40"/>
        <v>-1.4700000000000024</v>
      </c>
      <c r="G148" s="243">
        <f t="shared" si="40"/>
        <v>1.52</v>
      </c>
      <c r="H148" s="243">
        <f t="shared" si="40"/>
        <v>-9.8600000000000136</v>
      </c>
      <c r="I148" s="243">
        <f t="shared" si="40"/>
        <v>-77.807119999999884</v>
      </c>
    </row>
    <row r="149" spans="1:9" hidden="1" x14ac:dyDescent="0.3">
      <c r="A149" s="121"/>
      <c r="B149" s="126" t="s">
        <v>104</v>
      </c>
      <c r="C149" s="123"/>
      <c r="D149" s="243">
        <v>12</v>
      </c>
      <c r="E149" s="243"/>
      <c r="F149" s="243">
        <v>31</v>
      </c>
      <c r="G149" s="243"/>
      <c r="H149" s="243">
        <v>57</v>
      </c>
      <c r="I149" s="243"/>
    </row>
    <row r="150" spans="1:9" x14ac:dyDescent="0.3">
      <c r="A150" s="121"/>
      <c r="B150" s="122" t="s">
        <v>199</v>
      </c>
      <c r="C150" s="123"/>
      <c r="D150" s="243"/>
      <c r="E150" s="243"/>
      <c r="F150" s="243"/>
      <c r="G150" s="243"/>
      <c r="H150" s="243"/>
      <c r="I150" s="243"/>
    </row>
    <row r="151" spans="1:9" x14ac:dyDescent="0.3">
      <c r="A151" s="121" t="str">
        <f>" 245/1"</f>
        <v xml:space="preserve"> 245/1</v>
      </c>
      <c r="B151" s="126" t="s">
        <v>344</v>
      </c>
      <c r="C151" s="123" t="str">
        <f>"30"</f>
        <v>30</v>
      </c>
      <c r="D151" s="243">
        <v>0.32</v>
      </c>
      <c r="E151" s="243">
        <v>0</v>
      </c>
      <c r="F151" s="243">
        <v>0.27</v>
      </c>
      <c r="G151" s="243">
        <v>0.31</v>
      </c>
      <c r="H151" s="243">
        <v>1.44</v>
      </c>
      <c r="I151" s="243">
        <v>9.2465317499999991</v>
      </c>
    </row>
    <row r="152" spans="1:9" x14ac:dyDescent="0.3">
      <c r="A152" s="121" t="s">
        <v>226</v>
      </c>
      <c r="B152" s="126" t="s">
        <v>200</v>
      </c>
      <c r="C152" s="123">
        <v>250</v>
      </c>
      <c r="D152" s="123">
        <v>5.53</v>
      </c>
      <c r="E152" s="123">
        <v>0</v>
      </c>
      <c r="F152" s="123">
        <v>5.56</v>
      </c>
      <c r="G152" s="123">
        <v>4.45</v>
      </c>
      <c r="H152" s="123">
        <v>24.31</v>
      </c>
      <c r="I152" s="243">
        <v>164</v>
      </c>
    </row>
    <row r="153" spans="1:9" ht="15.6" customHeight="1" x14ac:dyDescent="0.3">
      <c r="A153" s="121" t="s">
        <v>355</v>
      </c>
      <c r="B153" s="126" t="s">
        <v>245</v>
      </c>
      <c r="C153" s="123" t="str">
        <f>"200"</f>
        <v>200</v>
      </c>
      <c r="D153" s="123">
        <v>14.8</v>
      </c>
      <c r="E153" s="123">
        <v>11.9</v>
      </c>
      <c r="F153" s="123">
        <v>16.510000000000002</v>
      </c>
      <c r="G153" s="123">
        <v>8.52</v>
      </c>
      <c r="H153" s="123">
        <v>36.71</v>
      </c>
      <c r="I153" s="243">
        <v>353.25150000000002</v>
      </c>
    </row>
    <row r="154" spans="1:9" x14ac:dyDescent="0.3">
      <c r="A154" s="141" t="s">
        <v>223</v>
      </c>
      <c r="B154" s="126" t="s">
        <v>303</v>
      </c>
      <c r="C154" s="123" t="str">
        <f>"200"</f>
        <v>200</v>
      </c>
      <c r="D154" s="243">
        <v>0.19</v>
      </c>
      <c r="E154" s="243">
        <v>0</v>
      </c>
      <c r="F154" s="243">
        <v>7.0000000000000007E-2</v>
      </c>
      <c r="G154" s="243">
        <v>0.03</v>
      </c>
      <c r="H154" s="243">
        <v>6.58</v>
      </c>
      <c r="I154" s="243">
        <v>15.64</v>
      </c>
    </row>
    <row r="155" spans="1:9" x14ac:dyDescent="0.3">
      <c r="A155" s="121" t="str">
        <f>"-"</f>
        <v>-</v>
      </c>
      <c r="B155" s="126" t="s">
        <v>254</v>
      </c>
      <c r="C155" s="123" t="str">
        <f>"30"</f>
        <v>30</v>
      </c>
      <c r="D155" s="243">
        <v>1.98</v>
      </c>
      <c r="E155" s="243">
        <v>0</v>
      </c>
      <c r="F155" s="243">
        <v>0.2</v>
      </c>
      <c r="G155" s="243">
        <v>0.2</v>
      </c>
      <c r="H155" s="243">
        <v>14.07</v>
      </c>
      <c r="I155" s="243">
        <v>67.170299999999997</v>
      </c>
    </row>
    <row r="156" spans="1:9" x14ac:dyDescent="0.3">
      <c r="A156" s="121" t="str">
        <f>"-"</f>
        <v>-</v>
      </c>
      <c r="B156" s="126" t="s">
        <v>100</v>
      </c>
      <c r="C156" s="123" t="str">
        <f>"25"</f>
        <v>25</v>
      </c>
      <c r="D156" s="243">
        <v>1.65</v>
      </c>
      <c r="E156" s="243">
        <v>0</v>
      </c>
      <c r="F156" s="243">
        <v>0.3</v>
      </c>
      <c r="G156" s="243">
        <v>0.3</v>
      </c>
      <c r="H156" s="243">
        <v>10.43</v>
      </c>
      <c r="I156" s="243">
        <v>48.344999999999999</v>
      </c>
    </row>
    <row r="157" spans="1:9" x14ac:dyDescent="0.3">
      <c r="A157" s="121" t="str">
        <f>"-"</f>
        <v>-</v>
      </c>
      <c r="B157" s="126" t="s">
        <v>155</v>
      </c>
      <c r="C157" s="123" t="str">
        <f>"100"</f>
        <v>100</v>
      </c>
      <c r="D157" s="243">
        <v>0.4</v>
      </c>
      <c r="E157" s="243">
        <v>0</v>
      </c>
      <c r="F157" s="243">
        <v>0.4</v>
      </c>
      <c r="G157" s="243">
        <v>0.4</v>
      </c>
      <c r="H157" s="243">
        <v>11.6</v>
      </c>
      <c r="I157" s="243">
        <v>48.68</v>
      </c>
    </row>
    <row r="158" spans="1:9" x14ac:dyDescent="0.3">
      <c r="A158" s="127"/>
      <c r="B158" s="142" t="s">
        <v>205</v>
      </c>
      <c r="C158" s="128"/>
      <c r="D158" s="244">
        <f t="shared" ref="D158:I158" si="41">SUM(D151:D157)</f>
        <v>24.87</v>
      </c>
      <c r="E158" s="244">
        <f t="shared" si="41"/>
        <v>11.9</v>
      </c>
      <c r="F158" s="244">
        <f t="shared" si="41"/>
        <v>23.310000000000002</v>
      </c>
      <c r="G158" s="244">
        <f t="shared" si="41"/>
        <v>14.209999999999999</v>
      </c>
      <c r="H158" s="244">
        <f t="shared" si="41"/>
        <v>105.14000000000001</v>
      </c>
      <c r="I158" s="244">
        <f t="shared" si="41"/>
        <v>706.33333174999996</v>
      </c>
    </row>
    <row r="159" spans="1:9" hidden="1" x14ac:dyDescent="0.3">
      <c r="A159" s="56"/>
      <c r="B159" s="16" t="s">
        <v>102</v>
      </c>
      <c r="C159" s="74"/>
      <c r="D159" s="242">
        <v>26.95</v>
      </c>
      <c r="E159" s="242">
        <v>0</v>
      </c>
      <c r="F159" s="242">
        <v>27.65</v>
      </c>
      <c r="G159" s="242">
        <v>0</v>
      </c>
      <c r="H159" s="242">
        <v>117.24999999999999</v>
      </c>
      <c r="I159" s="242">
        <v>822.5</v>
      </c>
    </row>
    <row r="160" spans="1:9" hidden="1" x14ac:dyDescent="0.3">
      <c r="A160" s="56"/>
      <c r="B160" s="16" t="s">
        <v>103</v>
      </c>
      <c r="C160" s="74"/>
      <c r="D160" s="242">
        <f t="shared" ref="D160:I160" si="42">D158-D159</f>
        <v>-2.0799999999999983</v>
      </c>
      <c r="E160" s="242">
        <f t="shared" si="42"/>
        <v>11.9</v>
      </c>
      <c r="F160" s="242">
        <f t="shared" si="42"/>
        <v>-4.3399999999999963</v>
      </c>
      <c r="G160" s="242">
        <f t="shared" si="42"/>
        <v>14.209999999999999</v>
      </c>
      <c r="H160" s="242">
        <f t="shared" si="42"/>
        <v>-12.109999999999971</v>
      </c>
      <c r="I160" s="242">
        <f t="shared" si="42"/>
        <v>-116.16666825000004</v>
      </c>
    </row>
    <row r="161" spans="1:95" hidden="1" x14ac:dyDescent="0.3">
      <c r="A161" s="56"/>
      <c r="B161" s="16" t="s">
        <v>104</v>
      </c>
      <c r="C161" s="74"/>
      <c r="D161" s="242">
        <v>11</v>
      </c>
      <c r="E161" s="242"/>
      <c r="F161" s="242">
        <v>37</v>
      </c>
      <c r="G161" s="242"/>
      <c r="H161" s="242">
        <v>51</v>
      </c>
      <c r="I161" s="242"/>
    </row>
    <row r="162" spans="1:95" x14ac:dyDescent="0.3">
      <c r="A162" s="56"/>
      <c r="B162" s="143" t="s">
        <v>287</v>
      </c>
      <c r="C162" s="74"/>
      <c r="D162" s="245">
        <f t="shared" ref="D162:AI162" si="43">D146+D158</f>
        <v>40.29</v>
      </c>
      <c r="E162" s="245">
        <f t="shared" si="43"/>
        <v>18.990000000000002</v>
      </c>
      <c r="F162" s="245">
        <f t="shared" si="43"/>
        <v>41.59</v>
      </c>
      <c r="G162" s="245">
        <f t="shared" si="43"/>
        <v>15.729999999999999</v>
      </c>
      <c r="H162" s="245">
        <f t="shared" si="43"/>
        <v>179.03</v>
      </c>
      <c r="I162" s="245">
        <f t="shared" si="43"/>
        <v>1216.0262117500001</v>
      </c>
      <c r="J162" s="67">
        <f t="shared" si="43"/>
        <v>0</v>
      </c>
      <c r="K162" s="67">
        <f t="shared" si="43"/>
        <v>0</v>
      </c>
      <c r="L162" s="67">
        <f t="shared" si="43"/>
        <v>0</v>
      </c>
      <c r="M162" s="67">
        <f t="shared" si="43"/>
        <v>0</v>
      </c>
      <c r="N162" s="67">
        <f t="shared" si="43"/>
        <v>0</v>
      </c>
      <c r="O162" s="67">
        <f t="shared" si="43"/>
        <v>0</v>
      </c>
      <c r="P162" s="67">
        <f t="shared" si="43"/>
        <v>0</v>
      </c>
      <c r="Q162" s="67">
        <f t="shared" si="43"/>
        <v>0</v>
      </c>
      <c r="R162" s="67">
        <f t="shared" si="43"/>
        <v>0</v>
      </c>
      <c r="S162" s="67">
        <f t="shared" si="43"/>
        <v>0</v>
      </c>
      <c r="T162" s="67">
        <f t="shared" si="43"/>
        <v>0</v>
      </c>
      <c r="U162" s="67">
        <f t="shared" si="43"/>
        <v>0</v>
      </c>
      <c r="V162" s="67">
        <f t="shared" si="43"/>
        <v>0</v>
      </c>
      <c r="W162" s="67">
        <f t="shared" si="43"/>
        <v>0</v>
      </c>
      <c r="X162" s="67">
        <f t="shared" si="43"/>
        <v>0</v>
      </c>
      <c r="Y162" s="67">
        <f t="shared" si="43"/>
        <v>0</v>
      </c>
      <c r="Z162" s="67">
        <f t="shared" si="43"/>
        <v>0</v>
      </c>
      <c r="AA162" s="67">
        <f t="shared" si="43"/>
        <v>0</v>
      </c>
      <c r="AB162" s="67">
        <f t="shared" si="43"/>
        <v>0</v>
      </c>
      <c r="AC162" s="67">
        <f t="shared" si="43"/>
        <v>0</v>
      </c>
      <c r="AD162" s="67">
        <f t="shared" si="43"/>
        <v>0</v>
      </c>
      <c r="AE162" s="67">
        <f t="shared" si="43"/>
        <v>0</v>
      </c>
      <c r="AF162" s="67">
        <f t="shared" si="43"/>
        <v>0</v>
      </c>
      <c r="AG162" s="67">
        <f t="shared" si="43"/>
        <v>0</v>
      </c>
      <c r="AH162" s="67">
        <f t="shared" si="43"/>
        <v>0</v>
      </c>
      <c r="AI162" s="67">
        <f t="shared" si="43"/>
        <v>0</v>
      </c>
      <c r="AJ162" s="67">
        <f t="shared" ref="AJ162:BO162" si="44">AJ146+AJ158</f>
        <v>0</v>
      </c>
      <c r="AK162" s="67">
        <f t="shared" si="44"/>
        <v>0</v>
      </c>
      <c r="AL162" s="67">
        <f t="shared" si="44"/>
        <v>0</v>
      </c>
      <c r="AM162" s="67">
        <f t="shared" si="44"/>
        <v>0</v>
      </c>
      <c r="AN162" s="67">
        <f t="shared" si="44"/>
        <v>0</v>
      </c>
      <c r="AO162" s="67">
        <f t="shared" si="44"/>
        <v>0</v>
      </c>
      <c r="AP162" s="67">
        <f t="shared" si="44"/>
        <v>0</v>
      </c>
      <c r="AQ162" s="67">
        <f t="shared" si="44"/>
        <v>0</v>
      </c>
      <c r="AR162" s="67">
        <f t="shared" si="44"/>
        <v>0</v>
      </c>
      <c r="AS162" s="67">
        <f t="shared" si="44"/>
        <v>0</v>
      </c>
      <c r="AT162" s="67">
        <f t="shared" si="44"/>
        <v>0</v>
      </c>
      <c r="AU162" s="67">
        <f t="shared" si="44"/>
        <v>0</v>
      </c>
      <c r="AV162" s="67">
        <f t="shared" si="44"/>
        <v>0</v>
      </c>
      <c r="AW162" s="67">
        <f t="shared" si="44"/>
        <v>0</v>
      </c>
      <c r="AX162" s="67">
        <f t="shared" si="44"/>
        <v>0</v>
      </c>
      <c r="AY162" s="67">
        <f t="shared" si="44"/>
        <v>0</v>
      </c>
      <c r="AZ162" s="67">
        <f t="shared" si="44"/>
        <v>0</v>
      </c>
      <c r="BA162" s="67">
        <f t="shared" si="44"/>
        <v>0</v>
      </c>
      <c r="BB162" s="67">
        <f t="shared" si="44"/>
        <v>0</v>
      </c>
      <c r="BC162" s="67">
        <f t="shared" si="44"/>
        <v>0</v>
      </c>
      <c r="BD162" s="67">
        <f t="shared" si="44"/>
        <v>0</v>
      </c>
      <c r="BE162" s="67">
        <f t="shared" si="44"/>
        <v>0</v>
      </c>
      <c r="BF162" s="67">
        <f t="shared" si="44"/>
        <v>0</v>
      </c>
      <c r="BG162" s="67">
        <f t="shared" si="44"/>
        <v>0</v>
      </c>
      <c r="BH162" s="67">
        <f t="shared" si="44"/>
        <v>0</v>
      </c>
      <c r="BI162" s="67">
        <f t="shared" si="44"/>
        <v>0</v>
      </c>
      <c r="BJ162" s="67">
        <f t="shared" si="44"/>
        <v>0</v>
      </c>
      <c r="BK162" s="67">
        <f t="shared" si="44"/>
        <v>0</v>
      </c>
      <c r="BL162" s="67">
        <f t="shared" si="44"/>
        <v>0</v>
      </c>
      <c r="BM162" s="67">
        <f t="shared" si="44"/>
        <v>0</v>
      </c>
      <c r="BN162" s="67">
        <f t="shared" si="44"/>
        <v>0</v>
      </c>
      <c r="BO162" s="67">
        <f t="shared" si="44"/>
        <v>0</v>
      </c>
      <c r="BP162" s="67">
        <f t="shared" ref="BP162:CQ162" si="45">BP146+BP158</f>
        <v>0</v>
      </c>
      <c r="BQ162" s="67">
        <f t="shared" si="45"/>
        <v>0</v>
      </c>
      <c r="BR162" s="67">
        <f t="shared" si="45"/>
        <v>0</v>
      </c>
      <c r="BS162" s="67">
        <f t="shared" si="45"/>
        <v>0</v>
      </c>
      <c r="BT162" s="67">
        <f t="shared" si="45"/>
        <v>0</v>
      </c>
      <c r="BU162" s="67">
        <f t="shared" si="45"/>
        <v>0</v>
      </c>
      <c r="BV162" s="67">
        <f t="shared" si="45"/>
        <v>0</v>
      </c>
      <c r="BW162" s="67">
        <f t="shared" si="45"/>
        <v>0</v>
      </c>
      <c r="BX162" s="67">
        <f t="shared" si="45"/>
        <v>0</v>
      </c>
      <c r="BY162" s="67">
        <f t="shared" si="45"/>
        <v>0</v>
      </c>
      <c r="BZ162" s="67">
        <f t="shared" si="45"/>
        <v>0</v>
      </c>
      <c r="CA162" s="67">
        <f t="shared" si="45"/>
        <v>0</v>
      </c>
      <c r="CB162" s="67">
        <f t="shared" si="45"/>
        <v>0</v>
      </c>
      <c r="CC162" s="67">
        <f t="shared" si="45"/>
        <v>0</v>
      </c>
      <c r="CD162" s="67">
        <f t="shared" si="45"/>
        <v>0</v>
      </c>
      <c r="CE162" s="67">
        <f t="shared" si="45"/>
        <v>0</v>
      </c>
      <c r="CF162" s="67">
        <f t="shared" si="45"/>
        <v>0</v>
      </c>
      <c r="CG162" s="67">
        <f t="shared" si="45"/>
        <v>0</v>
      </c>
      <c r="CH162" s="67">
        <f t="shared" si="45"/>
        <v>0</v>
      </c>
      <c r="CI162" s="67">
        <f t="shared" si="45"/>
        <v>0</v>
      </c>
      <c r="CJ162" s="67">
        <f t="shared" si="45"/>
        <v>0</v>
      </c>
      <c r="CK162" s="67">
        <f t="shared" si="45"/>
        <v>0</v>
      </c>
      <c r="CL162" s="67">
        <f t="shared" si="45"/>
        <v>0</v>
      </c>
      <c r="CM162" s="67">
        <f t="shared" si="45"/>
        <v>0</v>
      </c>
      <c r="CN162" s="67">
        <f t="shared" si="45"/>
        <v>0</v>
      </c>
      <c r="CO162" s="67">
        <f t="shared" si="45"/>
        <v>0</v>
      </c>
      <c r="CP162" s="67">
        <f t="shared" si="45"/>
        <v>0</v>
      </c>
      <c r="CQ162" s="67">
        <f t="shared" si="45"/>
        <v>0</v>
      </c>
    </row>
    <row r="163" spans="1:95" x14ac:dyDescent="0.3">
      <c r="A163" s="56"/>
      <c r="B163" s="16"/>
      <c r="C163" s="74"/>
      <c r="D163" s="242"/>
      <c r="E163" s="242"/>
      <c r="F163" s="242"/>
      <c r="G163" s="242"/>
      <c r="H163" s="242"/>
      <c r="I163" s="242"/>
    </row>
    <row r="164" spans="1:95" x14ac:dyDescent="0.3">
      <c r="A164" s="56"/>
      <c r="B164" s="23" t="s">
        <v>148</v>
      </c>
      <c r="C164" s="24" t="s">
        <v>156</v>
      </c>
      <c r="D164" s="235" t="s">
        <v>157</v>
      </c>
      <c r="E164" s="235"/>
      <c r="F164" s="268" t="s">
        <v>158</v>
      </c>
      <c r="G164" s="268"/>
      <c r="H164" s="25" t="s">
        <v>159</v>
      </c>
      <c r="I164" s="25" t="s">
        <v>160</v>
      </c>
    </row>
    <row r="165" spans="1:95" x14ac:dyDescent="0.3">
      <c r="A165" s="121"/>
      <c r="B165" s="122" t="s">
        <v>92</v>
      </c>
      <c r="C165" s="123"/>
      <c r="D165" s="243"/>
      <c r="E165" s="243"/>
      <c r="F165" s="243"/>
      <c r="G165" s="243"/>
      <c r="H165" s="243"/>
      <c r="I165" s="243"/>
    </row>
    <row r="166" spans="1:95" x14ac:dyDescent="0.3">
      <c r="A166" s="121" t="str">
        <f>" 245/1"</f>
        <v xml:space="preserve"> 245/1</v>
      </c>
      <c r="B166" s="126" t="s">
        <v>344</v>
      </c>
      <c r="C166" s="123" t="str">
        <f>"30"</f>
        <v>30</v>
      </c>
      <c r="D166" s="243">
        <v>0.32</v>
      </c>
      <c r="E166" s="243">
        <v>0</v>
      </c>
      <c r="F166" s="243">
        <v>0.27</v>
      </c>
      <c r="G166" s="243">
        <v>0.31</v>
      </c>
      <c r="H166" s="243">
        <v>1.44</v>
      </c>
      <c r="I166" s="243">
        <v>9.2465317499999991</v>
      </c>
    </row>
    <row r="167" spans="1:95" x14ac:dyDescent="0.3">
      <c r="A167" s="121" t="s">
        <v>127</v>
      </c>
      <c r="B167" s="126" t="s">
        <v>128</v>
      </c>
      <c r="C167" s="123" t="str">
        <f>"100"</f>
        <v>100</v>
      </c>
      <c r="D167" s="243">
        <v>6.48</v>
      </c>
      <c r="E167" s="243">
        <v>11.35</v>
      </c>
      <c r="F167" s="243">
        <v>13.27</v>
      </c>
      <c r="G167" s="243">
        <v>0.09</v>
      </c>
      <c r="H167" s="243">
        <v>12.12</v>
      </c>
      <c r="I167" s="243">
        <v>188.03127966881308</v>
      </c>
    </row>
    <row r="168" spans="1:95" s="9" customFormat="1" ht="13.8" x14ac:dyDescent="0.25">
      <c r="A168" s="121" t="s">
        <v>129</v>
      </c>
      <c r="B168" s="126" t="s">
        <v>130</v>
      </c>
      <c r="C168" s="123" t="str">
        <f>"150"</f>
        <v>150</v>
      </c>
      <c r="D168" s="243">
        <v>6.58</v>
      </c>
      <c r="E168" s="243">
        <v>0</v>
      </c>
      <c r="F168" s="243">
        <v>3.38</v>
      </c>
      <c r="G168" s="243">
        <v>1.72</v>
      </c>
      <c r="H168" s="243">
        <v>34.47</v>
      </c>
      <c r="I168" s="243">
        <v>172.57</v>
      </c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1"/>
      <c r="CD168" s="11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</row>
    <row r="169" spans="1:95" s="9" customFormat="1" ht="13.8" x14ac:dyDescent="0.25">
      <c r="A169" s="121" t="s">
        <v>120</v>
      </c>
      <c r="B169" s="126" t="s">
        <v>297</v>
      </c>
      <c r="C169" s="123" t="str">
        <f>"200"</f>
        <v>200</v>
      </c>
      <c r="D169" s="243">
        <v>0.08</v>
      </c>
      <c r="E169" s="243">
        <v>0</v>
      </c>
      <c r="F169" s="243">
        <v>0.02</v>
      </c>
      <c r="G169" s="243">
        <v>0.02</v>
      </c>
      <c r="H169" s="243">
        <v>0.06</v>
      </c>
      <c r="I169" s="243">
        <v>0.64</v>
      </c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1"/>
      <c r="CD169" s="11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</row>
    <row r="170" spans="1:95" s="9" customFormat="1" ht="13.8" x14ac:dyDescent="0.25">
      <c r="A170" s="121" t="str">
        <f>""</f>
        <v/>
      </c>
      <c r="B170" s="126" t="s">
        <v>112</v>
      </c>
      <c r="C170" s="123" t="str">
        <f>"20"</f>
        <v>20</v>
      </c>
      <c r="D170" s="243">
        <v>1.8</v>
      </c>
      <c r="E170" s="243">
        <v>0</v>
      </c>
      <c r="F170" s="243">
        <v>0.6</v>
      </c>
      <c r="G170" s="243">
        <v>0</v>
      </c>
      <c r="H170" s="243">
        <v>10.76</v>
      </c>
      <c r="I170" s="243">
        <v>53.529999999999994</v>
      </c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1"/>
      <c r="CD170" s="11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</row>
    <row r="171" spans="1:95" s="9" customFormat="1" ht="13.8" x14ac:dyDescent="0.25">
      <c r="A171" s="121" t="str">
        <f>"-"</f>
        <v>-</v>
      </c>
      <c r="B171" s="126" t="s">
        <v>100</v>
      </c>
      <c r="C171" s="123" t="str">
        <f>"25"</f>
        <v>25</v>
      </c>
      <c r="D171" s="243">
        <v>1.65</v>
      </c>
      <c r="E171" s="243">
        <v>0</v>
      </c>
      <c r="F171" s="243">
        <v>0.3</v>
      </c>
      <c r="G171" s="243">
        <v>0.3</v>
      </c>
      <c r="H171" s="243">
        <v>10.43</v>
      </c>
      <c r="I171" s="243">
        <v>48.344999999999999</v>
      </c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1"/>
      <c r="CD171" s="11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</row>
    <row r="172" spans="1:95" s="9" customFormat="1" ht="13.8" x14ac:dyDescent="0.25">
      <c r="A172" s="127"/>
      <c r="B172" s="142" t="s">
        <v>101</v>
      </c>
      <c r="C172" s="128"/>
      <c r="D172" s="244">
        <f>SUM(D166:D171)</f>
        <v>16.91</v>
      </c>
      <c r="E172" s="244">
        <f t="shared" ref="E172:I172" si="46">SUM(E166:E171)</f>
        <v>11.35</v>
      </c>
      <c r="F172" s="244">
        <f t="shared" si="46"/>
        <v>17.84</v>
      </c>
      <c r="G172" s="244">
        <f t="shared" si="46"/>
        <v>2.44</v>
      </c>
      <c r="H172" s="244">
        <f t="shared" si="46"/>
        <v>69.28</v>
      </c>
      <c r="I172" s="244">
        <f t="shared" si="46"/>
        <v>472.36281141881307</v>
      </c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1"/>
      <c r="CD172" s="11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</row>
    <row r="173" spans="1:95" s="9" customFormat="1" ht="13.8" hidden="1" x14ac:dyDescent="0.25">
      <c r="A173" s="121"/>
      <c r="B173" s="126" t="s">
        <v>102</v>
      </c>
      <c r="C173" s="123"/>
      <c r="D173" s="243">
        <v>19.25</v>
      </c>
      <c r="E173" s="243">
        <v>0</v>
      </c>
      <c r="F173" s="243">
        <v>19.75</v>
      </c>
      <c r="G173" s="243">
        <v>0</v>
      </c>
      <c r="H173" s="243">
        <v>83.75</v>
      </c>
      <c r="I173" s="243">
        <v>587.5</v>
      </c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1"/>
      <c r="CD173" s="11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</row>
    <row r="174" spans="1:95" s="9" customFormat="1" ht="13.8" hidden="1" x14ac:dyDescent="0.25">
      <c r="A174" s="121"/>
      <c r="B174" s="126" t="s">
        <v>103</v>
      </c>
      <c r="C174" s="123"/>
      <c r="D174" s="243">
        <f t="shared" ref="D174:I174" si="47">D172-D173</f>
        <v>-2.34</v>
      </c>
      <c r="E174" s="243">
        <f t="shared" si="47"/>
        <v>11.35</v>
      </c>
      <c r="F174" s="243">
        <f t="shared" si="47"/>
        <v>-1.9100000000000001</v>
      </c>
      <c r="G174" s="243">
        <f t="shared" si="47"/>
        <v>2.44</v>
      </c>
      <c r="H174" s="243">
        <f t="shared" si="47"/>
        <v>-14.469999999999999</v>
      </c>
      <c r="I174" s="243">
        <f t="shared" si="47"/>
        <v>-115.13718858118693</v>
      </c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1"/>
      <c r="CD174" s="11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</row>
    <row r="175" spans="1:95" s="9" customFormat="1" ht="13.8" hidden="1" x14ac:dyDescent="0.25">
      <c r="A175" s="121"/>
      <c r="B175" s="126" t="s">
        <v>104</v>
      </c>
      <c r="C175" s="123"/>
      <c r="D175" s="243">
        <v>19</v>
      </c>
      <c r="E175" s="243"/>
      <c r="F175" s="243">
        <v>30</v>
      </c>
      <c r="G175" s="243"/>
      <c r="H175" s="243">
        <v>51</v>
      </c>
      <c r="I175" s="243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1"/>
      <c r="CD175" s="11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</row>
    <row r="176" spans="1:95" s="9" customFormat="1" x14ac:dyDescent="0.25">
      <c r="A176" s="121"/>
      <c r="B176" s="122" t="s">
        <v>199</v>
      </c>
      <c r="C176" s="123"/>
      <c r="D176" s="243"/>
      <c r="E176" s="243"/>
      <c r="F176" s="243"/>
      <c r="G176" s="243"/>
      <c r="H176" s="243"/>
      <c r="I176" s="243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1"/>
      <c r="CD176" s="11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</row>
    <row r="177" spans="1:95" s="9" customFormat="1" ht="13.8" x14ac:dyDescent="0.25">
      <c r="A177" s="121" t="str">
        <f>" 245/1"</f>
        <v xml:space="preserve"> 245/1</v>
      </c>
      <c r="B177" s="126" t="s">
        <v>344</v>
      </c>
      <c r="C177" s="123" t="str">
        <f>"40"</f>
        <v>40</v>
      </c>
      <c r="D177" s="243">
        <v>0.31</v>
      </c>
      <c r="E177" s="243">
        <v>0</v>
      </c>
      <c r="F177" s="243">
        <v>0.33</v>
      </c>
      <c r="G177" s="243">
        <v>0.37</v>
      </c>
      <c r="H177" s="243">
        <v>1.3</v>
      </c>
      <c r="I177" s="243">
        <v>8.6095089999999992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1"/>
      <c r="CD177" s="11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</row>
    <row r="178" spans="1:95" s="9" customFormat="1" ht="13.8" x14ac:dyDescent="0.25">
      <c r="A178" s="121" t="s">
        <v>230</v>
      </c>
      <c r="B178" s="126" t="s">
        <v>206</v>
      </c>
      <c r="C178" s="123" t="s">
        <v>225</v>
      </c>
      <c r="D178" s="243">
        <v>2.1800000000000002</v>
      </c>
      <c r="E178" s="243">
        <v>0</v>
      </c>
      <c r="F178" s="243">
        <v>5.47</v>
      </c>
      <c r="G178" s="243">
        <v>5.27</v>
      </c>
      <c r="H178" s="243">
        <v>17.260000000000002</v>
      </c>
      <c r="I178" s="243">
        <v>131.4</v>
      </c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1"/>
      <c r="CD178" s="11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</row>
    <row r="179" spans="1:95" s="9" customFormat="1" ht="13.8" x14ac:dyDescent="0.25">
      <c r="A179" s="121" t="s">
        <v>243</v>
      </c>
      <c r="B179" s="126" t="s">
        <v>121</v>
      </c>
      <c r="C179" s="123" t="str">
        <f>"200"</f>
        <v>200</v>
      </c>
      <c r="D179" s="243">
        <v>16.399999999999999</v>
      </c>
      <c r="E179" s="243">
        <v>10.43</v>
      </c>
      <c r="F179" s="243">
        <v>20.64</v>
      </c>
      <c r="G179" s="243">
        <v>0.46</v>
      </c>
      <c r="H179" s="243">
        <v>28.23</v>
      </c>
      <c r="I179" s="243">
        <v>354.18917299999993</v>
      </c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1"/>
      <c r="CD179" s="11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</row>
    <row r="180" spans="1:95" x14ac:dyDescent="0.3">
      <c r="A180" s="121" t="s">
        <v>235</v>
      </c>
      <c r="B180" s="126" t="s">
        <v>298</v>
      </c>
      <c r="C180" s="123" t="str">
        <f>"200"</f>
        <v>200</v>
      </c>
      <c r="D180" s="243">
        <v>0.41</v>
      </c>
      <c r="E180" s="243">
        <v>0</v>
      </c>
      <c r="F180" s="243">
        <v>0.17</v>
      </c>
      <c r="G180" s="243">
        <v>0.17</v>
      </c>
      <c r="H180" s="243">
        <v>10.87</v>
      </c>
      <c r="I180" s="243">
        <v>31.63</v>
      </c>
    </row>
    <row r="181" spans="1:95" s="9" customFormat="1" ht="13.8" x14ac:dyDescent="0.25">
      <c r="A181" s="121" t="str">
        <f>"-"</f>
        <v>-</v>
      </c>
      <c r="B181" s="126" t="s">
        <v>254</v>
      </c>
      <c r="C181" s="123" t="str">
        <f>"35"</f>
        <v>35</v>
      </c>
      <c r="D181" s="243">
        <v>2.31</v>
      </c>
      <c r="E181" s="243">
        <v>0</v>
      </c>
      <c r="F181" s="243">
        <v>0.23</v>
      </c>
      <c r="G181" s="243">
        <v>0.23</v>
      </c>
      <c r="H181" s="243">
        <v>16.420000000000002</v>
      </c>
      <c r="I181" s="243">
        <v>78.365349999999992</v>
      </c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1"/>
      <c r="CD181" s="11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</row>
    <row r="182" spans="1:95" s="9" customFormat="1" ht="13.8" x14ac:dyDescent="0.25">
      <c r="A182" s="121" t="str">
        <f>"-"</f>
        <v>-</v>
      </c>
      <c r="B182" s="126" t="s">
        <v>100</v>
      </c>
      <c r="C182" s="123">
        <v>40</v>
      </c>
      <c r="D182" s="243">
        <v>2.64</v>
      </c>
      <c r="E182" s="243">
        <v>0</v>
      </c>
      <c r="F182" s="243">
        <v>0.48</v>
      </c>
      <c r="G182" s="243">
        <v>0.3</v>
      </c>
      <c r="H182" s="243">
        <v>10.43</v>
      </c>
      <c r="I182" s="243">
        <v>77.36</v>
      </c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1"/>
      <c r="CD182" s="11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</row>
    <row r="183" spans="1:95" s="9" customFormat="1" ht="13.8" x14ac:dyDescent="0.25">
      <c r="A183" s="121" t="str">
        <f>"-"</f>
        <v>-</v>
      </c>
      <c r="B183" s="126" t="s">
        <v>155</v>
      </c>
      <c r="C183" s="123" t="str">
        <f>"140"</f>
        <v>140</v>
      </c>
      <c r="D183" s="243">
        <v>0.56000000000000005</v>
      </c>
      <c r="E183" s="243">
        <v>0</v>
      </c>
      <c r="F183" s="243">
        <v>0.56000000000000005</v>
      </c>
      <c r="G183" s="243">
        <v>0.56000000000000005</v>
      </c>
      <c r="H183" s="243">
        <v>16.239999999999998</v>
      </c>
      <c r="I183" s="243">
        <v>68.152000000000001</v>
      </c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1"/>
      <c r="CD183" s="11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</row>
    <row r="184" spans="1:95" s="9" customFormat="1" ht="13.8" x14ac:dyDescent="0.25">
      <c r="A184" s="127"/>
      <c r="B184" s="142" t="s">
        <v>205</v>
      </c>
      <c r="C184" s="128"/>
      <c r="D184" s="244">
        <f t="shared" ref="D184:I184" si="48">SUM(D177:D183)</f>
        <v>24.81</v>
      </c>
      <c r="E184" s="244">
        <f t="shared" si="48"/>
        <v>10.43</v>
      </c>
      <c r="F184" s="244">
        <f t="shared" si="48"/>
        <v>27.880000000000003</v>
      </c>
      <c r="G184" s="244">
        <f t="shared" si="48"/>
        <v>7.3599999999999994</v>
      </c>
      <c r="H184" s="244">
        <f t="shared" si="48"/>
        <v>100.75000000000001</v>
      </c>
      <c r="I184" s="244">
        <f t="shared" si="48"/>
        <v>749.70603200000005</v>
      </c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1"/>
      <c r="CD184" s="11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</row>
    <row r="185" spans="1:95" s="9" customFormat="1" ht="13.8" hidden="1" x14ac:dyDescent="0.25">
      <c r="A185" s="56"/>
      <c r="B185" s="16" t="s">
        <v>102</v>
      </c>
      <c r="C185" s="74"/>
      <c r="D185" s="242">
        <v>26.95</v>
      </c>
      <c r="E185" s="242">
        <v>0</v>
      </c>
      <c r="F185" s="242">
        <v>27.65</v>
      </c>
      <c r="G185" s="242">
        <v>0</v>
      </c>
      <c r="H185" s="242">
        <v>117.24999999999999</v>
      </c>
      <c r="I185" s="242">
        <v>822.5</v>
      </c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1"/>
      <c r="CD185" s="11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</row>
    <row r="186" spans="1:95" s="9" customFormat="1" ht="13.8" hidden="1" x14ac:dyDescent="0.25">
      <c r="A186" s="56"/>
      <c r="B186" s="16" t="s">
        <v>103</v>
      </c>
      <c r="C186" s="74"/>
      <c r="D186" s="242">
        <f t="shared" ref="D186:I186" si="49">D184-D185</f>
        <v>-2.1400000000000006</v>
      </c>
      <c r="E186" s="242">
        <f t="shared" si="49"/>
        <v>10.43</v>
      </c>
      <c r="F186" s="242">
        <f t="shared" si="49"/>
        <v>0.23000000000000398</v>
      </c>
      <c r="G186" s="242">
        <f t="shared" si="49"/>
        <v>7.3599999999999994</v>
      </c>
      <c r="H186" s="242">
        <f t="shared" si="49"/>
        <v>-16.499999999999972</v>
      </c>
      <c r="I186" s="242">
        <f t="shared" si="49"/>
        <v>-72.79396799999995</v>
      </c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1"/>
      <c r="CD186" s="11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</row>
    <row r="187" spans="1:95" s="9" customFormat="1" ht="13.8" hidden="1" x14ac:dyDescent="0.25">
      <c r="A187" s="56"/>
      <c r="B187" s="16" t="s">
        <v>104</v>
      </c>
      <c r="C187" s="74"/>
      <c r="D187" s="242">
        <v>12</v>
      </c>
      <c r="E187" s="242"/>
      <c r="F187" s="242">
        <v>42</v>
      </c>
      <c r="G187" s="242"/>
      <c r="H187" s="242">
        <v>46</v>
      </c>
      <c r="I187" s="242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1"/>
      <c r="CD187" s="11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</row>
    <row r="188" spans="1:95" s="9" customFormat="1" ht="13.8" x14ac:dyDescent="0.25">
      <c r="A188" s="56"/>
      <c r="B188" s="143" t="s">
        <v>287</v>
      </c>
      <c r="C188" s="74"/>
      <c r="D188" s="245">
        <f>D172+D184</f>
        <v>41.72</v>
      </c>
      <c r="E188" s="245">
        <f t="shared" ref="E188:I188" si="50">E172+E184</f>
        <v>21.78</v>
      </c>
      <c r="F188" s="245">
        <f t="shared" si="50"/>
        <v>45.72</v>
      </c>
      <c r="G188" s="245">
        <f t="shared" si="50"/>
        <v>9.7999999999999989</v>
      </c>
      <c r="H188" s="245">
        <f t="shared" si="50"/>
        <v>170.03000000000003</v>
      </c>
      <c r="I188" s="245">
        <f t="shared" si="50"/>
        <v>1222.0688434188132</v>
      </c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1"/>
      <c r="CD188" s="11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</row>
    <row r="189" spans="1:95" s="9" customFormat="1" ht="13.8" x14ac:dyDescent="0.25">
      <c r="A189" s="56"/>
      <c r="B189" s="16"/>
      <c r="C189" s="74"/>
      <c r="D189" s="242"/>
      <c r="E189" s="242"/>
      <c r="F189" s="242"/>
      <c r="G189" s="242"/>
      <c r="H189" s="242"/>
      <c r="I189" s="242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1"/>
      <c r="CD189" s="11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</row>
    <row r="190" spans="1:95" s="9" customFormat="1" ht="13.8" x14ac:dyDescent="0.25">
      <c r="A190" s="56"/>
      <c r="B190" s="23" t="s">
        <v>149</v>
      </c>
      <c r="C190" s="24" t="s">
        <v>156</v>
      </c>
      <c r="D190" s="235" t="s">
        <v>157</v>
      </c>
      <c r="E190" s="235"/>
      <c r="F190" s="268" t="s">
        <v>158</v>
      </c>
      <c r="G190" s="268"/>
      <c r="H190" s="25" t="s">
        <v>159</v>
      </c>
      <c r="I190" s="25" t="s">
        <v>160</v>
      </c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1"/>
      <c r="CD190" s="11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</row>
    <row r="191" spans="1:95" s="9" customFormat="1" x14ac:dyDescent="0.25">
      <c r="A191" s="121"/>
      <c r="B191" s="122" t="s">
        <v>92</v>
      </c>
      <c r="C191" s="123"/>
      <c r="D191" s="243"/>
      <c r="E191" s="243"/>
      <c r="F191" s="243"/>
      <c r="G191" s="243"/>
      <c r="H191" s="243"/>
      <c r="I191" s="243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1"/>
      <c r="CD191" s="11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</row>
    <row r="192" spans="1:95" s="9" customFormat="1" ht="13.8" x14ac:dyDescent="0.25">
      <c r="A192" s="121" t="s">
        <v>227</v>
      </c>
      <c r="B192" s="126" t="s">
        <v>344</v>
      </c>
      <c r="C192" s="123" t="str">
        <f>"30"</f>
        <v>30</v>
      </c>
      <c r="D192" s="243">
        <v>0.23</v>
      </c>
      <c r="E192" s="243">
        <v>0</v>
      </c>
      <c r="F192" s="243">
        <v>0.25</v>
      </c>
      <c r="G192" s="243">
        <v>0.28000000000000003</v>
      </c>
      <c r="H192" s="243">
        <v>0.98</v>
      </c>
      <c r="I192" s="243">
        <v>6.4571317499999994</v>
      </c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1"/>
      <c r="CD192" s="11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</row>
    <row r="193" spans="1:95" s="9" customFormat="1" ht="13.8" x14ac:dyDescent="0.25">
      <c r="A193" s="121" t="s">
        <v>131</v>
      </c>
      <c r="B193" s="126" t="s">
        <v>132</v>
      </c>
      <c r="C193" s="123" t="str">
        <f>"100"</f>
        <v>100</v>
      </c>
      <c r="D193" s="243">
        <v>10.029999999999999</v>
      </c>
      <c r="E193" s="243">
        <v>8.68</v>
      </c>
      <c r="F193" s="243">
        <v>12.6</v>
      </c>
      <c r="G193" s="243">
        <v>1.63</v>
      </c>
      <c r="H193" s="243">
        <v>11.29</v>
      </c>
      <c r="I193" s="243">
        <v>194.97</v>
      </c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1"/>
      <c r="CD193" s="11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</row>
    <row r="194" spans="1:95" s="9" customFormat="1" ht="13.8" x14ac:dyDescent="0.25">
      <c r="A194" s="121" t="s">
        <v>108</v>
      </c>
      <c r="B194" s="126" t="s">
        <v>109</v>
      </c>
      <c r="C194" s="123" t="str">
        <f>"150"</f>
        <v>150</v>
      </c>
      <c r="D194" s="243">
        <v>5.3</v>
      </c>
      <c r="E194" s="243">
        <v>0.03</v>
      </c>
      <c r="F194" s="243">
        <v>2.98</v>
      </c>
      <c r="G194" s="243">
        <v>0.66</v>
      </c>
      <c r="H194" s="243">
        <v>34.11</v>
      </c>
      <c r="I194" s="243">
        <v>183.94017449999998</v>
      </c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1"/>
      <c r="CD194" s="11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</row>
    <row r="195" spans="1:95" s="9" customFormat="1" ht="13.8" x14ac:dyDescent="0.25">
      <c r="A195" s="121" t="s">
        <v>120</v>
      </c>
      <c r="B195" s="126" t="s">
        <v>297</v>
      </c>
      <c r="C195" s="123" t="str">
        <f>"200"</f>
        <v>200</v>
      </c>
      <c r="D195" s="243">
        <v>0.08</v>
      </c>
      <c r="E195" s="243">
        <v>0</v>
      </c>
      <c r="F195" s="243">
        <v>0.02</v>
      </c>
      <c r="G195" s="243">
        <v>0.02</v>
      </c>
      <c r="H195" s="243">
        <v>0.06</v>
      </c>
      <c r="I195" s="243">
        <v>0.64</v>
      </c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1"/>
      <c r="CD195" s="11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</row>
    <row r="196" spans="1:95" s="9" customFormat="1" ht="13.8" x14ac:dyDescent="0.25">
      <c r="A196" s="121" t="str">
        <f>"-"</f>
        <v>-</v>
      </c>
      <c r="B196" s="126" t="s">
        <v>254</v>
      </c>
      <c r="C196" s="123">
        <v>25</v>
      </c>
      <c r="D196" s="243">
        <v>1.65</v>
      </c>
      <c r="E196" s="243">
        <v>0</v>
      </c>
      <c r="F196" s="243">
        <v>0.17</v>
      </c>
      <c r="G196" s="243">
        <v>0.2</v>
      </c>
      <c r="H196" s="243">
        <v>11.72</v>
      </c>
      <c r="I196" s="243">
        <v>55.97</v>
      </c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1"/>
      <c r="CD196" s="11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</row>
    <row r="197" spans="1:95" s="9" customFormat="1" ht="13.8" x14ac:dyDescent="0.25">
      <c r="A197" s="121" t="str">
        <f>"-"</f>
        <v>-</v>
      </c>
      <c r="B197" s="126" t="s">
        <v>204</v>
      </c>
      <c r="C197" s="123" t="str">
        <f>"100"</f>
        <v>100</v>
      </c>
      <c r="D197" s="243">
        <v>0.4</v>
      </c>
      <c r="E197" s="243">
        <v>0</v>
      </c>
      <c r="F197" s="243">
        <v>0.4</v>
      </c>
      <c r="G197" s="243">
        <v>0.4</v>
      </c>
      <c r="H197" s="243">
        <v>11.6</v>
      </c>
      <c r="I197" s="243">
        <v>48.68</v>
      </c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1"/>
      <c r="CD197" s="11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</row>
    <row r="198" spans="1:95" s="9" customFormat="1" ht="13.8" x14ac:dyDescent="0.25">
      <c r="A198" s="127"/>
      <c r="B198" s="142" t="s">
        <v>101</v>
      </c>
      <c r="C198" s="128"/>
      <c r="D198" s="244">
        <f t="shared" ref="D198:I198" si="51">SUM(D192:D197)</f>
        <v>17.689999999999998</v>
      </c>
      <c r="E198" s="244">
        <f t="shared" si="51"/>
        <v>8.7099999999999991</v>
      </c>
      <c r="F198" s="244">
        <f t="shared" si="51"/>
        <v>16.419999999999998</v>
      </c>
      <c r="G198" s="244">
        <f t="shared" si="51"/>
        <v>3.19</v>
      </c>
      <c r="H198" s="244">
        <f t="shared" si="51"/>
        <v>69.759999999999991</v>
      </c>
      <c r="I198" s="244">
        <f t="shared" si="51"/>
        <v>490.65730624999998</v>
      </c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1"/>
      <c r="CD198" s="11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</row>
    <row r="199" spans="1:95" s="9" customFormat="1" ht="13.8" hidden="1" x14ac:dyDescent="0.25">
      <c r="A199" s="121"/>
      <c r="B199" s="126" t="s">
        <v>102</v>
      </c>
      <c r="C199" s="123"/>
      <c r="D199" s="243">
        <v>19.25</v>
      </c>
      <c r="E199" s="243">
        <v>0</v>
      </c>
      <c r="F199" s="243">
        <v>19.75</v>
      </c>
      <c r="G199" s="243">
        <v>0</v>
      </c>
      <c r="H199" s="243">
        <v>83.75</v>
      </c>
      <c r="I199" s="243">
        <v>587.5</v>
      </c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1"/>
      <c r="CD199" s="11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</row>
    <row r="200" spans="1:95" s="9" customFormat="1" ht="13.8" hidden="1" x14ac:dyDescent="0.25">
      <c r="A200" s="121"/>
      <c r="B200" s="126" t="s">
        <v>103</v>
      </c>
      <c r="C200" s="123"/>
      <c r="D200" s="243">
        <f t="shared" ref="D200:I200" si="52">D198-D199</f>
        <v>-1.5600000000000023</v>
      </c>
      <c r="E200" s="243">
        <f t="shared" si="52"/>
        <v>8.7099999999999991</v>
      </c>
      <c r="F200" s="243">
        <f t="shared" si="52"/>
        <v>-3.3300000000000018</v>
      </c>
      <c r="G200" s="243">
        <f t="shared" si="52"/>
        <v>3.19</v>
      </c>
      <c r="H200" s="243">
        <f t="shared" si="52"/>
        <v>-13.990000000000009</v>
      </c>
      <c r="I200" s="243">
        <f t="shared" si="52"/>
        <v>-96.842693750000024</v>
      </c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1"/>
      <c r="CD200" s="11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</row>
    <row r="201" spans="1:95" s="9" customFormat="1" ht="13.8" hidden="1" x14ac:dyDescent="0.25">
      <c r="A201" s="121"/>
      <c r="B201" s="126" t="s">
        <v>104</v>
      </c>
      <c r="C201" s="123"/>
      <c r="D201" s="243">
        <v>15</v>
      </c>
      <c r="E201" s="243"/>
      <c r="F201" s="243">
        <v>30</v>
      </c>
      <c r="G201" s="243"/>
      <c r="H201" s="243">
        <v>55</v>
      </c>
      <c r="I201" s="243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1"/>
      <c r="CD201" s="11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</row>
    <row r="202" spans="1:95" s="9" customFormat="1" x14ac:dyDescent="0.25">
      <c r="A202" s="121"/>
      <c r="B202" s="122" t="s">
        <v>199</v>
      </c>
      <c r="C202" s="123"/>
      <c r="D202" s="243"/>
      <c r="E202" s="243"/>
      <c r="F202" s="243"/>
      <c r="G202" s="243"/>
      <c r="H202" s="243"/>
      <c r="I202" s="243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1"/>
      <c r="CD202" s="11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</row>
    <row r="203" spans="1:95" s="9" customFormat="1" ht="13.2" customHeight="1" x14ac:dyDescent="0.25">
      <c r="A203" s="121" t="s">
        <v>244</v>
      </c>
      <c r="B203" s="126" t="s">
        <v>352</v>
      </c>
      <c r="C203" s="123" t="s">
        <v>225</v>
      </c>
      <c r="D203" s="243">
        <v>3.15</v>
      </c>
      <c r="E203" s="243">
        <v>0</v>
      </c>
      <c r="F203" s="243">
        <v>7.53</v>
      </c>
      <c r="G203" s="243">
        <v>6.14</v>
      </c>
      <c r="H203" s="243">
        <v>13.15</v>
      </c>
      <c r="I203" s="243">
        <v>125.87</v>
      </c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1"/>
      <c r="CD203" s="11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</row>
    <row r="204" spans="1:95" s="9" customFormat="1" ht="13.8" x14ac:dyDescent="0.25">
      <c r="A204" s="121" t="s">
        <v>306</v>
      </c>
      <c r="B204" s="126" t="s">
        <v>362</v>
      </c>
      <c r="C204" s="123" t="str">
        <f>"100"</f>
        <v>100</v>
      </c>
      <c r="D204" s="123">
        <v>12.89</v>
      </c>
      <c r="E204" s="123">
        <v>14.17</v>
      </c>
      <c r="F204" s="123">
        <v>12.69</v>
      </c>
      <c r="G204" s="123">
        <v>0.09</v>
      </c>
      <c r="H204" s="123">
        <v>5.12</v>
      </c>
      <c r="I204" s="243">
        <v>194.27</v>
      </c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1"/>
      <c r="CD204" s="11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</row>
    <row r="205" spans="1:95" s="9" customFormat="1" ht="13.8" x14ac:dyDescent="0.25">
      <c r="A205" s="141" t="s">
        <v>221</v>
      </c>
      <c r="B205" s="126" t="s">
        <v>222</v>
      </c>
      <c r="C205" s="123" t="str">
        <f>"150"</f>
        <v>150</v>
      </c>
      <c r="D205" s="123">
        <v>3.78</v>
      </c>
      <c r="E205" s="123">
        <v>0.02</v>
      </c>
      <c r="F205" s="123">
        <v>4.43</v>
      </c>
      <c r="G205" s="123">
        <v>1.32</v>
      </c>
      <c r="H205" s="123">
        <v>37.659999999999997</v>
      </c>
      <c r="I205" s="243">
        <v>206.37218249999998</v>
      </c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1"/>
      <c r="CD205" s="11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</row>
    <row r="206" spans="1:95" x14ac:dyDescent="0.3">
      <c r="A206" s="121" t="s">
        <v>229</v>
      </c>
      <c r="B206" s="126" t="s">
        <v>294</v>
      </c>
      <c r="C206" s="123" t="str">
        <f>"200"</f>
        <v>200</v>
      </c>
      <c r="D206" s="243">
        <v>0.72</v>
      </c>
      <c r="E206" s="243">
        <v>0</v>
      </c>
      <c r="F206" s="243">
        <v>0.03</v>
      </c>
      <c r="G206" s="243">
        <v>0.03</v>
      </c>
      <c r="H206" s="243">
        <v>16.46</v>
      </c>
      <c r="I206" s="243">
        <v>51.02</v>
      </c>
      <c r="J206" s="134">
        <v>0.03</v>
      </c>
      <c r="K206" s="13">
        <v>0.16</v>
      </c>
      <c r="L206" s="13">
        <v>0</v>
      </c>
      <c r="M206" s="13">
        <v>0</v>
      </c>
      <c r="N206" s="13">
        <v>0.97</v>
      </c>
      <c r="O206" s="13">
        <v>0.08</v>
      </c>
      <c r="P206" s="13">
        <v>0.39</v>
      </c>
      <c r="Q206" s="13">
        <v>0</v>
      </c>
      <c r="R206" s="13">
        <v>0</v>
      </c>
      <c r="S206" s="13">
        <v>0.24</v>
      </c>
      <c r="T206" s="13">
        <v>0.37</v>
      </c>
      <c r="U206" s="13">
        <v>59.07</v>
      </c>
      <c r="V206" s="13">
        <v>77.31</v>
      </c>
      <c r="W206" s="13">
        <v>4.67</v>
      </c>
      <c r="X206" s="13">
        <v>5.4</v>
      </c>
      <c r="Y206" s="13">
        <v>7.09</v>
      </c>
      <c r="Z206" s="13">
        <v>0.24</v>
      </c>
      <c r="AA206" s="13">
        <v>0</v>
      </c>
      <c r="AB206" s="13">
        <v>201</v>
      </c>
      <c r="AC206" s="13">
        <v>41.78</v>
      </c>
      <c r="AD206" s="13">
        <v>0.32</v>
      </c>
      <c r="AE206" s="13">
        <v>0.01</v>
      </c>
      <c r="AF206" s="13">
        <v>0.01</v>
      </c>
      <c r="AG206" s="13">
        <v>0.12</v>
      </c>
      <c r="AH206" s="13">
        <v>0.21</v>
      </c>
      <c r="AI206" s="13">
        <v>3.1</v>
      </c>
      <c r="AJ206" s="14">
        <v>0</v>
      </c>
      <c r="AK206" s="14">
        <v>6.77</v>
      </c>
      <c r="AL206" s="14">
        <v>7.33</v>
      </c>
      <c r="AM206" s="14">
        <v>10.15</v>
      </c>
      <c r="AN206" s="14">
        <v>11.28</v>
      </c>
      <c r="AO206" s="14">
        <v>1.97</v>
      </c>
      <c r="AP206" s="14">
        <v>8.18</v>
      </c>
      <c r="AQ206" s="14">
        <v>2.2599999999999998</v>
      </c>
      <c r="AR206" s="14">
        <v>7.05</v>
      </c>
      <c r="AS206" s="14">
        <v>7.62</v>
      </c>
      <c r="AT206" s="14">
        <v>6.49</v>
      </c>
      <c r="AU206" s="14">
        <v>38.92</v>
      </c>
      <c r="AV206" s="14">
        <v>4.51</v>
      </c>
      <c r="AW206" s="14">
        <v>5.64</v>
      </c>
      <c r="AX206" s="14">
        <v>144.94999999999999</v>
      </c>
      <c r="AY206" s="14">
        <v>0</v>
      </c>
      <c r="AZ206" s="14">
        <v>5.36</v>
      </c>
      <c r="BA206" s="14">
        <v>7.33</v>
      </c>
      <c r="BB206" s="14">
        <v>7.05</v>
      </c>
      <c r="BC206" s="14">
        <v>1.41</v>
      </c>
      <c r="BD206" s="14">
        <v>0</v>
      </c>
      <c r="BE206" s="14">
        <v>0</v>
      </c>
      <c r="BF206" s="14">
        <v>0</v>
      </c>
      <c r="BG206" s="14">
        <v>0</v>
      </c>
      <c r="BH206" s="14">
        <v>0</v>
      </c>
      <c r="BI206" s="14">
        <v>0</v>
      </c>
      <c r="BJ206" s="14">
        <v>0</v>
      </c>
      <c r="BK206" s="14">
        <v>0.01</v>
      </c>
      <c r="BL206" s="14">
        <v>0</v>
      </c>
      <c r="BM206" s="14">
        <v>0.01</v>
      </c>
      <c r="BN206" s="14">
        <v>0</v>
      </c>
      <c r="BO206" s="14">
        <v>0</v>
      </c>
      <c r="BP206" s="14">
        <v>0</v>
      </c>
      <c r="BQ206" s="14">
        <v>0</v>
      </c>
      <c r="BR206" s="14">
        <v>0</v>
      </c>
      <c r="BS206" s="14">
        <v>7.0000000000000007E-2</v>
      </c>
      <c r="BT206" s="14">
        <v>0</v>
      </c>
      <c r="BU206" s="14">
        <v>0</v>
      </c>
      <c r="BV206" s="14">
        <v>0.15</v>
      </c>
      <c r="BW206" s="14">
        <v>0</v>
      </c>
      <c r="BX206" s="14">
        <v>0</v>
      </c>
      <c r="BY206" s="14">
        <v>0</v>
      </c>
      <c r="BZ206" s="14">
        <v>0</v>
      </c>
      <c r="CA206" s="14">
        <v>0</v>
      </c>
      <c r="CB206" s="14">
        <v>27.81</v>
      </c>
      <c r="CC206" s="15"/>
      <c r="CD206" s="15"/>
      <c r="CE206" s="14">
        <v>33.5</v>
      </c>
      <c r="CF206" s="14"/>
      <c r="CG206" s="14">
        <v>6.62</v>
      </c>
      <c r="CH206" s="14">
        <v>3.62</v>
      </c>
      <c r="CI206" s="14">
        <v>5.12</v>
      </c>
      <c r="CJ206" s="14">
        <v>255.5</v>
      </c>
      <c r="CK206" s="14">
        <v>60.5</v>
      </c>
      <c r="CL206" s="14">
        <v>158</v>
      </c>
      <c r="CM206" s="14">
        <v>0.21</v>
      </c>
      <c r="CN206" s="14">
        <v>0.08</v>
      </c>
      <c r="CO206" s="14">
        <v>0.14000000000000001</v>
      </c>
      <c r="CP206" s="14">
        <v>0</v>
      </c>
      <c r="CQ206" s="14">
        <v>0.15</v>
      </c>
    </row>
    <row r="207" spans="1:95" s="9" customFormat="1" ht="13.8" x14ac:dyDescent="0.25">
      <c r="A207" s="121" t="str">
        <f>"-"</f>
        <v>-</v>
      </c>
      <c r="B207" s="126" t="s">
        <v>254</v>
      </c>
      <c r="C207" s="123" t="str">
        <f>"35"</f>
        <v>35</v>
      </c>
      <c r="D207" s="243">
        <v>2.31</v>
      </c>
      <c r="E207" s="243">
        <v>0</v>
      </c>
      <c r="F207" s="243">
        <v>0.23</v>
      </c>
      <c r="G207" s="243">
        <v>0.23</v>
      </c>
      <c r="H207" s="243">
        <v>16.420000000000002</v>
      </c>
      <c r="I207" s="243">
        <v>78.365349999999992</v>
      </c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1"/>
      <c r="CD207" s="11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</row>
    <row r="208" spans="1:95" s="9" customFormat="1" ht="13.8" x14ac:dyDescent="0.25">
      <c r="A208" s="121" t="str">
        <f>"-"</f>
        <v>-</v>
      </c>
      <c r="B208" s="126" t="s">
        <v>100</v>
      </c>
      <c r="C208" s="123" t="str">
        <f>"30"</f>
        <v>30</v>
      </c>
      <c r="D208" s="123">
        <v>1.98</v>
      </c>
      <c r="E208" s="123">
        <v>0</v>
      </c>
      <c r="F208" s="123">
        <v>0.36</v>
      </c>
      <c r="G208" s="123">
        <v>0.36</v>
      </c>
      <c r="H208" s="123">
        <v>12.51</v>
      </c>
      <c r="I208" s="243">
        <v>58.013999999999996</v>
      </c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1"/>
      <c r="CD208" s="11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</row>
    <row r="209" spans="1:95" x14ac:dyDescent="0.3">
      <c r="A209" s="121" t="str">
        <f>"-"</f>
        <v>-</v>
      </c>
      <c r="B209" s="126" t="s">
        <v>155</v>
      </c>
      <c r="C209" s="123" t="str">
        <f>"140"</f>
        <v>140</v>
      </c>
      <c r="D209" s="243">
        <v>0.56000000000000005</v>
      </c>
      <c r="E209" s="243">
        <v>0</v>
      </c>
      <c r="F209" s="243">
        <v>0.56000000000000005</v>
      </c>
      <c r="G209" s="243">
        <v>0.56000000000000005</v>
      </c>
      <c r="H209" s="243">
        <v>16.239999999999998</v>
      </c>
      <c r="I209" s="243">
        <v>68.152000000000001</v>
      </c>
      <c r="J209" s="134">
        <v>0.32</v>
      </c>
      <c r="K209" s="13">
        <v>0</v>
      </c>
      <c r="L209" s="13">
        <v>0</v>
      </c>
      <c r="M209" s="13">
        <v>0</v>
      </c>
      <c r="N209" s="13">
        <v>0.73</v>
      </c>
      <c r="O209" s="13">
        <v>28.03</v>
      </c>
      <c r="P209" s="13">
        <v>5.72</v>
      </c>
      <c r="Q209" s="13">
        <v>0</v>
      </c>
      <c r="R209" s="13">
        <v>0</v>
      </c>
      <c r="S209" s="13">
        <v>0</v>
      </c>
      <c r="T209" s="13">
        <v>1.28</v>
      </c>
      <c r="U209" s="13">
        <v>145.29</v>
      </c>
      <c r="V209" s="13">
        <v>200.36</v>
      </c>
      <c r="W209" s="13">
        <v>11.67</v>
      </c>
      <c r="X209" s="13">
        <v>101.25</v>
      </c>
      <c r="Y209" s="13">
        <v>147.84</v>
      </c>
      <c r="Z209" s="13">
        <v>3.47</v>
      </c>
      <c r="AA209" s="13">
        <v>0</v>
      </c>
      <c r="AB209" s="13">
        <v>4.79</v>
      </c>
      <c r="AC209" s="13">
        <v>1.07</v>
      </c>
      <c r="AD209" s="13">
        <v>0.43</v>
      </c>
      <c r="AE209" s="13">
        <v>0.19</v>
      </c>
      <c r="AF209" s="13">
        <v>0.1</v>
      </c>
      <c r="AG209" s="13">
        <v>1.9</v>
      </c>
      <c r="AH209" s="13">
        <v>3.83</v>
      </c>
      <c r="AI209" s="13">
        <v>0</v>
      </c>
      <c r="AJ209" s="14">
        <v>0</v>
      </c>
      <c r="AK209" s="14">
        <v>307.89</v>
      </c>
      <c r="AL209" s="14">
        <v>240.05</v>
      </c>
      <c r="AM209" s="14">
        <v>388.78</v>
      </c>
      <c r="AN209" s="14">
        <v>276.58</v>
      </c>
      <c r="AO209" s="14">
        <v>166.99</v>
      </c>
      <c r="AP209" s="14">
        <v>208.74</v>
      </c>
      <c r="AQ209" s="14">
        <v>93.93</v>
      </c>
      <c r="AR209" s="14">
        <v>308.94</v>
      </c>
      <c r="AS209" s="14">
        <v>302.67</v>
      </c>
      <c r="AT209" s="14">
        <v>584.47</v>
      </c>
      <c r="AU209" s="14">
        <v>575.08000000000004</v>
      </c>
      <c r="AV209" s="14">
        <v>156.56</v>
      </c>
      <c r="AW209" s="14">
        <v>375.73</v>
      </c>
      <c r="AX209" s="14">
        <v>1179.3800000000001</v>
      </c>
      <c r="AY209" s="14">
        <v>0</v>
      </c>
      <c r="AZ209" s="14">
        <v>260.93</v>
      </c>
      <c r="BA209" s="14">
        <v>316.24</v>
      </c>
      <c r="BB209" s="14">
        <v>224.4</v>
      </c>
      <c r="BC209" s="14">
        <v>172.21</v>
      </c>
      <c r="BD209" s="14">
        <v>0</v>
      </c>
      <c r="BE209" s="14">
        <v>0</v>
      </c>
      <c r="BF209" s="14">
        <v>0</v>
      </c>
      <c r="BG209" s="14">
        <v>0</v>
      </c>
      <c r="BH209" s="14">
        <v>0</v>
      </c>
      <c r="BI209" s="14">
        <v>0.01</v>
      </c>
      <c r="BJ209" s="14">
        <v>0</v>
      </c>
      <c r="BK209" s="14">
        <v>0.28000000000000003</v>
      </c>
      <c r="BL209" s="14">
        <v>0</v>
      </c>
      <c r="BM209" s="14">
        <v>0.02</v>
      </c>
      <c r="BN209" s="14">
        <v>0.01</v>
      </c>
      <c r="BO209" s="14">
        <v>0</v>
      </c>
      <c r="BP209" s="14">
        <v>0</v>
      </c>
      <c r="BQ209" s="14">
        <v>0</v>
      </c>
      <c r="BR209" s="14">
        <v>0.01</v>
      </c>
      <c r="BS209" s="14">
        <v>0.56000000000000005</v>
      </c>
      <c r="BT209" s="14">
        <v>0.01</v>
      </c>
      <c r="BU209" s="14">
        <v>0</v>
      </c>
      <c r="BV209" s="14">
        <v>0.55000000000000004</v>
      </c>
      <c r="BW209" s="14">
        <v>0.05</v>
      </c>
      <c r="BX209" s="14">
        <v>0</v>
      </c>
      <c r="BY209" s="14">
        <v>0</v>
      </c>
      <c r="BZ209" s="14">
        <v>0</v>
      </c>
      <c r="CA209" s="14">
        <v>0</v>
      </c>
      <c r="CB209" s="14">
        <v>87.71</v>
      </c>
      <c r="CC209" s="15"/>
      <c r="CD209" s="15"/>
      <c r="CE209" s="14">
        <v>0.8</v>
      </c>
      <c r="CF209" s="14"/>
      <c r="CG209" s="14">
        <v>18.36</v>
      </c>
      <c r="CH209" s="14">
        <v>10.86</v>
      </c>
      <c r="CI209" s="14">
        <v>14.61</v>
      </c>
      <c r="CJ209" s="14">
        <v>2084.0700000000002</v>
      </c>
      <c r="CK209" s="14">
        <v>1025.55</v>
      </c>
      <c r="CL209" s="14">
        <v>1554.81</v>
      </c>
      <c r="CM209" s="14">
        <v>30.49</v>
      </c>
      <c r="CN209" s="14">
        <v>20.28</v>
      </c>
      <c r="CO209" s="14">
        <v>25.39</v>
      </c>
      <c r="CP209" s="14">
        <v>0</v>
      </c>
      <c r="CQ209" s="14">
        <v>0.38</v>
      </c>
    </row>
    <row r="210" spans="1:95" s="9" customFormat="1" ht="13.8" x14ac:dyDescent="0.25">
      <c r="A210" s="127"/>
      <c r="B210" s="142" t="s">
        <v>205</v>
      </c>
      <c r="C210" s="128"/>
      <c r="D210" s="244">
        <f t="shared" ref="D210:I210" si="53">SUM(D203:D209)</f>
        <v>25.389999999999997</v>
      </c>
      <c r="E210" s="244">
        <f t="shared" si="53"/>
        <v>14.19</v>
      </c>
      <c r="F210" s="244">
        <v>23.1</v>
      </c>
      <c r="G210" s="244">
        <f t="shared" si="53"/>
        <v>8.73</v>
      </c>
      <c r="H210" s="244">
        <f t="shared" si="53"/>
        <v>117.55999999999999</v>
      </c>
      <c r="I210" s="244">
        <f t="shared" si="53"/>
        <v>782.06353250000006</v>
      </c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1"/>
      <c r="CD210" s="11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</row>
    <row r="211" spans="1:95" s="9" customFormat="1" ht="13.8" hidden="1" x14ac:dyDescent="0.25">
      <c r="A211" s="56"/>
      <c r="B211" s="16" t="s">
        <v>102</v>
      </c>
      <c r="C211" s="74"/>
      <c r="D211" s="242">
        <v>26.95</v>
      </c>
      <c r="E211" s="242">
        <v>0</v>
      </c>
      <c r="F211" s="242">
        <v>27.65</v>
      </c>
      <c r="G211" s="242">
        <v>0</v>
      </c>
      <c r="H211" s="242">
        <v>117.24999999999999</v>
      </c>
      <c r="I211" s="242">
        <v>822.5</v>
      </c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1"/>
      <c r="CD211" s="11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</row>
    <row r="212" spans="1:95" s="9" customFormat="1" ht="13.8" hidden="1" x14ac:dyDescent="0.25">
      <c r="A212" s="56"/>
      <c r="B212" s="16" t="s">
        <v>103</v>
      </c>
      <c r="C212" s="74"/>
      <c r="D212" s="242">
        <f t="shared" ref="D212:I212" si="54">D210-D211</f>
        <v>-1.5600000000000023</v>
      </c>
      <c r="E212" s="242">
        <f t="shared" si="54"/>
        <v>14.19</v>
      </c>
      <c r="F212" s="242">
        <f t="shared" si="54"/>
        <v>-4.5499999999999972</v>
      </c>
      <c r="G212" s="242">
        <f t="shared" si="54"/>
        <v>8.73</v>
      </c>
      <c r="H212" s="242">
        <f t="shared" si="54"/>
        <v>0.31000000000000227</v>
      </c>
      <c r="I212" s="242">
        <f t="shared" si="54"/>
        <v>-40.436467499999935</v>
      </c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1"/>
      <c r="CD212" s="11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</row>
    <row r="213" spans="1:95" s="9" customFormat="1" ht="13.8" hidden="1" x14ac:dyDescent="0.25">
      <c r="A213" s="56"/>
      <c r="B213" s="16" t="s">
        <v>104</v>
      </c>
      <c r="C213" s="74"/>
      <c r="D213" s="242">
        <v>13</v>
      </c>
      <c r="E213" s="242"/>
      <c r="F213" s="242">
        <v>32</v>
      </c>
      <c r="G213" s="242"/>
      <c r="H213" s="242">
        <v>56</v>
      </c>
      <c r="I213" s="242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1"/>
      <c r="CD213" s="11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</row>
    <row r="214" spans="1:95" s="9" customFormat="1" ht="13.8" x14ac:dyDescent="0.25">
      <c r="A214" s="56"/>
      <c r="B214" s="143" t="s">
        <v>287</v>
      </c>
      <c r="C214" s="74"/>
      <c r="D214" s="245">
        <f t="shared" ref="D214:I214" si="55">D198+D210</f>
        <v>43.08</v>
      </c>
      <c r="E214" s="245">
        <f t="shared" si="55"/>
        <v>22.9</v>
      </c>
      <c r="F214" s="245">
        <f t="shared" si="55"/>
        <v>39.519999999999996</v>
      </c>
      <c r="G214" s="245">
        <f t="shared" si="55"/>
        <v>11.92</v>
      </c>
      <c r="H214" s="245">
        <f t="shared" si="55"/>
        <v>187.32</v>
      </c>
      <c r="I214" s="245">
        <f t="shared" si="55"/>
        <v>1272.72083875</v>
      </c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1"/>
      <c r="CD214" s="11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</row>
    <row r="215" spans="1:95" s="9" customFormat="1" ht="13.8" x14ac:dyDescent="0.25">
      <c r="A215" s="56"/>
      <c r="B215" s="16"/>
      <c r="C215" s="74"/>
      <c r="D215" s="242"/>
      <c r="E215" s="242"/>
      <c r="F215" s="242"/>
      <c r="G215" s="242"/>
      <c r="H215" s="242"/>
      <c r="I215" s="242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1"/>
      <c r="CD215" s="11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</row>
    <row r="216" spans="1:95" s="9" customFormat="1" ht="13.8" x14ac:dyDescent="0.25">
      <c r="A216" s="56"/>
      <c r="B216" s="23" t="s">
        <v>150</v>
      </c>
      <c r="C216" s="24" t="s">
        <v>156</v>
      </c>
      <c r="D216" s="235" t="s">
        <v>157</v>
      </c>
      <c r="E216" s="235"/>
      <c r="F216" s="268" t="s">
        <v>158</v>
      </c>
      <c r="G216" s="268"/>
      <c r="H216" s="25" t="s">
        <v>159</v>
      </c>
      <c r="I216" s="25" t="s">
        <v>160</v>
      </c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1"/>
      <c r="CD216" s="11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</row>
    <row r="217" spans="1:95" s="9" customFormat="1" x14ac:dyDescent="0.25">
      <c r="A217" s="121"/>
      <c r="B217" s="122" t="s">
        <v>92</v>
      </c>
      <c r="C217" s="123"/>
      <c r="D217" s="243"/>
      <c r="E217" s="243"/>
      <c r="F217" s="243"/>
      <c r="G217" s="243"/>
      <c r="H217" s="243"/>
      <c r="I217" s="243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1"/>
      <c r="CD217" s="11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</row>
    <row r="218" spans="1:95" s="9" customFormat="1" ht="13.8" x14ac:dyDescent="0.25">
      <c r="A218" s="137" t="s">
        <v>133</v>
      </c>
      <c r="B218" s="126" t="s">
        <v>134</v>
      </c>
      <c r="C218" s="123" t="str">
        <f>"150"</f>
        <v>150</v>
      </c>
      <c r="D218" s="243">
        <v>11.64</v>
      </c>
      <c r="E218" s="243">
        <v>15.58</v>
      </c>
      <c r="F218" s="243">
        <v>16.84</v>
      </c>
      <c r="G218" s="243">
        <v>0</v>
      </c>
      <c r="H218" s="243">
        <v>10.62</v>
      </c>
      <c r="I218" s="243">
        <v>247.16981107142854</v>
      </c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1"/>
      <c r="CD218" s="11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</row>
    <row r="219" spans="1:95" s="9" customFormat="1" ht="13.8" x14ac:dyDescent="0.25">
      <c r="A219" s="121" t="str">
        <f>"-"</f>
        <v>-</v>
      </c>
      <c r="B219" s="126" t="s">
        <v>135</v>
      </c>
      <c r="C219" s="123" t="str">
        <f>"125"</f>
        <v>125</v>
      </c>
      <c r="D219" s="243">
        <v>4.13</v>
      </c>
      <c r="E219" s="243">
        <v>5.13</v>
      </c>
      <c r="F219" s="243">
        <v>1.88</v>
      </c>
      <c r="G219" s="243">
        <v>0</v>
      </c>
      <c r="H219" s="243">
        <v>28.55</v>
      </c>
      <c r="I219" s="243">
        <v>138.12</v>
      </c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1"/>
      <c r="CD219" s="11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</row>
    <row r="220" spans="1:95" s="9" customFormat="1" ht="13.8" x14ac:dyDescent="0.25">
      <c r="A220" s="121" t="s">
        <v>125</v>
      </c>
      <c r="B220" s="126" t="s">
        <v>302</v>
      </c>
      <c r="C220" s="123" t="str">
        <f>"200"</f>
        <v>200</v>
      </c>
      <c r="D220" s="243">
        <v>0.12</v>
      </c>
      <c r="E220" s="243">
        <v>0</v>
      </c>
      <c r="F220" s="243">
        <v>0.02</v>
      </c>
      <c r="G220" s="243">
        <v>0.02</v>
      </c>
      <c r="H220" s="243">
        <v>5.83</v>
      </c>
      <c r="I220" s="243">
        <v>18.66</v>
      </c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1"/>
      <c r="CD220" s="11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</row>
    <row r="221" spans="1:95" s="9" customFormat="1" ht="13.8" x14ac:dyDescent="0.25">
      <c r="A221" s="121" t="str">
        <f>"-"</f>
        <v>-</v>
      </c>
      <c r="B221" s="126" t="s">
        <v>254</v>
      </c>
      <c r="C221" s="123">
        <v>25</v>
      </c>
      <c r="D221" s="243">
        <v>1.65</v>
      </c>
      <c r="E221" s="243">
        <v>0</v>
      </c>
      <c r="F221" s="243">
        <v>0.17</v>
      </c>
      <c r="G221" s="243">
        <v>0.2</v>
      </c>
      <c r="H221" s="243">
        <v>11.72</v>
      </c>
      <c r="I221" s="243">
        <v>55.97</v>
      </c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1"/>
      <c r="CD221" s="11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</row>
    <row r="222" spans="1:95" s="9" customFormat="1" ht="13.8" x14ac:dyDescent="0.25">
      <c r="A222" s="121" t="str">
        <f>"-"</f>
        <v>-</v>
      </c>
      <c r="B222" s="126" t="s">
        <v>100</v>
      </c>
      <c r="C222" s="123" t="str">
        <f>"25"</f>
        <v>25</v>
      </c>
      <c r="D222" s="243">
        <v>1.65</v>
      </c>
      <c r="E222" s="243">
        <v>0</v>
      </c>
      <c r="F222" s="243">
        <v>0.3</v>
      </c>
      <c r="G222" s="243">
        <v>0.3</v>
      </c>
      <c r="H222" s="243">
        <v>10.43</v>
      </c>
      <c r="I222" s="243">
        <v>48.344999999999999</v>
      </c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1"/>
      <c r="CD222" s="11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</row>
    <row r="223" spans="1:95" s="9" customFormat="1" ht="13.8" x14ac:dyDescent="0.25">
      <c r="A223" s="127"/>
      <c r="B223" s="142" t="s">
        <v>101</v>
      </c>
      <c r="C223" s="128"/>
      <c r="D223" s="244">
        <f t="shared" ref="D223:I223" si="56">SUM(D218:D222)</f>
        <v>19.189999999999998</v>
      </c>
      <c r="E223" s="244">
        <f t="shared" si="56"/>
        <v>20.71</v>
      </c>
      <c r="F223" s="244">
        <f t="shared" si="56"/>
        <v>19.21</v>
      </c>
      <c r="G223" s="244">
        <f t="shared" si="56"/>
        <v>0.52</v>
      </c>
      <c r="H223" s="244">
        <f t="shared" si="56"/>
        <v>67.150000000000006</v>
      </c>
      <c r="I223" s="244">
        <f t="shared" si="56"/>
        <v>508.26481107142854</v>
      </c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1"/>
      <c r="CD223" s="11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</row>
    <row r="224" spans="1:95" s="9" customFormat="1" ht="13.8" hidden="1" x14ac:dyDescent="0.25">
      <c r="A224" s="121"/>
      <c r="B224" s="126" t="s">
        <v>102</v>
      </c>
      <c r="C224" s="123"/>
      <c r="D224" s="243">
        <v>19.25</v>
      </c>
      <c r="E224" s="243">
        <v>0</v>
      </c>
      <c r="F224" s="243">
        <v>19.75</v>
      </c>
      <c r="G224" s="243">
        <v>0</v>
      </c>
      <c r="H224" s="243">
        <v>83.75</v>
      </c>
      <c r="I224" s="243">
        <v>587.5</v>
      </c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1"/>
      <c r="CD224" s="11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</row>
    <row r="225" spans="1:95" s="9" customFormat="1" ht="13.8" hidden="1" x14ac:dyDescent="0.25">
      <c r="A225" s="121"/>
      <c r="B225" s="126" t="s">
        <v>103</v>
      </c>
      <c r="C225" s="123"/>
      <c r="D225" s="243">
        <f t="shared" ref="D225:I225" si="57">D223-D224</f>
        <v>-6.0000000000002274E-2</v>
      </c>
      <c r="E225" s="243">
        <f t="shared" si="57"/>
        <v>20.71</v>
      </c>
      <c r="F225" s="243">
        <f t="shared" si="57"/>
        <v>-0.53999999999999915</v>
      </c>
      <c r="G225" s="243">
        <f t="shared" si="57"/>
        <v>0.52</v>
      </c>
      <c r="H225" s="243">
        <f t="shared" si="57"/>
        <v>-16.599999999999994</v>
      </c>
      <c r="I225" s="243">
        <f t="shared" si="57"/>
        <v>-79.235188928571461</v>
      </c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1"/>
      <c r="CD225" s="11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</row>
    <row r="226" spans="1:95" s="9" customFormat="1" ht="13.8" hidden="1" x14ac:dyDescent="0.25">
      <c r="A226" s="121"/>
      <c r="B226" s="126" t="s">
        <v>104</v>
      </c>
      <c r="C226" s="123"/>
      <c r="D226" s="243">
        <v>20</v>
      </c>
      <c r="E226" s="243"/>
      <c r="F226" s="243">
        <v>45</v>
      </c>
      <c r="G226" s="243"/>
      <c r="H226" s="243">
        <v>35</v>
      </c>
      <c r="I226" s="243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1"/>
      <c r="CD226" s="11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</row>
    <row r="227" spans="1:95" s="9" customFormat="1" x14ac:dyDescent="0.25">
      <c r="A227" s="121"/>
      <c r="B227" s="122" t="s">
        <v>199</v>
      </c>
      <c r="C227" s="123"/>
      <c r="D227" s="243"/>
      <c r="E227" s="243"/>
      <c r="F227" s="243"/>
      <c r="G227" s="243"/>
      <c r="H227" s="243"/>
      <c r="I227" s="243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1"/>
      <c r="CD227" s="11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</row>
    <row r="228" spans="1:95" s="9" customFormat="1" ht="13.8" x14ac:dyDescent="0.25">
      <c r="A228" s="121" t="str">
        <f>" 245/1"</f>
        <v xml:space="preserve"> 245/1</v>
      </c>
      <c r="B228" s="126" t="s">
        <v>344</v>
      </c>
      <c r="C228" s="123">
        <v>50</v>
      </c>
      <c r="D228" s="243">
        <v>0.53</v>
      </c>
      <c r="E228" s="243">
        <v>0</v>
      </c>
      <c r="F228" s="243">
        <v>0.45</v>
      </c>
      <c r="G228" s="243">
        <v>0.31</v>
      </c>
      <c r="H228" s="243">
        <v>4.4000000000000004</v>
      </c>
      <c r="I228" s="243">
        <v>15.42</v>
      </c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1"/>
      <c r="CD228" s="11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</row>
    <row r="229" spans="1:95" s="9" customFormat="1" ht="13.8" x14ac:dyDescent="0.25">
      <c r="A229" s="121" t="s">
        <v>246</v>
      </c>
      <c r="B229" s="126" t="s">
        <v>278</v>
      </c>
      <c r="C229" s="123" t="s">
        <v>279</v>
      </c>
      <c r="D229" s="243">
        <v>3.43</v>
      </c>
      <c r="E229" s="243">
        <v>0.88</v>
      </c>
      <c r="F229" s="243">
        <v>3.98</v>
      </c>
      <c r="G229" s="243">
        <v>0.19</v>
      </c>
      <c r="H229" s="243">
        <v>16.649999999999999</v>
      </c>
      <c r="I229" s="243">
        <v>114.09</v>
      </c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1"/>
      <c r="CD229" s="11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</row>
    <row r="230" spans="1:95" s="9" customFormat="1" ht="13.8" x14ac:dyDescent="0.25">
      <c r="A230" s="121" t="s">
        <v>291</v>
      </c>
      <c r="B230" s="126" t="s">
        <v>292</v>
      </c>
      <c r="C230" s="123" t="str">
        <f>"100"</f>
        <v>100</v>
      </c>
      <c r="D230" s="123">
        <v>11.64</v>
      </c>
      <c r="E230" s="123">
        <v>11.32</v>
      </c>
      <c r="F230" s="123">
        <v>14.42</v>
      </c>
      <c r="G230" s="123">
        <v>0.03</v>
      </c>
      <c r="H230" s="123">
        <v>7.44</v>
      </c>
      <c r="I230" s="243">
        <v>172.8</v>
      </c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1"/>
      <c r="CD230" s="11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</row>
    <row r="231" spans="1:95" s="9" customFormat="1" ht="13.8" x14ac:dyDescent="0.25">
      <c r="A231" s="121" t="s">
        <v>345</v>
      </c>
      <c r="B231" s="126" t="s">
        <v>211</v>
      </c>
      <c r="C231" s="123" t="str">
        <f>"150"</f>
        <v>150</v>
      </c>
      <c r="D231" s="243">
        <v>6.67</v>
      </c>
      <c r="E231" s="243">
        <v>2</v>
      </c>
      <c r="F231" s="243">
        <v>4.68</v>
      </c>
      <c r="G231" s="243">
        <v>0.6</v>
      </c>
      <c r="H231" s="243">
        <v>29.26</v>
      </c>
      <c r="I231" s="243">
        <v>185.879137125</v>
      </c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1"/>
      <c r="CD231" s="11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</row>
    <row r="232" spans="1:95" x14ac:dyDescent="0.3">
      <c r="A232" s="121" t="s">
        <v>232</v>
      </c>
      <c r="B232" s="126" t="s">
        <v>295</v>
      </c>
      <c r="C232" s="123" t="str">
        <f>"200"</f>
        <v>200</v>
      </c>
      <c r="D232" s="243">
        <v>0.16</v>
      </c>
      <c r="E232" s="243">
        <v>0</v>
      </c>
      <c r="F232" s="243">
        <v>0.04</v>
      </c>
      <c r="G232" s="243">
        <v>0.04</v>
      </c>
      <c r="H232" s="243">
        <v>2.42</v>
      </c>
      <c r="I232" s="243">
        <v>10.52</v>
      </c>
    </row>
    <row r="233" spans="1:95" s="9" customFormat="1" ht="13.8" x14ac:dyDescent="0.25">
      <c r="A233" s="121" t="str">
        <f>""</f>
        <v/>
      </c>
      <c r="B233" s="126" t="s">
        <v>112</v>
      </c>
      <c r="C233" s="123" t="str">
        <f>"30"</f>
        <v>30</v>
      </c>
      <c r="D233" s="243">
        <v>2.7</v>
      </c>
      <c r="E233" s="243">
        <v>0</v>
      </c>
      <c r="F233" s="243">
        <v>0.9</v>
      </c>
      <c r="G233" s="243">
        <v>0</v>
      </c>
      <c r="H233" s="243">
        <v>16.14</v>
      </c>
      <c r="I233" s="243">
        <v>80.295000000000002</v>
      </c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1"/>
      <c r="CD233" s="11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</row>
    <row r="234" spans="1:95" s="9" customFormat="1" ht="13.8" x14ac:dyDescent="0.25">
      <c r="A234" s="121" t="str">
        <f>"-"</f>
        <v>-</v>
      </c>
      <c r="B234" s="126" t="s">
        <v>100</v>
      </c>
      <c r="C234" s="123" t="str">
        <f>"30"</f>
        <v>30</v>
      </c>
      <c r="D234" s="123">
        <v>1.98</v>
      </c>
      <c r="E234" s="123">
        <v>0</v>
      </c>
      <c r="F234" s="123">
        <v>0.36</v>
      </c>
      <c r="G234" s="123">
        <v>0.36</v>
      </c>
      <c r="H234" s="123">
        <v>12.51</v>
      </c>
      <c r="I234" s="243">
        <v>58.013999999999996</v>
      </c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1"/>
      <c r="CD234" s="11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</row>
    <row r="235" spans="1:95" s="9" customFormat="1" ht="13.8" x14ac:dyDescent="0.25">
      <c r="A235" s="121" t="str">
        <f>"-"</f>
        <v>-</v>
      </c>
      <c r="B235" s="126" t="s">
        <v>204</v>
      </c>
      <c r="C235" s="123" t="str">
        <f>"140"</f>
        <v>140</v>
      </c>
      <c r="D235" s="243">
        <v>0.56000000000000005</v>
      </c>
      <c r="E235" s="243">
        <v>0</v>
      </c>
      <c r="F235" s="243">
        <v>0.56000000000000005</v>
      </c>
      <c r="G235" s="243">
        <v>0.56000000000000005</v>
      </c>
      <c r="H235" s="243">
        <v>16.239999999999998</v>
      </c>
      <c r="I235" s="243">
        <v>68.152000000000001</v>
      </c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1"/>
      <c r="CD235" s="11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</row>
    <row r="236" spans="1:95" s="9" customFormat="1" ht="13.8" x14ac:dyDescent="0.25">
      <c r="A236" s="127"/>
      <c r="B236" s="142" t="s">
        <v>205</v>
      </c>
      <c r="C236" s="128"/>
      <c r="D236" s="244">
        <f t="shared" ref="D236:I236" si="58">SUM(D228:D235)</f>
        <v>27.67</v>
      </c>
      <c r="E236" s="244">
        <f t="shared" si="58"/>
        <v>14.200000000000001</v>
      </c>
      <c r="F236" s="244">
        <f t="shared" si="58"/>
        <v>25.389999999999997</v>
      </c>
      <c r="G236" s="244">
        <f t="shared" si="58"/>
        <v>2.09</v>
      </c>
      <c r="H236" s="244">
        <f t="shared" si="58"/>
        <v>105.06</v>
      </c>
      <c r="I236" s="244">
        <f t="shared" si="58"/>
        <v>705.170137125</v>
      </c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1"/>
      <c r="CD236" s="11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</row>
    <row r="237" spans="1:95" s="9" customFormat="1" ht="13.8" hidden="1" x14ac:dyDescent="0.25">
      <c r="A237" s="56"/>
      <c r="B237" s="16" t="s">
        <v>102</v>
      </c>
      <c r="C237" s="74"/>
      <c r="D237" s="242">
        <v>26.95</v>
      </c>
      <c r="E237" s="242">
        <v>0</v>
      </c>
      <c r="F237" s="242">
        <v>27.65</v>
      </c>
      <c r="G237" s="242">
        <v>0</v>
      </c>
      <c r="H237" s="242">
        <v>117.24999999999999</v>
      </c>
      <c r="I237" s="242">
        <v>822.5</v>
      </c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1"/>
      <c r="CD237" s="11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</row>
    <row r="238" spans="1:95" s="9" customFormat="1" ht="13.8" hidden="1" x14ac:dyDescent="0.25">
      <c r="A238" s="56"/>
      <c r="B238" s="16" t="s">
        <v>103</v>
      </c>
      <c r="C238" s="74"/>
      <c r="D238" s="242">
        <f t="shared" ref="D238:I238" si="59">D236-D237</f>
        <v>0.72000000000000242</v>
      </c>
      <c r="E238" s="242">
        <f t="shared" si="59"/>
        <v>14.200000000000001</v>
      </c>
      <c r="F238" s="242">
        <f t="shared" si="59"/>
        <v>-2.2600000000000016</v>
      </c>
      <c r="G238" s="242">
        <f t="shared" si="59"/>
        <v>2.09</v>
      </c>
      <c r="H238" s="242">
        <f t="shared" si="59"/>
        <v>-12.189999999999984</v>
      </c>
      <c r="I238" s="242">
        <f t="shared" si="59"/>
        <v>-117.329862875</v>
      </c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1"/>
      <c r="CD238" s="11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</row>
    <row r="239" spans="1:95" s="9" customFormat="1" ht="13.8" hidden="1" x14ac:dyDescent="0.25">
      <c r="A239" s="56"/>
      <c r="B239" s="16" t="s">
        <v>104</v>
      </c>
      <c r="C239" s="74"/>
      <c r="D239" s="242">
        <v>15</v>
      </c>
      <c r="E239" s="242"/>
      <c r="F239" s="242">
        <v>31</v>
      </c>
      <c r="G239" s="242"/>
      <c r="H239" s="242">
        <v>54</v>
      </c>
      <c r="I239" s="242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1"/>
      <c r="CD239" s="11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</row>
    <row r="240" spans="1:95" s="9" customFormat="1" ht="13.8" x14ac:dyDescent="0.25">
      <c r="A240" s="56"/>
      <c r="B240" s="143" t="s">
        <v>287</v>
      </c>
      <c r="C240" s="74"/>
      <c r="D240" s="245">
        <f>D223+D236</f>
        <v>46.86</v>
      </c>
      <c r="E240" s="245">
        <f t="shared" ref="E240:I240" si="60">E223+E236</f>
        <v>34.910000000000004</v>
      </c>
      <c r="F240" s="245">
        <f t="shared" si="60"/>
        <v>44.599999999999994</v>
      </c>
      <c r="G240" s="245">
        <f t="shared" si="60"/>
        <v>2.61</v>
      </c>
      <c r="H240" s="245">
        <f t="shared" si="60"/>
        <v>172.21</v>
      </c>
      <c r="I240" s="245">
        <f t="shared" si="60"/>
        <v>1213.4349481964286</v>
      </c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1"/>
      <c r="CD240" s="11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</row>
    <row r="241" spans="1:95" s="9" customFormat="1" ht="13.8" x14ac:dyDescent="0.25">
      <c r="A241" s="56"/>
      <c r="B241" s="16"/>
      <c r="C241" s="74"/>
      <c r="D241" s="242"/>
      <c r="E241" s="242"/>
      <c r="F241" s="242"/>
      <c r="G241" s="242"/>
      <c r="H241" s="242"/>
      <c r="I241" s="242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1"/>
      <c r="CD241" s="11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</row>
    <row r="242" spans="1:95" s="9" customFormat="1" ht="13.8" x14ac:dyDescent="0.25">
      <c r="A242" s="56"/>
      <c r="B242" s="23" t="s">
        <v>151</v>
      </c>
      <c r="C242" s="24" t="s">
        <v>156</v>
      </c>
      <c r="D242" s="235" t="s">
        <v>157</v>
      </c>
      <c r="E242" s="235"/>
      <c r="F242" s="268" t="s">
        <v>158</v>
      </c>
      <c r="G242" s="268"/>
      <c r="H242" s="25" t="s">
        <v>159</v>
      </c>
      <c r="I242" s="25" t="s">
        <v>160</v>
      </c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1"/>
      <c r="CD242" s="11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</row>
    <row r="243" spans="1:95" s="9" customFormat="1" x14ac:dyDescent="0.25">
      <c r="A243" s="121"/>
      <c r="B243" s="122" t="s">
        <v>92</v>
      </c>
      <c r="C243" s="123"/>
      <c r="D243" s="243"/>
      <c r="E243" s="243"/>
      <c r="F243" s="243"/>
      <c r="G243" s="243"/>
      <c r="H243" s="243"/>
      <c r="I243" s="243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1"/>
      <c r="CD243" s="11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</row>
    <row r="244" spans="1:95" s="9" customFormat="1" ht="13.8" x14ac:dyDescent="0.25">
      <c r="A244" s="121" t="s">
        <v>347</v>
      </c>
      <c r="B244" s="126" t="s">
        <v>346</v>
      </c>
      <c r="C244" s="138" t="s">
        <v>136</v>
      </c>
      <c r="D244" s="243">
        <v>12.51</v>
      </c>
      <c r="E244" s="243">
        <v>18.18</v>
      </c>
      <c r="F244" s="243">
        <v>12.27</v>
      </c>
      <c r="G244" s="243">
        <v>0.04</v>
      </c>
      <c r="H244" s="243">
        <v>11.97</v>
      </c>
      <c r="I244" s="243">
        <v>200.13</v>
      </c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1"/>
      <c r="CD244" s="11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</row>
    <row r="245" spans="1:95" s="9" customFormat="1" ht="13.8" x14ac:dyDescent="0.25">
      <c r="A245" s="121" t="s">
        <v>137</v>
      </c>
      <c r="B245" s="126" t="s">
        <v>138</v>
      </c>
      <c r="C245" s="123" t="str">
        <f>"150"</f>
        <v>150</v>
      </c>
      <c r="D245" s="243">
        <v>3.11</v>
      </c>
      <c r="E245" s="243">
        <v>0.55000000000000004</v>
      </c>
      <c r="F245" s="243">
        <v>3.67</v>
      </c>
      <c r="G245" s="243">
        <v>0.51</v>
      </c>
      <c r="H245" s="243">
        <v>22.07</v>
      </c>
      <c r="I245" s="243">
        <v>132.58571249999997</v>
      </c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1"/>
      <c r="CD245" s="11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</row>
    <row r="246" spans="1:95" s="9" customFormat="1" ht="13.8" x14ac:dyDescent="0.25">
      <c r="A246" s="121" t="s">
        <v>120</v>
      </c>
      <c r="B246" s="126" t="s">
        <v>297</v>
      </c>
      <c r="C246" s="123" t="str">
        <f>"200"</f>
        <v>200</v>
      </c>
      <c r="D246" s="243">
        <v>0.08</v>
      </c>
      <c r="E246" s="243">
        <v>0</v>
      </c>
      <c r="F246" s="243">
        <v>0.02</v>
      </c>
      <c r="G246" s="243">
        <v>0.02</v>
      </c>
      <c r="H246" s="243">
        <v>0.06</v>
      </c>
      <c r="I246" s="243">
        <v>0.64</v>
      </c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1"/>
      <c r="CD246" s="11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</row>
    <row r="247" spans="1:95" s="9" customFormat="1" ht="13.8" x14ac:dyDescent="0.25">
      <c r="A247" s="121" t="str">
        <f>"-"</f>
        <v>-</v>
      </c>
      <c r="B247" s="126" t="s">
        <v>100</v>
      </c>
      <c r="C247" s="123" t="str">
        <f>"25"</f>
        <v>25</v>
      </c>
      <c r="D247" s="243">
        <v>1.65</v>
      </c>
      <c r="E247" s="243">
        <v>0</v>
      </c>
      <c r="F247" s="243">
        <v>0.3</v>
      </c>
      <c r="G247" s="243">
        <v>0.3</v>
      </c>
      <c r="H247" s="243">
        <v>10.43</v>
      </c>
      <c r="I247" s="243">
        <v>48.344999999999999</v>
      </c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1"/>
      <c r="CD247" s="11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</row>
    <row r="248" spans="1:95" s="9" customFormat="1" ht="13.8" x14ac:dyDescent="0.25">
      <c r="A248" s="121" t="str">
        <f>"-"</f>
        <v>-</v>
      </c>
      <c r="B248" s="126" t="s">
        <v>254</v>
      </c>
      <c r="C248" s="123" t="str">
        <f>"30"</f>
        <v>30</v>
      </c>
      <c r="D248" s="243">
        <v>1.98</v>
      </c>
      <c r="E248" s="243">
        <v>0</v>
      </c>
      <c r="F248" s="243">
        <v>0.2</v>
      </c>
      <c r="G248" s="243">
        <v>0.2</v>
      </c>
      <c r="H248" s="243">
        <v>14.07</v>
      </c>
      <c r="I248" s="243">
        <v>67.170299999999997</v>
      </c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1"/>
      <c r="CD248" s="11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</row>
    <row r="249" spans="1:95" s="9" customFormat="1" ht="13.8" x14ac:dyDescent="0.25">
      <c r="A249" s="121" t="str">
        <f>"-"</f>
        <v>-</v>
      </c>
      <c r="B249" s="126" t="s">
        <v>204</v>
      </c>
      <c r="C249" s="123" t="str">
        <f>"100"</f>
        <v>100</v>
      </c>
      <c r="D249" s="243">
        <v>0.4</v>
      </c>
      <c r="E249" s="243">
        <v>0</v>
      </c>
      <c r="F249" s="243">
        <v>0.4</v>
      </c>
      <c r="G249" s="243">
        <v>0.4</v>
      </c>
      <c r="H249" s="243">
        <v>11.6</v>
      </c>
      <c r="I249" s="243">
        <v>48.68</v>
      </c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1"/>
      <c r="CD249" s="11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</row>
    <row r="250" spans="1:95" s="9" customFormat="1" ht="13.8" x14ac:dyDescent="0.25">
      <c r="A250" s="127"/>
      <c r="B250" s="142" t="s">
        <v>101</v>
      </c>
      <c r="C250" s="128"/>
      <c r="D250" s="244">
        <f t="shared" ref="D250:I250" si="61">SUM(D244:D249)</f>
        <v>19.729999999999997</v>
      </c>
      <c r="E250" s="244">
        <f t="shared" si="61"/>
        <v>18.73</v>
      </c>
      <c r="F250" s="244">
        <f t="shared" si="61"/>
        <v>16.859999999999996</v>
      </c>
      <c r="G250" s="244">
        <f t="shared" si="61"/>
        <v>1.4700000000000002</v>
      </c>
      <c r="H250" s="244">
        <f t="shared" si="61"/>
        <v>70.2</v>
      </c>
      <c r="I250" s="244">
        <f t="shared" si="61"/>
        <v>497.55101250000001</v>
      </c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1"/>
      <c r="CD250" s="11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</row>
    <row r="251" spans="1:95" s="9" customFormat="1" ht="13.8" hidden="1" x14ac:dyDescent="0.25">
      <c r="A251" s="121"/>
      <c r="B251" s="126" t="s">
        <v>102</v>
      </c>
      <c r="C251" s="123"/>
      <c r="D251" s="243">
        <v>19.25</v>
      </c>
      <c r="E251" s="243">
        <v>0</v>
      </c>
      <c r="F251" s="243">
        <v>19.75</v>
      </c>
      <c r="G251" s="243">
        <v>0</v>
      </c>
      <c r="H251" s="243">
        <v>83.75</v>
      </c>
      <c r="I251" s="243">
        <v>587.5</v>
      </c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1"/>
      <c r="CD251" s="11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</row>
    <row r="252" spans="1:95" s="9" customFormat="1" ht="13.8" hidden="1" x14ac:dyDescent="0.25">
      <c r="A252" s="121"/>
      <c r="B252" s="126" t="s">
        <v>103</v>
      </c>
      <c r="C252" s="123"/>
      <c r="D252" s="243">
        <f t="shared" ref="D252:I252" si="62">D250-D251</f>
        <v>0.47999999999999687</v>
      </c>
      <c r="E252" s="243">
        <f t="shared" si="62"/>
        <v>18.73</v>
      </c>
      <c r="F252" s="243">
        <f t="shared" si="62"/>
        <v>-2.8900000000000041</v>
      </c>
      <c r="G252" s="243">
        <f t="shared" si="62"/>
        <v>1.4700000000000002</v>
      </c>
      <c r="H252" s="243">
        <f t="shared" si="62"/>
        <v>-13.549999999999997</v>
      </c>
      <c r="I252" s="243">
        <f t="shared" si="62"/>
        <v>-89.948987499999987</v>
      </c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1"/>
      <c r="CD252" s="11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</row>
    <row r="253" spans="1:95" s="9" customFormat="1" ht="13.8" hidden="1" x14ac:dyDescent="0.25">
      <c r="A253" s="121"/>
      <c r="B253" s="126" t="s">
        <v>104</v>
      </c>
      <c r="C253" s="123"/>
      <c r="D253" s="243">
        <v>21</v>
      </c>
      <c r="E253" s="243"/>
      <c r="F253" s="243">
        <v>31</v>
      </c>
      <c r="G253" s="243"/>
      <c r="H253" s="243">
        <v>48</v>
      </c>
      <c r="I253" s="243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1"/>
      <c r="CD253" s="11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</row>
    <row r="254" spans="1:95" s="9" customFormat="1" x14ac:dyDescent="0.25">
      <c r="A254" s="121"/>
      <c r="B254" s="122" t="s">
        <v>199</v>
      </c>
      <c r="C254" s="123"/>
      <c r="D254" s="243"/>
      <c r="E254" s="243"/>
      <c r="F254" s="243"/>
      <c r="G254" s="243"/>
      <c r="H254" s="243"/>
      <c r="I254" s="243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1"/>
      <c r="CD254" s="11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</row>
    <row r="255" spans="1:95" s="9" customFormat="1" ht="13.8" x14ac:dyDescent="0.25">
      <c r="A255" s="121" t="s">
        <v>340</v>
      </c>
      <c r="B255" s="126" t="s">
        <v>341</v>
      </c>
      <c r="C255" s="123" t="s">
        <v>279</v>
      </c>
      <c r="D255" s="243">
        <v>4.91</v>
      </c>
      <c r="E255" s="243">
        <v>6.66</v>
      </c>
      <c r="F255" s="243">
        <v>3.89</v>
      </c>
      <c r="G255" s="243">
        <v>0.22</v>
      </c>
      <c r="H255" s="243">
        <v>27.05</v>
      </c>
      <c r="I255" s="243">
        <v>143.30000000000001</v>
      </c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1"/>
      <c r="CD255" s="11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</row>
    <row r="256" spans="1:95" s="9" customFormat="1" ht="13.8" x14ac:dyDescent="0.25">
      <c r="A256" s="121" t="s">
        <v>127</v>
      </c>
      <c r="B256" s="126" t="s">
        <v>128</v>
      </c>
      <c r="C256" s="123" t="str">
        <f>"100"</f>
        <v>100</v>
      </c>
      <c r="D256" s="243">
        <v>14.89</v>
      </c>
      <c r="E256" s="243">
        <v>14.17</v>
      </c>
      <c r="F256" s="243">
        <v>15.69</v>
      </c>
      <c r="G256" s="243">
        <v>0.09</v>
      </c>
      <c r="H256" s="243">
        <v>12.12</v>
      </c>
      <c r="I256" s="243">
        <v>221.16700000000003</v>
      </c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1"/>
      <c r="CD256" s="11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</row>
    <row r="257" spans="1:95" s="9" customFormat="1" ht="13.8" x14ac:dyDescent="0.25">
      <c r="A257" s="152" t="s">
        <v>288</v>
      </c>
      <c r="B257" s="153" t="s">
        <v>289</v>
      </c>
      <c r="C257" s="154" t="str">
        <f>"150"</f>
        <v>150</v>
      </c>
      <c r="D257" s="132">
        <v>3.15</v>
      </c>
      <c r="E257" s="132">
        <v>0</v>
      </c>
      <c r="F257" s="132">
        <v>5.56</v>
      </c>
      <c r="G257" s="132">
        <v>3.24</v>
      </c>
      <c r="H257" s="132">
        <v>30.56</v>
      </c>
      <c r="I257" s="132">
        <v>195.12</v>
      </c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1"/>
      <c r="CD257" s="11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</row>
    <row r="258" spans="1:95" s="9" customFormat="1" ht="13.8" x14ac:dyDescent="0.25">
      <c r="A258" s="121" t="s">
        <v>242</v>
      </c>
      <c r="B258" s="126" t="s">
        <v>218</v>
      </c>
      <c r="C258" s="123" t="str">
        <f>"200"</f>
        <v>200</v>
      </c>
      <c r="D258" s="243">
        <v>0</v>
      </c>
      <c r="E258" s="243">
        <v>0</v>
      </c>
      <c r="F258" s="243">
        <v>0</v>
      </c>
      <c r="G258" s="243">
        <v>0</v>
      </c>
      <c r="H258" s="243">
        <v>18.95</v>
      </c>
      <c r="I258" s="243">
        <v>70.710400000000007</v>
      </c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1"/>
      <c r="CD258" s="11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</row>
    <row r="259" spans="1:95" s="9" customFormat="1" ht="13.8" x14ac:dyDescent="0.25">
      <c r="A259" s="121" t="str">
        <f>""</f>
        <v/>
      </c>
      <c r="B259" s="126" t="s">
        <v>112</v>
      </c>
      <c r="C259" s="123" t="str">
        <f>"30"</f>
        <v>30</v>
      </c>
      <c r="D259" s="243">
        <v>2.7</v>
      </c>
      <c r="E259" s="243">
        <v>0</v>
      </c>
      <c r="F259" s="243">
        <v>0.9</v>
      </c>
      <c r="G259" s="243">
        <v>0</v>
      </c>
      <c r="H259" s="243">
        <v>16.14</v>
      </c>
      <c r="I259" s="243">
        <v>80.295000000000002</v>
      </c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1"/>
      <c r="CD259" s="11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</row>
    <row r="260" spans="1:95" s="9" customFormat="1" ht="13.8" x14ac:dyDescent="0.25">
      <c r="A260" s="121" t="str">
        <f>"-"</f>
        <v>-</v>
      </c>
      <c r="B260" s="126" t="s">
        <v>100</v>
      </c>
      <c r="C260" s="123" t="str">
        <f>"25"</f>
        <v>25</v>
      </c>
      <c r="D260" s="243">
        <v>1.65</v>
      </c>
      <c r="E260" s="243">
        <v>0</v>
      </c>
      <c r="F260" s="243">
        <v>0.3</v>
      </c>
      <c r="G260" s="243">
        <v>0.3</v>
      </c>
      <c r="H260" s="243">
        <v>10.43</v>
      </c>
      <c r="I260" s="243">
        <v>48.344999999999999</v>
      </c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1"/>
      <c r="CD260" s="11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</row>
    <row r="261" spans="1:95" s="9" customFormat="1" ht="13.8" x14ac:dyDescent="0.25">
      <c r="A261" s="127"/>
      <c r="B261" s="142" t="s">
        <v>205</v>
      </c>
      <c r="C261" s="128"/>
      <c r="D261" s="244">
        <f t="shared" ref="D261:I261" si="63">SUM(D255:D260)</f>
        <v>27.299999999999997</v>
      </c>
      <c r="E261" s="244">
        <f t="shared" si="63"/>
        <v>20.83</v>
      </c>
      <c r="F261" s="244">
        <f t="shared" si="63"/>
        <v>26.339999999999996</v>
      </c>
      <c r="G261" s="244">
        <f t="shared" si="63"/>
        <v>3.85</v>
      </c>
      <c r="H261" s="244">
        <f t="shared" si="63"/>
        <v>115.25</v>
      </c>
      <c r="I261" s="244">
        <f t="shared" si="63"/>
        <v>758.93740000000003</v>
      </c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1"/>
      <c r="CD261" s="11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</row>
    <row r="262" spans="1:95" s="9" customFormat="1" ht="13.8" hidden="1" x14ac:dyDescent="0.25">
      <c r="A262" s="56"/>
      <c r="B262" s="16" t="s">
        <v>102</v>
      </c>
      <c r="C262" s="74"/>
      <c r="D262" s="242">
        <v>26.95</v>
      </c>
      <c r="E262" s="242">
        <v>0</v>
      </c>
      <c r="F262" s="242">
        <v>27.65</v>
      </c>
      <c r="G262" s="242">
        <v>0</v>
      </c>
      <c r="H262" s="242">
        <v>117.24999999999999</v>
      </c>
      <c r="I262" s="242">
        <v>822.5</v>
      </c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1"/>
      <c r="CD262" s="11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</row>
    <row r="263" spans="1:95" s="9" customFormat="1" ht="13.8" hidden="1" x14ac:dyDescent="0.25">
      <c r="A263" s="56"/>
      <c r="B263" s="16" t="s">
        <v>103</v>
      </c>
      <c r="C263" s="74"/>
      <c r="D263" s="242">
        <f t="shared" ref="D263:I263" si="64">D261-D262</f>
        <v>0.34999999999999787</v>
      </c>
      <c r="E263" s="242">
        <f t="shared" si="64"/>
        <v>20.83</v>
      </c>
      <c r="F263" s="242">
        <f t="shared" si="64"/>
        <v>-1.3100000000000023</v>
      </c>
      <c r="G263" s="242">
        <f t="shared" si="64"/>
        <v>3.85</v>
      </c>
      <c r="H263" s="242">
        <f t="shared" si="64"/>
        <v>-1.9999999999999858</v>
      </c>
      <c r="I263" s="242">
        <f t="shared" si="64"/>
        <v>-63.562599999999975</v>
      </c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1"/>
      <c r="CD263" s="11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</row>
    <row r="264" spans="1:95" s="9" customFormat="1" ht="13.8" hidden="1" x14ac:dyDescent="0.25">
      <c r="A264" s="56"/>
      <c r="B264" s="16" t="s">
        <v>104</v>
      </c>
      <c r="C264" s="74"/>
      <c r="D264" s="242">
        <v>19</v>
      </c>
      <c r="E264" s="242"/>
      <c r="F264" s="242">
        <v>34</v>
      </c>
      <c r="G264" s="242"/>
      <c r="H264" s="242">
        <v>48</v>
      </c>
      <c r="I264" s="242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1"/>
      <c r="CD264" s="11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</row>
    <row r="265" spans="1:95" s="9" customFormat="1" ht="13.8" x14ac:dyDescent="0.25">
      <c r="A265" s="56"/>
      <c r="B265" s="143" t="s">
        <v>287</v>
      </c>
      <c r="C265" s="74"/>
      <c r="D265" s="245">
        <f t="shared" ref="D265:I265" si="65">D250+D261</f>
        <v>47.029999999999994</v>
      </c>
      <c r="E265" s="245">
        <f t="shared" si="65"/>
        <v>39.56</v>
      </c>
      <c r="F265" s="245">
        <f t="shared" si="65"/>
        <v>43.199999999999989</v>
      </c>
      <c r="G265" s="245">
        <f t="shared" si="65"/>
        <v>5.32</v>
      </c>
      <c r="H265" s="245">
        <f t="shared" si="65"/>
        <v>185.45</v>
      </c>
      <c r="I265" s="245">
        <f t="shared" si="65"/>
        <v>1256.4884125000001</v>
      </c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1"/>
      <c r="CD265" s="11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</row>
    <row r="266" spans="1:95" s="9" customFormat="1" ht="13.8" x14ac:dyDescent="0.25">
      <c r="A266" s="56"/>
      <c r="B266" s="66" t="s">
        <v>286</v>
      </c>
      <c r="C266" s="75"/>
      <c r="D266" s="245">
        <f t="shared" ref="D266:I266" si="66">D30+D58+D85+D111+D136+D162+D188+D214+D240+D265</f>
        <v>429.91999999999996</v>
      </c>
      <c r="E266" s="245">
        <f t="shared" si="66"/>
        <v>233.81</v>
      </c>
      <c r="F266" s="245">
        <f t="shared" si="66"/>
        <v>431.86999999999995</v>
      </c>
      <c r="G266" s="245">
        <f t="shared" si="66"/>
        <v>90.65</v>
      </c>
      <c r="H266" s="245">
        <f t="shared" si="66"/>
        <v>1797.78</v>
      </c>
      <c r="I266" s="245">
        <f t="shared" si="66"/>
        <v>12395.857391158741</v>
      </c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1"/>
      <c r="CD266" s="11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</row>
    <row r="267" spans="1:95" s="9" customFormat="1" ht="13.8" x14ac:dyDescent="0.25">
      <c r="A267" s="56"/>
      <c r="B267" s="66" t="s">
        <v>285</v>
      </c>
      <c r="C267" s="75"/>
      <c r="D267" s="245">
        <f>D266/10</f>
        <v>42.991999999999997</v>
      </c>
      <c r="E267" s="245">
        <f t="shared" ref="E267:I267" si="67">E266/10</f>
        <v>23.381</v>
      </c>
      <c r="F267" s="245">
        <f t="shared" si="67"/>
        <v>43.186999999999998</v>
      </c>
      <c r="G267" s="245">
        <f t="shared" si="67"/>
        <v>9.0650000000000013</v>
      </c>
      <c r="H267" s="245">
        <f t="shared" si="67"/>
        <v>179.77799999999999</v>
      </c>
      <c r="I267" s="245">
        <f t="shared" si="67"/>
        <v>1239.585739115874</v>
      </c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1"/>
      <c r="CD267" s="11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</row>
  </sheetData>
  <mergeCells count="40">
    <mergeCell ref="A5:A6"/>
    <mergeCell ref="B5:B6"/>
    <mergeCell ref="C5:C6"/>
    <mergeCell ref="D5:E5"/>
    <mergeCell ref="F5:G5"/>
    <mergeCell ref="A1:B1"/>
    <mergeCell ref="C1:I1"/>
    <mergeCell ref="A2:B2"/>
    <mergeCell ref="C2:I2"/>
    <mergeCell ref="A4:V4"/>
    <mergeCell ref="CH5:CH6"/>
    <mergeCell ref="CI5:CI6"/>
    <mergeCell ref="CJ5:CJ6"/>
    <mergeCell ref="H5:H6"/>
    <mergeCell ref="I5:I6"/>
    <mergeCell ref="W5:Z5"/>
    <mergeCell ref="AI5:AI6"/>
    <mergeCell ref="CC5:CC6"/>
    <mergeCell ref="CD5:CD6"/>
    <mergeCell ref="F242:G242"/>
    <mergeCell ref="CQ5:CQ6"/>
    <mergeCell ref="F33:G33"/>
    <mergeCell ref="F34:G34"/>
    <mergeCell ref="F61:G61"/>
    <mergeCell ref="F62:G62"/>
    <mergeCell ref="F87:G87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F113:G113"/>
    <mergeCell ref="F139:G139"/>
    <mergeCell ref="F164:G164"/>
    <mergeCell ref="F190:G190"/>
    <mergeCell ref="F216:G216"/>
  </mergeCells>
  <pageMargins left="0.31496062992125984" right="0.31496062992125984" top="0.55118110236220474" bottom="0.55118110236220474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T133"/>
  <sheetViews>
    <sheetView topLeftCell="A25" workbookViewId="0">
      <selection activeCell="A47" sqref="A47:I47"/>
    </sheetView>
  </sheetViews>
  <sheetFormatPr defaultRowHeight="15.6" x14ac:dyDescent="0.3"/>
  <cols>
    <col min="1" max="1" width="7" style="65" customWidth="1"/>
    <col min="2" max="2" width="49.77734375" style="20" customWidth="1"/>
    <col min="3" max="3" width="8.109375" style="76" customWidth="1"/>
    <col min="4" max="4" width="6.109375" style="76" customWidth="1"/>
    <col min="5" max="5" width="6.6640625" style="76" hidden="1" customWidth="1"/>
    <col min="6" max="6" width="7" style="76" customWidth="1"/>
    <col min="7" max="7" width="6.6640625" style="76" hidden="1" customWidth="1"/>
    <col min="8" max="8" width="7.44140625" style="76" customWidth="1"/>
    <col min="9" max="9" width="8" style="246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7.77734375" style="52" hidden="1" customWidth="1"/>
    <col min="83" max="94" width="9.109375" style="51" hidden="1" customWidth="1"/>
    <col min="95" max="95" width="8.44140625" style="51" hidden="1" customWidth="1"/>
  </cols>
  <sheetData>
    <row r="2" spans="1:98" s="78" customFormat="1" x14ac:dyDescent="0.3">
      <c r="A2" s="80" t="s">
        <v>139</v>
      </c>
      <c r="B2" s="84"/>
      <c r="C2" s="270" t="s">
        <v>250</v>
      </c>
      <c r="D2" s="270"/>
      <c r="E2" s="270"/>
      <c r="F2" s="270"/>
      <c r="G2" s="270"/>
      <c r="H2" s="270"/>
      <c r="I2" s="27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</row>
    <row r="3" spans="1:98" s="78" customFormat="1" x14ac:dyDescent="0.3">
      <c r="A3" s="271" t="s">
        <v>141</v>
      </c>
      <c r="B3" s="271"/>
      <c r="C3" s="282"/>
      <c r="D3" s="282"/>
      <c r="E3" s="282"/>
      <c r="F3" s="282"/>
      <c r="G3" s="282"/>
      <c r="H3" s="282"/>
      <c r="I3" s="28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8" s="78" customFormat="1" ht="13.2" customHeight="1" x14ac:dyDescent="0.3">
      <c r="A4" s="79"/>
      <c r="B4" s="5"/>
      <c r="C4" s="86"/>
      <c r="D4" s="85"/>
      <c r="E4" s="85"/>
      <c r="F4" s="85"/>
      <c r="G4" s="85"/>
      <c r="H4" s="85"/>
      <c r="I4" s="8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98" s="78" customFormat="1" ht="33" customHeight="1" x14ac:dyDescent="0.3">
      <c r="A5" s="283" t="s">
        <v>370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81"/>
      <c r="CT5" s="81"/>
    </row>
    <row r="6" spans="1:98" x14ac:dyDescent="0.3">
      <c r="A6" s="275" t="s">
        <v>280</v>
      </c>
      <c r="B6" s="267" t="s">
        <v>1</v>
      </c>
      <c r="C6" s="267" t="s">
        <v>196</v>
      </c>
      <c r="D6" s="267" t="s">
        <v>2</v>
      </c>
      <c r="E6" s="267"/>
      <c r="F6" s="267" t="s">
        <v>3</v>
      </c>
      <c r="G6" s="267"/>
      <c r="H6" s="267" t="s">
        <v>4</v>
      </c>
      <c r="I6" s="268" t="s">
        <v>5</v>
      </c>
      <c r="J6" s="53" t="s">
        <v>6</v>
      </c>
      <c r="K6" s="53" t="s">
        <v>7</v>
      </c>
      <c r="L6" s="53" t="s">
        <v>8</v>
      </c>
      <c r="M6" s="53" t="s">
        <v>9</v>
      </c>
      <c r="N6" s="53" t="s">
        <v>10</v>
      </c>
      <c r="O6" s="53" t="s">
        <v>11</v>
      </c>
      <c r="P6" s="53" t="s">
        <v>12</v>
      </c>
      <c r="Q6" s="53" t="s">
        <v>13</v>
      </c>
      <c r="R6" s="53" t="s">
        <v>14</v>
      </c>
      <c r="S6" s="53" t="s">
        <v>15</v>
      </c>
      <c r="T6" s="53" t="s">
        <v>16</v>
      </c>
      <c r="U6" s="53" t="s">
        <v>17</v>
      </c>
      <c r="V6" s="53" t="s">
        <v>18</v>
      </c>
      <c r="W6" s="274" t="s">
        <v>19</v>
      </c>
      <c r="X6" s="274"/>
      <c r="Y6" s="274"/>
      <c r="Z6" s="274"/>
      <c r="AA6" s="54" t="s">
        <v>20</v>
      </c>
      <c r="AB6" s="54"/>
      <c r="AC6" s="54"/>
      <c r="AD6" s="54"/>
      <c r="AE6" s="54"/>
      <c r="AF6" s="54"/>
      <c r="AG6" s="54"/>
      <c r="AH6" s="54"/>
      <c r="AI6" s="274" t="s">
        <v>21</v>
      </c>
      <c r="AJ6" s="55" t="s">
        <v>22</v>
      </c>
      <c r="AK6" s="55" t="s">
        <v>23</v>
      </c>
      <c r="AL6" s="55" t="s">
        <v>24</v>
      </c>
      <c r="AM6" s="55" t="s">
        <v>25</v>
      </c>
      <c r="AN6" s="55" t="s">
        <v>26</v>
      </c>
      <c r="AO6" s="55" t="s">
        <v>27</v>
      </c>
      <c r="AP6" s="55" t="s">
        <v>28</v>
      </c>
      <c r="AQ6" s="55" t="s">
        <v>29</v>
      </c>
      <c r="AR6" s="55" t="s">
        <v>30</v>
      </c>
      <c r="AS6" s="55" t="s">
        <v>31</v>
      </c>
      <c r="AT6" s="55" t="s">
        <v>32</v>
      </c>
      <c r="AU6" s="55" t="s">
        <v>33</v>
      </c>
      <c r="AV6" s="55" t="s">
        <v>34</v>
      </c>
      <c r="AW6" s="55" t="s">
        <v>35</v>
      </c>
      <c r="AX6" s="55" t="s">
        <v>36</v>
      </c>
      <c r="AY6" s="55" t="s">
        <v>37</v>
      </c>
      <c r="AZ6" s="55" t="s">
        <v>38</v>
      </c>
      <c r="BA6" s="55" t="s">
        <v>39</v>
      </c>
      <c r="BB6" s="55" t="s">
        <v>40</v>
      </c>
      <c r="BC6" s="55" t="s">
        <v>41</v>
      </c>
      <c r="BD6" s="55" t="s">
        <v>42</v>
      </c>
      <c r="BE6" s="55" t="s">
        <v>43</v>
      </c>
      <c r="BF6" s="55" t="s">
        <v>44</v>
      </c>
      <c r="BG6" s="55" t="s">
        <v>45</v>
      </c>
      <c r="BH6" s="55" t="s">
        <v>46</v>
      </c>
      <c r="BI6" s="55" t="s">
        <v>47</v>
      </c>
      <c r="BJ6" s="55" t="s">
        <v>48</v>
      </c>
      <c r="BK6" s="55" t="s">
        <v>49</v>
      </c>
      <c r="BL6" s="55" t="s">
        <v>50</v>
      </c>
      <c r="BM6" s="55" t="s">
        <v>51</v>
      </c>
      <c r="BN6" s="55" t="s">
        <v>52</v>
      </c>
      <c r="BO6" s="55" t="s">
        <v>53</v>
      </c>
      <c r="BP6" s="55" t="s">
        <v>54</v>
      </c>
      <c r="BQ6" s="55" t="s">
        <v>55</v>
      </c>
      <c r="BR6" s="55" t="s">
        <v>56</v>
      </c>
      <c r="BS6" s="55" t="s">
        <v>57</v>
      </c>
      <c r="BT6" s="55" t="s">
        <v>58</v>
      </c>
      <c r="BU6" s="55" t="s">
        <v>59</v>
      </c>
      <c r="BV6" s="55" t="s">
        <v>60</v>
      </c>
      <c r="BW6" s="55" t="s">
        <v>61</v>
      </c>
      <c r="BX6" s="55" t="s">
        <v>62</v>
      </c>
      <c r="BY6" s="55" t="s">
        <v>63</v>
      </c>
      <c r="BZ6" s="55" t="s">
        <v>64</v>
      </c>
      <c r="CA6" s="55" t="s">
        <v>65</v>
      </c>
      <c r="CB6" s="55"/>
      <c r="CC6" s="274" t="s">
        <v>66</v>
      </c>
      <c r="CD6" s="274" t="s">
        <v>67</v>
      </c>
      <c r="CE6" s="274"/>
      <c r="CF6" s="274"/>
      <c r="CG6" s="274" t="s">
        <v>68</v>
      </c>
      <c r="CH6" s="274" t="s">
        <v>69</v>
      </c>
      <c r="CI6" s="274" t="s">
        <v>70</v>
      </c>
      <c r="CJ6" s="274" t="s">
        <v>71</v>
      </c>
      <c r="CK6" s="274" t="s">
        <v>72</v>
      </c>
      <c r="CL6" s="274" t="s">
        <v>73</v>
      </c>
      <c r="CM6" s="274" t="s">
        <v>74</v>
      </c>
      <c r="CN6" s="274" t="s">
        <v>75</v>
      </c>
      <c r="CO6" s="274" t="s">
        <v>76</v>
      </c>
      <c r="CP6" s="274" t="s">
        <v>77</v>
      </c>
      <c r="CQ6" s="274" t="s">
        <v>78</v>
      </c>
    </row>
    <row r="7" spans="1:98" ht="27.6" x14ac:dyDescent="0.3">
      <c r="A7" s="276"/>
      <c r="B7" s="267"/>
      <c r="C7" s="267"/>
      <c r="D7" s="234" t="s">
        <v>79</v>
      </c>
      <c r="E7" s="234" t="s">
        <v>80</v>
      </c>
      <c r="F7" s="234" t="s">
        <v>79</v>
      </c>
      <c r="G7" s="234" t="s">
        <v>81</v>
      </c>
      <c r="H7" s="267"/>
      <c r="I7" s="268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 t="s">
        <v>82</v>
      </c>
      <c r="X7" s="53" t="s">
        <v>83</v>
      </c>
      <c r="Y7" s="53" t="s">
        <v>84</v>
      </c>
      <c r="Z7" s="53" t="s">
        <v>85</v>
      </c>
      <c r="AA7" s="53" t="s">
        <v>86</v>
      </c>
      <c r="AB7" s="53" t="s">
        <v>87</v>
      </c>
      <c r="AC7" s="53" t="s">
        <v>88</v>
      </c>
      <c r="AD7" s="53" t="s">
        <v>89</v>
      </c>
      <c r="AE7" s="53" t="s">
        <v>197</v>
      </c>
      <c r="AF7" s="53" t="s">
        <v>198</v>
      </c>
      <c r="AG7" s="53" t="s">
        <v>90</v>
      </c>
      <c r="AH7" s="53" t="s">
        <v>91</v>
      </c>
      <c r="AI7" s="274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</row>
    <row r="8" spans="1:98" ht="14.4" customHeight="1" x14ac:dyDescent="0.3">
      <c r="A8" s="56"/>
      <c r="B8" s="23" t="s">
        <v>251</v>
      </c>
      <c r="C8" s="74"/>
      <c r="D8" s="74"/>
      <c r="E8" s="74"/>
      <c r="F8" s="74"/>
      <c r="G8" s="74"/>
      <c r="H8" s="74"/>
      <c r="I8" s="242"/>
      <c r="CD8" s="64"/>
    </row>
    <row r="9" spans="1:98" x14ac:dyDescent="0.3">
      <c r="A9" s="121"/>
      <c r="B9" s="149" t="s">
        <v>92</v>
      </c>
      <c r="C9" s="123"/>
      <c r="D9" s="123"/>
      <c r="E9" s="123"/>
      <c r="F9" s="123"/>
      <c r="G9" s="123"/>
      <c r="H9" s="123"/>
      <c r="I9" s="243"/>
    </row>
    <row r="10" spans="1:98" ht="13.8" customHeight="1" x14ac:dyDescent="0.3">
      <c r="A10" s="121" t="s">
        <v>365</v>
      </c>
      <c r="B10" s="126" t="s">
        <v>366</v>
      </c>
      <c r="C10" s="123">
        <v>250</v>
      </c>
      <c r="D10" s="123">
        <v>15.88</v>
      </c>
      <c r="E10" s="123">
        <v>14.17</v>
      </c>
      <c r="F10" s="123">
        <v>20.67</v>
      </c>
      <c r="G10" s="123">
        <v>0.09</v>
      </c>
      <c r="H10" s="123">
        <v>18.25</v>
      </c>
      <c r="I10" s="243">
        <v>332.18</v>
      </c>
      <c r="J10" s="82">
        <v>3.36</v>
      </c>
      <c r="K10" s="60">
        <v>0.49</v>
      </c>
      <c r="L10" s="60">
        <v>0</v>
      </c>
      <c r="M10" s="60">
        <v>0</v>
      </c>
      <c r="N10" s="60">
        <v>0.27</v>
      </c>
      <c r="O10" s="60">
        <v>0</v>
      </c>
      <c r="P10" s="60">
        <v>7.17</v>
      </c>
      <c r="Q10" s="60">
        <v>0</v>
      </c>
      <c r="R10" s="60">
        <v>0</v>
      </c>
      <c r="S10" s="60">
        <v>0</v>
      </c>
      <c r="T10" s="60">
        <v>1.56</v>
      </c>
      <c r="U10" s="60">
        <v>243.39</v>
      </c>
      <c r="V10" s="60">
        <v>228.14</v>
      </c>
      <c r="W10" s="60">
        <v>21.98</v>
      </c>
      <c r="X10" s="60">
        <v>90</v>
      </c>
      <c r="Y10" s="60">
        <v>165.81</v>
      </c>
      <c r="Z10" s="60">
        <v>1.37</v>
      </c>
      <c r="AA10" s="60">
        <v>21.24</v>
      </c>
      <c r="AB10" s="60">
        <v>18.239999999999998</v>
      </c>
      <c r="AC10" s="60">
        <v>39.18</v>
      </c>
      <c r="AD10" s="60">
        <v>0.06</v>
      </c>
      <c r="AE10" s="60">
        <v>0.11</v>
      </c>
      <c r="AF10" s="60">
        <v>0</v>
      </c>
      <c r="AG10" s="60">
        <v>0</v>
      </c>
      <c r="AH10" s="60">
        <v>0.01</v>
      </c>
      <c r="AI10" s="60">
        <v>0</v>
      </c>
      <c r="AJ10" s="61">
        <v>0</v>
      </c>
      <c r="AK10" s="61">
        <v>1.47</v>
      </c>
      <c r="AL10" s="61">
        <v>1.41</v>
      </c>
      <c r="AM10" s="61">
        <v>2.65</v>
      </c>
      <c r="AN10" s="61">
        <v>1.58</v>
      </c>
      <c r="AO10" s="61">
        <v>0.62</v>
      </c>
      <c r="AP10" s="61">
        <v>1.69</v>
      </c>
      <c r="AQ10" s="61">
        <v>1.52</v>
      </c>
      <c r="AR10" s="61">
        <v>1.47</v>
      </c>
      <c r="AS10" s="61">
        <v>1.24</v>
      </c>
      <c r="AT10" s="61">
        <v>0.9</v>
      </c>
      <c r="AU10" s="61">
        <v>2.0299999999999998</v>
      </c>
      <c r="AV10" s="61">
        <v>1.24</v>
      </c>
      <c r="AW10" s="61">
        <v>0.85</v>
      </c>
      <c r="AX10" s="61">
        <v>5.0199999999999996</v>
      </c>
      <c r="AY10" s="61">
        <v>0</v>
      </c>
      <c r="AZ10" s="61">
        <v>1.69</v>
      </c>
      <c r="BA10" s="61">
        <v>1.92</v>
      </c>
      <c r="BB10" s="61">
        <v>1.47</v>
      </c>
      <c r="BC10" s="61">
        <v>0.34</v>
      </c>
      <c r="BD10" s="61">
        <v>0.2</v>
      </c>
      <c r="BE10" s="61">
        <v>0.04</v>
      </c>
      <c r="BF10" s="61">
        <v>0.04</v>
      </c>
      <c r="BG10" s="61">
        <v>0.1</v>
      </c>
      <c r="BH10" s="61">
        <v>0.13</v>
      </c>
      <c r="BI10" s="61">
        <v>0.41</v>
      </c>
      <c r="BJ10" s="61">
        <v>0</v>
      </c>
      <c r="BK10" s="61">
        <v>1.3</v>
      </c>
      <c r="BL10" s="61">
        <v>0</v>
      </c>
      <c r="BM10" s="61">
        <v>0.4</v>
      </c>
      <c r="BN10" s="61">
        <v>0</v>
      </c>
      <c r="BO10" s="61">
        <v>0</v>
      </c>
      <c r="BP10" s="61">
        <v>0</v>
      </c>
      <c r="BQ10" s="61">
        <v>0.04</v>
      </c>
      <c r="BR10" s="61">
        <v>0.15</v>
      </c>
      <c r="BS10" s="61">
        <v>1.2</v>
      </c>
      <c r="BT10" s="61">
        <v>0</v>
      </c>
      <c r="BU10" s="61">
        <v>0</v>
      </c>
      <c r="BV10" s="61">
        <v>0.05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186.63</v>
      </c>
      <c r="CC10" s="62"/>
      <c r="CD10" s="62"/>
      <c r="CE10" s="61">
        <v>24.28</v>
      </c>
      <c r="CF10" s="61"/>
      <c r="CG10" s="61">
        <v>20</v>
      </c>
      <c r="CH10" s="61">
        <v>10</v>
      </c>
      <c r="CI10" s="61">
        <v>15</v>
      </c>
      <c r="CJ10" s="61">
        <v>2.68</v>
      </c>
      <c r="CK10" s="61">
        <v>1.67</v>
      </c>
      <c r="CL10" s="61">
        <v>1.67</v>
      </c>
      <c r="CM10" s="61">
        <v>1.21</v>
      </c>
      <c r="CN10" s="61">
        <v>1.21</v>
      </c>
      <c r="CO10" s="61">
        <v>1.21</v>
      </c>
      <c r="CP10" s="61">
        <v>0</v>
      </c>
      <c r="CQ10" s="61">
        <v>0.6</v>
      </c>
    </row>
    <row r="11" spans="1:98" x14ac:dyDescent="0.3">
      <c r="A11" s="121" t="s">
        <v>229</v>
      </c>
      <c r="B11" s="126" t="s">
        <v>203</v>
      </c>
      <c r="C11" s="123" t="str">
        <f>"200"</f>
        <v>200</v>
      </c>
      <c r="D11" s="123">
        <v>0.72</v>
      </c>
      <c r="E11" s="123">
        <v>0</v>
      </c>
      <c r="F11" s="123">
        <v>0.03</v>
      </c>
      <c r="G11" s="123">
        <v>0.03</v>
      </c>
      <c r="H11" s="123">
        <v>23.24</v>
      </c>
      <c r="I11" s="243">
        <v>88.18959000000001</v>
      </c>
      <c r="J11" s="82">
        <v>0.01</v>
      </c>
      <c r="K11" s="60">
        <v>0</v>
      </c>
      <c r="L11" s="60">
        <v>0</v>
      </c>
      <c r="M11" s="60">
        <v>0</v>
      </c>
      <c r="N11" s="60">
        <v>20.78</v>
      </c>
      <c r="O11" s="60">
        <v>0.31</v>
      </c>
      <c r="P11" s="60">
        <v>2.15</v>
      </c>
      <c r="Q11" s="60">
        <v>0</v>
      </c>
      <c r="R11" s="60">
        <v>0</v>
      </c>
      <c r="S11" s="60">
        <v>0.17</v>
      </c>
      <c r="T11" s="60">
        <v>0.72</v>
      </c>
      <c r="U11" s="60">
        <v>1.95</v>
      </c>
      <c r="V11" s="60">
        <v>187.28</v>
      </c>
      <c r="W11" s="60">
        <v>17.36</v>
      </c>
      <c r="X11" s="60">
        <v>10.97</v>
      </c>
      <c r="Y11" s="60">
        <v>14.94</v>
      </c>
      <c r="Z11" s="60">
        <v>0.37</v>
      </c>
      <c r="AA11" s="60">
        <v>0</v>
      </c>
      <c r="AB11" s="60">
        <v>346.5</v>
      </c>
      <c r="AC11" s="60">
        <v>64.13</v>
      </c>
      <c r="AD11" s="60">
        <v>0.61</v>
      </c>
      <c r="AE11" s="60">
        <v>0.01</v>
      </c>
      <c r="AF11" s="60">
        <v>0.02</v>
      </c>
      <c r="AG11" s="60">
        <v>0.28000000000000003</v>
      </c>
      <c r="AH11" s="60">
        <v>0.43</v>
      </c>
      <c r="AI11" s="60">
        <v>0.18</v>
      </c>
      <c r="AJ11" s="61">
        <v>0</v>
      </c>
      <c r="AK11" s="61">
        <v>0.01</v>
      </c>
      <c r="AL11" s="61">
        <v>0</v>
      </c>
      <c r="AM11" s="61">
        <v>0.01</v>
      </c>
      <c r="AN11" s="61">
        <v>0.01</v>
      </c>
      <c r="AO11" s="61">
        <v>0</v>
      </c>
      <c r="AP11" s="61">
        <v>0.01</v>
      </c>
      <c r="AQ11" s="61">
        <v>0</v>
      </c>
      <c r="AR11" s="61">
        <v>0.01</v>
      </c>
      <c r="AS11" s="61">
        <v>0.01</v>
      </c>
      <c r="AT11" s="61">
        <v>0.01</v>
      </c>
      <c r="AU11" s="61">
        <v>0.03</v>
      </c>
      <c r="AV11" s="61">
        <v>0</v>
      </c>
      <c r="AW11" s="61">
        <v>0</v>
      </c>
      <c r="AX11" s="61">
        <v>0.01</v>
      </c>
      <c r="AY11" s="61">
        <v>0</v>
      </c>
      <c r="AZ11" s="61">
        <v>0.01</v>
      </c>
      <c r="BA11" s="61">
        <v>0.01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0.01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213.92</v>
      </c>
      <c r="CC11" s="62"/>
      <c r="CD11" s="62"/>
      <c r="CE11" s="61">
        <v>57.75</v>
      </c>
      <c r="CF11" s="61"/>
      <c r="CG11" s="61">
        <v>5.99</v>
      </c>
      <c r="CH11" s="61">
        <v>4.79</v>
      </c>
      <c r="CI11" s="61">
        <v>5.39</v>
      </c>
      <c r="CJ11" s="61">
        <v>545</v>
      </c>
      <c r="CK11" s="61">
        <v>210.4</v>
      </c>
      <c r="CL11" s="61">
        <v>377.7</v>
      </c>
      <c r="CM11" s="61">
        <v>50.08</v>
      </c>
      <c r="CN11" s="61">
        <v>30.08</v>
      </c>
      <c r="CO11" s="61">
        <v>40.08</v>
      </c>
      <c r="CP11" s="61">
        <v>10</v>
      </c>
      <c r="CQ11" s="61">
        <v>0</v>
      </c>
    </row>
    <row r="12" spans="1:98" x14ac:dyDescent="0.3">
      <c r="A12" s="121" t="str">
        <f>"-"</f>
        <v>-</v>
      </c>
      <c r="B12" s="126" t="s">
        <v>100</v>
      </c>
      <c r="C12" s="123" t="str">
        <f>"25"</f>
        <v>25</v>
      </c>
      <c r="D12" s="123">
        <v>1.65</v>
      </c>
      <c r="E12" s="123">
        <v>0</v>
      </c>
      <c r="F12" s="123">
        <v>0.16</v>
      </c>
      <c r="G12" s="123">
        <v>0.2</v>
      </c>
      <c r="H12" s="123">
        <v>11.72</v>
      </c>
      <c r="I12" s="243">
        <v>55.97</v>
      </c>
      <c r="J12" s="82">
        <v>0.05</v>
      </c>
      <c r="K12" s="60">
        <v>0</v>
      </c>
      <c r="L12" s="60">
        <v>0</v>
      </c>
      <c r="M12" s="60">
        <v>0</v>
      </c>
      <c r="N12" s="60">
        <v>0.3</v>
      </c>
      <c r="O12" s="60">
        <v>8.0500000000000007</v>
      </c>
      <c r="P12" s="60">
        <v>2.08</v>
      </c>
      <c r="Q12" s="60">
        <v>0</v>
      </c>
      <c r="R12" s="60">
        <v>0</v>
      </c>
      <c r="S12" s="60">
        <v>0.25</v>
      </c>
      <c r="T12" s="60">
        <v>0.63</v>
      </c>
      <c r="U12" s="60">
        <v>152.5</v>
      </c>
      <c r="V12" s="60">
        <v>61.25</v>
      </c>
      <c r="W12" s="60">
        <v>8.75</v>
      </c>
      <c r="X12" s="60">
        <v>11.75</v>
      </c>
      <c r="Y12" s="60">
        <v>39.5</v>
      </c>
      <c r="Z12" s="60">
        <v>0.98</v>
      </c>
      <c r="AA12" s="60">
        <v>0</v>
      </c>
      <c r="AB12" s="60">
        <v>1.25</v>
      </c>
      <c r="AC12" s="60">
        <v>0.25</v>
      </c>
      <c r="AD12" s="60">
        <v>0.35</v>
      </c>
      <c r="AE12" s="60">
        <v>0.05</v>
      </c>
      <c r="AF12" s="60">
        <v>0.02</v>
      </c>
      <c r="AG12" s="60">
        <v>0.18</v>
      </c>
      <c r="AH12" s="60">
        <v>0.5</v>
      </c>
      <c r="AI12" s="60">
        <v>0</v>
      </c>
      <c r="AJ12" s="61">
        <v>0</v>
      </c>
      <c r="AK12" s="61">
        <v>80.5</v>
      </c>
      <c r="AL12" s="61">
        <v>62</v>
      </c>
      <c r="AM12" s="61">
        <v>106.75</v>
      </c>
      <c r="AN12" s="61">
        <v>55.75</v>
      </c>
      <c r="AO12" s="61">
        <v>23.25</v>
      </c>
      <c r="AP12" s="61">
        <v>49.5</v>
      </c>
      <c r="AQ12" s="61">
        <v>20</v>
      </c>
      <c r="AR12" s="61">
        <v>92.75</v>
      </c>
      <c r="AS12" s="61">
        <v>74.25</v>
      </c>
      <c r="AT12" s="61">
        <v>72.75</v>
      </c>
      <c r="AU12" s="61">
        <v>116</v>
      </c>
      <c r="AV12" s="61">
        <v>31</v>
      </c>
      <c r="AW12" s="61">
        <v>77.5</v>
      </c>
      <c r="AX12" s="61">
        <v>389.75</v>
      </c>
      <c r="AY12" s="61">
        <v>0</v>
      </c>
      <c r="AZ12" s="61">
        <v>131.5</v>
      </c>
      <c r="BA12" s="61">
        <v>72.75</v>
      </c>
      <c r="BB12" s="61">
        <v>45</v>
      </c>
      <c r="BC12" s="61">
        <v>32.5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0.04</v>
      </c>
      <c r="BL12" s="61">
        <v>0</v>
      </c>
      <c r="BM12" s="61">
        <v>0</v>
      </c>
      <c r="BN12" s="61">
        <v>0.01</v>
      </c>
      <c r="BO12" s="61">
        <v>0</v>
      </c>
      <c r="BP12" s="61">
        <v>0</v>
      </c>
      <c r="BQ12" s="61">
        <v>0</v>
      </c>
      <c r="BR12" s="61">
        <v>0</v>
      </c>
      <c r="BS12" s="61">
        <v>0.03</v>
      </c>
      <c r="BT12" s="61">
        <v>0</v>
      </c>
      <c r="BU12" s="61">
        <v>0</v>
      </c>
      <c r="BV12" s="61">
        <v>0.12</v>
      </c>
      <c r="BW12" s="61">
        <v>0.02</v>
      </c>
      <c r="BX12" s="61">
        <v>0</v>
      </c>
      <c r="BY12" s="61">
        <v>0</v>
      </c>
      <c r="BZ12" s="61">
        <v>0</v>
      </c>
      <c r="CA12" s="61">
        <v>0</v>
      </c>
      <c r="CB12" s="61">
        <v>11.75</v>
      </c>
      <c r="CC12" s="62"/>
      <c r="CD12" s="62"/>
      <c r="CE12" s="61">
        <v>0.21</v>
      </c>
      <c r="CF12" s="61"/>
      <c r="CG12" s="61">
        <v>2.5</v>
      </c>
      <c r="CH12" s="61">
        <v>2.5</v>
      </c>
      <c r="CI12" s="61">
        <v>2.5</v>
      </c>
      <c r="CJ12" s="61">
        <v>475</v>
      </c>
      <c r="CK12" s="61">
        <v>183</v>
      </c>
      <c r="CL12" s="61">
        <v>329</v>
      </c>
      <c r="CM12" s="61">
        <v>4.75</v>
      </c>
      <c r="CN12" s="61">
        <v>3.95</v>
      </c>
      <c r="CO12" s="61">
        <v>4.3499999999999996</v>
      </c>
      <c r="CP12" s="61">
        <v>0</v>
      </c>
      <c r="CQ12" s="61">
        <v>0</v>
      </c>
    </row>
    <row r="13" spans="1:98" x14ac:dyDescent="0.3">
      <c r="A13" s="121"/>
      <c r="B13" s="126" t="s">
        <v>112</v>
      </c>
      <c r="C13" s="123">
        <v>25</v>
      </c>
      <c r="D13" s="123">
        <v>2.25</v>
      </c>
      <c r="E13" s="123">
        <v>0</v>
      </c>
      <c r="F13" s="123">
        <v>0.75</v>
      </c>
      <c r="G13" s="123">
        <v>0</v>
      </c>
      <c r="H13" s="123">
        <v>13.45</v>
      </c>
      <c r="I13" s="243">
        <v>66.900000000000006</v>
      </c>
      <c r="J13" s="82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2"/>
      <c r="CD13" s="62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</row>
    <row r="14" spans="1:98" x14ac:dyDescent="0.3">
      <c r="A14" s="121" t="str">
        <f>"-"</f>
        <v>-</v>
      </c>
      <c r="B14" s="126" t="s">
        <v>204</v>
      </c>
      <c r="C14" s="123" t="str">
        <f>"100"</f>
        <v>100</v>
      </c>
      <c r="D14" s="123">
        <v>0.4</v>
      </c>
      <c r="E14" s="123">
        <v>0</v>
      </c>
      <c r="F14" s="123">
        <v>0.4</v>
      </c>
      <c r="G14" s="123">
        <v>0.4</v>
      </c>
      <c r="H14" s="123">
        <v>11.6</v>
      </c>
      <c r="I14" s="243">
        <v>48.68</v>
      </c>
      <c r="J14" s="82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2"/>
      <c r="CD14" s="62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</row>
    <row r="15" spans="1:98" ht="14.4" x14ac:dyDescent="0.3">
      <c r="A15" s="127"/>
      <c r="B15" s="142" t="s">
        <v>101</v>
      </c>
      <c r="C15" s="128"/>
      <c r="D15" s="128">
        <f t="shared" ref="D15:I15" si="0">SUM(D10:D14)</f>
        <v>20.9</v>
      </c>
      <c r="E15" s="128">
        <f t="shared" si="0"/>
        <v>14.17</v>
      </c>
      <c r="F15" s="128">
        <f t="shared" si="0"/>
        <v>22.01</v>
      </c>
      <c r="G15" s="128">
        <f t="shared" si="0"/>
        <v>0.72</v>
      </c>
      <c r="H15" s="128">
        <f t="shared" si="0"/>
        <v>78.259999999999991</v>
      </c>
      <c r="I15" s="244">
        <f t="shared" si="0"/>
        <v>591.91958999999997</v>
      </c>
      <c r="J15" s="136">
        <f t="shared" ref="J15:AO15" si="1">SUM(J10:J12)</f>
        <v>3.4199999999999995</v>
      </c>
      <c r="K15" s="67">
        <f t="shared" si="1"/>
        <v>0.49</v>
      </c>
      <c r="L15" s="67">
        <f t="shared" si="1"/>
        <v>0</v>
      </c>
      <c r="M15" s="67">
        <f t="shared" si="1"/>
        <v>0</v>
      </c>
      <c r="N15" s="67">
        <f t="shared" si="1"/>
        <v>21.35</v>
      </c>
      <c r="O15" s="67">
        <f t="shared" si="1"/>
        <v>8.3600000000000012</v>
      </c>
      <c r="P15" s="67">
        <f t="shared" si="1"/>
        <v>11.4</v>
      </c>
      <c r="Q15" s="67">
        <f t="shared" si="1"/>
        <v>0</v>
      </c>
      <c r="R15" s="67">
        <f t="shared" si="1"/>
        <v>0</v>
      </c>
      <c r="S15" s="67">
        <f t="shared" si="1"/>
        <v>0.42000000000000004</v>
      </c>
      <c r="T15" s="67">
        <f t="shared" si="1"/>
        <v>2.91</v>
      </c>
      <c r="U15" s="67">
        <f t="shared" si="1"/>
        <v>397.84</v>
      </c>
      <c r="V15" s="67">
        <f t="shared" si="1"/>
        <v>476.66999999999996</v>
      </c>
      <c r="W15" s="67">
        <f t="shared" si="1"/>
        <v>48.09</v>
      </c>
      <c r="X15" s="67">
        <f t="shared" si="1"/>
        <v>112.72</v>
      </c>
      <c r="Y15" s="67">
        <f t="shared" si="1"/>
        <v>220.25</v>
      </c>
      <c r="Z15" s="67">
        <f t="shared" si="1"/>
        <v>2.72</v>
      </c>
      <c r="AA15" s="67">
        <f t="shared" si="1"/>
        <v>21.24</v>
      </c>
      <c r="AB15" s="67">
        <f t="shared" si="1"/>
        <v>365.99</v>
      </c>
      <c r="AC15" s="67">
        <f t="shared" si="1"/>
        <v>103.56</v>
      </c>
      <c r="AD15" s="67">
        <f t="shared" si="1"/>
        <v>1.02</v>
      </c>
      <c r="AE15" s="67">
        <f t="shared" si="1"/>
        <v>0.16999999999999998</v>
      </c>
      <c r="AF15" s="67">
        <f t="shared" si="1"/>
        <v>0.04</v>
      </c>
      <c r="AG15" s="67">
        <f t="shared" si="1"/>
        <v>0.46</v>
      </c>
      <c r="AH15" s="67">
        <f t="shared" si="1"/>
        <v>0.94</v>
      </c>
      <c r="AI15" s="67">
        <f t="shared" si="1"/>
        <v>0.18</v>
      </c>
      <c r="AJ15" s="67">
        <f t="shared" si="1"/>
        <v>0</v>
      </c>
      <c r="AK15" s="67">
        <f t="shared" si="1"/>
        <v>81.98</v>
      </c>
      <c r="AL15" s="67">
        <f t="shared" si="1"/>
        <v>63.41</v>
      </c>
      <c r="AM15" s="67">
        <f t="shared" si="1"/>
        <v>109.41</v>
      </c>
      <c r="AN15" s="67">
        <f t="shared" si="1"/>
        <v>57.34</v>
      </c>
      <c r="AO15" s="67">
        <f t="shared" si="1"/>
        <v>23.87</v>
      </c>
      <c r="AP15" s="67">
        <f t="shared" ref="AP15:BU15" si="2">SUM(AP10:AP12)</f>
        <v>51.2</v>
      </c>
      <c r="AQ15" s="67">
        <f t="shared" si="2"/>
        <v>21.52</v>
      </c>
      <c r="AR15" s="67">
        <f t="shared" si="2"/>
        <v>94.23</v>
      </c>
      <c r="AS15" s="67">
        <f t="shared" si="2"/>
        <v>75.5</v>
      </c>
      <c r="AT15" s="67">
        <f t="shared" si="2"/>
        <v>73.66</v>
      </c>
      <c r="AU15" s="67">
        <f t="shared" si="2"/>
        <v>118.06</v>
      </c>
      <c r="AV15" s="67">
        <f t="shared" si="2"/>
        <v>32.24</v>
      </c>
      <c r="AW15" s="67">
        <f t="shared" si="2"/>
        <v>78.349999999999994</v>
      </c>
      <c r="AX15" s="67">
        <f t="shared" si="2"/>
        <v>394.78</v>
      </c>
      <c r="AY15" s="67">
        <f t="shared" si="2"/>
        <v>0</v>
      </c>
      <c r="AZ15" s="67">
        <f t="shared" si="2"/>
        <v>133.19999999999999</v>
      </c>
      <c r="BA15" s="67">
        <f t="shared" si="2"/>
        <v>74.680000000000007</v>
      </c>
      <c r="BB15" s="67">
        <f t="shared" si="2"/>
        <v>46.47</v>
      </c>
      <c r="BC15" s="67">
        <f t="shared" si="2"/>
        <v>32.840000000000003</v>
      </c>
      <c r="BD15" s="67">
        <f t="shared" si="2"/>
        <v>0.2</v>
      </c>
      <c r="BE15" s="67">
        <f t="shared" si="2"/>
        <v>0.04</v>
      </c>
      <c r="BF15" s="67">
        <f t="shared" si="2"/>
        <v>0.04</v>
      </c>
      <c r="BG15" s="67">
        <f t="shared" si="2"/>
        <v>0.1</v>
      </c>
      <c r="BH15" s="67">
        <f t="shared" si="2"/>
        <v>0.13</v>
      </c>
      <c r="BI15" s="67">
        <f t="shared" si="2"/>
        <v>0.41</v>
      </c>
      <c r="BJ15" s="67">
        <f t="shared" si="2"/>
        <v>0</v>
      </c>
      <c r="BK15" s="67">
        <f t="shared" si="2"/>
        <v>1.34</v>
      </c>
      <c r="BL15" s="67">
        <f t="shared" si="2"/>
        <v>0</v>
      </c>
      <c r="BM15" s="67">
        <f t="shared" si="2"/>
        <v>0.4</v>
      </c>
      <c r="BN15" s="67">
        <f t="shared" si="2"/>
        <v>0.01</v>
      </c>
      <c r="BO15" s="67">
        <f t="shared" si="2"/>
        <v>0</v>
      </c>
      <c r="BP15" s="67">
        <f t="shared" si="2"/>
        <v>0</v>
      </c>
      <c r="BQ15" s="67">
        <f t="shared" si="2"/>
        <v>0.04</v>
      </c>
      <c r="BR15" s="67">
        <f t="shared" si="2"/>
        <v>0.15</v>
      </c>
      <c r="BS15" s="67">
        <f t="shared" si="2"/>
        <v>1.24</v>
      </c>
      <c r="BT15" s="67">
        <f t="shared" si="2"/>
        <v>0</v>
      </c>
      <c r="BU15" s="67">
        <f t="shared" si="2"/>
        <v>0</v>
      </c>
      <c r="BV15" s="67">
        <f t="shared" ref="BV15:CQ15" si="3">SUM(BV10:BV12)</f>
        <v>0.16999999999999998</v>
      </c>
      <c r="BW15" s="67">
        <f t="shared" si="3"/>
        <v>0.02</v>
      </c>
      <c r="BX15" s="67">
        <f t="shared" si="3"/>
        <v>0</v>
      </c>
      <c r="BY15" s="67">
        <f t="shared" si="3"/>
        <v>0</v>
      </c>
      <c r="BZ15" s="67">
        <f t="shared" si="3"/>
        <v>0</v>
      </c>
      <c r="CA15" s="67">
        <f t="shared" si="3"/>
        <v>0</v>
      </c>
      <c r="CB15" s="67">
        <f t="shared" si="3"/>
        <v>412.29999999999995</v>
      </c>
      <c r="CC15" s="67">
        <f t="shared" si="3"/>
        <v>0</v>
      </c>
      <c r="CD15" s="67">
        <f t="shared" si="3"/>
        <v>0</v>
      </c>
      <c r="CE15" s="67">
        <f t="shared" si="3"/>
        <v>82.24</v>
      </c>
      <c r="CF15" s="67">
        <f t="shared" si="3"/>
        <v>0</v>
      </c>
      <c r="CG15" s="67">
        <f t="shared" si="3"/>
        <v>28.490000000000002</v>
      </c>
      <c r="CH15" s="67">
        <f t="shared" si="3"/>
        <v>17.29</v>
      </c>
      <c r="CI15" s="67">
        <f t="shared" si="3"/>
        <v>22.89</v>
      </c>
      <c r="CJ15" s="67">
        <f t="shared" si="3"/>
        <v>1022.68</v>
      </c>
      <c r="CK15" s="67">
        <f t="shared" si="3"/>
        <v>395.07</v>
      </c>
      <c r="CL15" s="67">
        <f t="shared" si="3"/>
        <v>708.37</v>
      </c>
      <c r="CM15" s="67">
        <f t="shared" si="3"/>
        <v>56.04</v>
      </c>
      <c r="CN15" s="67">
        <f t="shared" si="3"/>
        <v>35.24</v>
      </c>
      <c r="CO15" s="67">
        <f t="shared" si="3"/>
        <v>45.64</v>
      </c>
      <c r="CP15" s="67">
        <f t="shared" si="3"/>
        <v>10</v>
      </c>
      <c r="CQ15" s="67">
        <f t="shared" si="3"/>
        <v>0.6</v>
      </c>
    </row>
    <row r="16" spans="1:98" ht="13.8" hidden="1" customHeight="1" x14ac:dyDescent="0.3">
      <c r="A16" s="56"/>
      <c r="B16" s="16" t="s">
        <v>247</v>
      </c>
      <c r="C16" s="74"/>
      <c r="D16" s="74">
        <v>22.5</v>
      </c>
      <c r="E16" s="74">
        <v>0</v>
      </c>
      <c r="F16" s="74">
        <v>23</v>
      </c>
      <c r="G16" s="74">
        <v>0</v>
      </c>
      <c r="H16" s="74">
        <v>95.75</v>
      </c>
      <c r="I16" s="242">
        <v>680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315</v>
      </c>
      <c r="AD16" s="50">
        <v>0</v>
      </c>
      <c r="AE16" s="50">
        <v>0.48999999999999994</v>
      </c>
      <c r="AF16" s="50">
        <v>0.55999999999999994</v>
      </c>
      <c r="AI16" s="50">
        <v>24.5</v>
      </c>
      <c r="CI16" s="51">
        <v>0</v>
      </c>
      <c r="CL16" s="51">
        <v>0</v>
      </c>
      <c r="CO16" s="51">
        <v>0</v>
      </c>
    </row>
    <row r="17" spans="1:95" ht="12.6" hidden="1" customHeight="1" x14ac:dyDescent="0.3">
      <c r="A17" s="56"/>
      <c r="B17" s="16" t="s">
        <v>103</v>
      </c>
      <c r="C17" s="74"/>
      <c r="D17" s="74">
        <f t="shared" ref="D17:I17" si="4">D15-D16</f>
        <v>-1.6000000000000014</v>
      </c>
      <c r="E17" s="74">
        <f t="shared" si="4"/>
        <v>14.17</v>
      </c>
      <c r="F17" s="74">
        <f t="shared" si="4"/>
        <v>-0.98999999999999844</v>
      </c>
      <c r="G17" s="74">
        <f t="shared" si="4"/>
        <v>0.72</v>
      </c>
      <c r="H17" s="74">
        <f t="shared" si="4"/>
        <v>-17.490000000000009</v>
      </c>
      <c r="I17" s="242">
        <f t="shared" si="4"/>
        <v>-88.080410000000029</v>
      </c>
      <c r="V17" s="50">
        <f t="shared" ref="V17:AF17" si="5">V15-V16</f>
        <v>476.66999999999996</v>
      </c>
      <c r="W17" s="50">
        <f t="shared" si="5"/>
        <v>48.09</v>
      </c>
      <c r="X17" s="50">
        <f t="shared" si="5"/>
        <v>112.72</v>
      </c>
      <c r="Y17" s="50">
        <f t="shared" si="5"/>
        <v>220.25</v>
      </c>
      <c r="Z17" s="50">
        <f t="shared" si="5"/>
        <v>2.72</v>
      </c>
      <c r="AA17" s="50">
        <f t="shared" si="5"/>
        <v>21.24</v>
      </c>
      <c r="AB17" s="50">
        <f t="shared" si="5"/>
        <v>365.99</v>
      </c>
      <c r="AC17" s="50">
        <f t="shared" si="5"/>
        <v>-211.44</v>
      </c>
      <c r="AD17" s="50">
        <f t="shared" si="5"/>
        <v>1.02</v>
      </c>
      <c r="AE17" s="50">
        <f t="shared" si="5"/>
        <v>-0.31999999999999995</v>
      </c>
      <c r="AF17" s="50">
        <f t="shared" si="5"/>
        <v>-0.51999999999999991</v>
      </c>
      <c r="AI17" s="50">
        <f>AI15-AI16</f>
        <v>-24.32</v>
      </c>
      <c r="CI17" s="51">
        <f>CI15-CI16</f>
        <v>22.89</v>
      </c>
      <c r="CL17" s="51">
        <f>CL15-CL16</f>
        <v>708.37</v>
      </c>
      <c r="CO17" s="51">
        <f>CO15-CO16</f>
        <v>45.64</v>
      </c>
    </row>
    <row r="18" spans="1:95" ht="12.6" hidden="1" customHeight="1" x14ac:dyDescent="0.3">
      <c r="A18" s="56"/>
      <c r="B18" s="16" t="s">
        <v>104</v>
      </c>
      <c r="C18" s="74"/>
      <c r="D18" s="74">
        <v>17</v>
      </c>
      <c r="E18" s="74"/>
      <c r="F18" s="74">
        <v>34</v>
      </c>
      <c r="G18" s="74"/>
      <c r="H18" s="74">
        <v>48</v>
      </c>
      <c r="I18" s="242"/>
    </row>
    <row r="19" spans="1:95" ht="6" customHeight="1" x14ac:dyDescent="0.3">
      <c r="A19" s="56"/>
      <c r="B19" s="16"/>
      <c r="C19" s="74"/>
      <c r="D19" s="74"/>
      <c r="E19" s="74"/>
      <c r="F19" s="74"/>
      <c r="G19" s="74"/>
      <c r="H19" s="74"/>
      <c r="I19" s="242"/>
    </row>
    <row r="20" spans="1:95" x14ac:dyDescent="0.3">
      <c r="A20" s="56"/>
      <c r="B20" s="23" t="s">
        <v>252</v>
      </c>
      <c r="C20" s="180" t="s">
        <v>156</v>
      </c>
      <c r="D20" s="239" t="s">
        <v>157</v>
      </c>
      <c r="E20" s="239"/>
      <c r="F20" s="281" t="s">
        <v>158</v>
      </c>
      <c r="G20" s="281"/>
      <c r="H20" s="181" t="s">
        <v>159</v>
      </c>
      <c r="I20" s="181" t="s">
        <v>160</v>
      </c>
    </row>
    <row r="21" spans="1:95" s="185" customFormat="1" x14ac:dyDescent="0.3">
      <c r="A21" s="121"/>
      <c r="B21" s="149" t="s">
        <v>92</v>
      </c>
      <c r="C21" s="131"/>
      <c r="D21" s="237"/>
      <c r="E21" s="237"/>
      <c r="F21" s="273"/>
      <c r="G21" s="273"/>
      <c r="H21" s="132"/>
      <c r="I21" s="13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4"/>
      <c r="CD21" s="184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</row>
    <row r="22" spans="1:95" x14ac:dyDescent="0.3">
      <c r="A22" s="121" t="str">
        <f>" 245/1"</f>
        <v xml:space="preserve"> 245/1</v>
      </c>
      <c r="B22" s="126" t="s">
        <v>344</v>
      </c>
      <c r="C22" s="123" t="str">
        <f>"30"</f>
        <v>30</v>
      </c>
      <c r="D22" s="123">
        <v>0.23</v>
      </c>
      <c r="E22" s="123">
        <v>0</v>
      </c>
      <c r="F22" s="123">
        <v>0.25</v>
      </c>
      <c r="G22" s="123">
        <v>0.28000000000000003</v>
      </c>
      <c r="H22" s="123">
        <v>0.98</v>
      </c>
      <c r="I22" s="243">
        <v>6.4571317499999994</v>
      </c>
      <c r="J22" s="82">
        <v>0.03</v>
      </c>
      <c r="K22" s="60">
        <v>0.16</v>
      </c>
      <c r="L22" s="60">
        <v>0</v>
      </c>
      <c r="M22" s="60">
        <v>0</v>
      </c>
      <c r="N22" s="60">
        <v>0.67</v>
      </c>
      <c r="O22" s="60">
        <v>0.03</v>
      </c>
      <c r="P22" s="60">
        <v>0.28000000000000003</v>
      </c>
      <c r="Q22" s="60">
        <v>0</v>
      </c>
      <c r="R22" s="60">
        <v>0</v>
      </c>
      <c r="S22" s="60">
        <v>0.03</v>
      </c>
      <c r="T22" s="60">
        <v>0.31</v>
      </c>
      <c r="U22" s="60">
        <v>60.57</v>
      </c>
      <c r="V22" s="60">
        <v>37.97</v>
      </c>
      <c r="W22" s="60">
        <v>7.05</v>
      </c>
      <c r="X22" s="60">
        <v>3.83</v>
      </c>
      <c r="Y22" s="60">
        <v>11.27</v>
      </c>
      <c r="Z22" s="60">
        <v>0.16</v>
      </c>
      <c r="AA22" s="60">
        <v>0</v>
      </c>
      <c r="AB22" s="60">
        <v>23.4</v>
      </c>
      <c r="AC22" s="60">
        <v>4.88</v>
      </c>
      <c r="AD22" s="60">
        <v>0.14000000000000001</v>
      </c>
      <c r="AE22" s="60">
        <v>0.01</v>
      </c>
      <c r="AF22" s="60">
        <v>0.01</v>
      </c>
      <c r="AG22" s="60">
        <v>0.05</v>
      </c>
      <c r="AH22" s="60">
        <v>0.09</v>
      </c>
      <c r="AI22" s="60">
        <v>1.3</v>
      </c>
      <c r="AJ22" s="61">
        <v>0</v>
      </c>
      <c r="AK22" s="61">
        <v>7.62</v>
      </c>
      <c r="AL22" s="61">
        <v>5.92</v>
      </c>
      <c r="AM22" s="61">
        <v>8.4600000000000009</v>
      </c>
      <c r="AN22" s="61">
        <v>7.33</v>
      </c>
      <c r="AO22" s="61">
        <v>1.69</v>
      </c>
      <c r="AP22" s="61">
        <v>5.92</v>
      </c>
      <c r="AQ22" s="61">
        <v>1.41</v>
      </c>
      <c r="AR22" s="61">
        <v>4.8</v>
      </c>
      <c r="AS22" s="61">
        <v>7.33</v>
      </c>
      <c r="AT22" s="61">
        <v>12.69</v>
      </c>
      <c r="AU22" s="61">
        <v>14.95</v>
      </c>
      <c r="AV22" s="61">
        <v>2.82</v>
      </c>
      <c r="AW22" s="61">
        <v>7.9</v>
      </c>
      <c r="AX22" s="61">
        <v>39.49</v>
      </c>
      <c r="AY22" s="61">
        <v>0</v>
      </c>
      <c r="AZ22" s="61">
        <v>4.8</v>
      </c>
      <c r="BA22" s="61">
        <v>7.62</v>
      </c>
      <c r="BB22" s="61">
        <v>5.92</v>
      </c>
      <c r="BC22" s="61">
        <v>1.97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0.01</v>
      </c>
      <c r="BL22" s="61">
        <v>0</v>
      </c>
      <c r="BM22" s="61">
        <v>0.01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7.0000000000000007E-2</v>
      </c>
      <c r="BT22" s="61">
        <v>0</v>
      </c>
      <c r="BU22" s="61">
        <v>0</v>
      </c>
      <c r="BV22" s="61">
        <v>0.15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28.71</v>
      </c>
      <c r="CC22" s="62"/>
      <c r="CD22" s="62"/>
      <c r="CE22" s="61">
        <v>3.9</v>
      </c>
      <c r="CF22" s="61"/>
      <c r="CG22" s="61">
        <v>6.92</v>
      </c>
      <c r="CH22" s="61">
        <v>3.92</v>
      </c>
      <c r="CI22" s="61">
        <v>5.42</v>
      </c>
      <c r="CJ22" s="61">
        <v>255.5</v>
      </c>
      <c r="CK22" s="61">
        <v>60.5</v>
      </c>
      <c r="CL22" s="61">
        <v>158</v>
      </c>
      <c r="CM22" s="61">
        <v>0.09</v>
      </c>
      <c r="CN22" s="61">
        <v>0.08</v>
      </c>
      <c r="CO22" s="61">
        <v>0.08</v>
      </c>
      <c r="CP22" s="61">
        <v>0</v>
      </c>
      <c r="CQ22" s="61">
        <v>0.15</v>
      </c>
    </row>
    <row r="23" spans="1:95" ht="14.4" customHeight="1" x14ac:dyDescent="0.3">
      <c r="A23" s="121" t="s">
        <v>351</v>
      </c>
      <c r="B23" s="126" t="s">
        <v>207</v>
      </c>
      <c r="C23" s="123">
        <v>120</v>
      </c>
      <c r="D23" s="123">
        <v>14.46</v>
      </c>
      <c r="E23" s="123">
        <v>11.57</v>
      </c>
      <c r="F23" s="123">
        <v>15.47</v>
      </c>
      <c r="G23" s="123">
        <v>0.96</v>
      </c>
      <c r="H23" s="123">
        <v>14.69</v>
      </c>
      <c r="I23" s="243">
        <v>260.8</v>
      </c>
      <c r="J23" s="82">
        <v>1.82</v>
      </c>
      <c r="K23" s="60">
        <v>0.65</v>
      </c>
      <c r="L23" s="60">
        <v>0</v>
      </c>
      <c r="M23" s="60">
        <v>0</v>
      </c>
      <c r="N23" s="60">
        <v>2.35</v>
      </c>
      <c r="O23" s="60">
        <v>3.23</v>
      </c>
      <c r="P23" s="60">
        <v>0.17</v>
      </c>
      <c r="Q23" s="60">
        <v>0</v>
      </c>
      <c r="R23" s="60">
        <v>0</v>
      </c>
      <c r="S23" s="60">
        <v>0.05</v>
      </c>
      <c r="T23" s="60">
        <v>1.62</v>
      </c>
      <c r="U23" s="60">
        <v>57.35</v>
      </c>
      <c r="V23" s="60">
        <v>101.48</v>
      </c>
      <c r="W23" s="60">
        <v>44.88</v>
      </c>
      <c r="X23" s="60">
        <v>8.1999999999999993</v>
      </c>
      <c r="Y23" s="60">
        <v>72.3</v>
      </c>
      <c r="Z23" s="60">
        <v>0.3</v>
      </c>
      <c r="AA23" s="60">
        <v>15.57</v>
      </c>
      <c r="AB23" s="60">
        <v>4.5</v>
      </c>
      <c r="AC23" s="60">
        <v>29.6</v>
      </c>
      <c r="AD23" s="60">
        <v>1.45</v>
      </c>
      <c r="AE23" s="60">
        <v>0.06</v>
      </c>
      <c r="AF23" s="60">
        <v>0.09</v>
      </c>
      <c r="AG23" s="60">
        <v>1.63</v>
      </c>
      <c r="AH23" s="60">
        <v>5.57</v>
      </c>
      <c r="AI23" s="60">
        <v>0.03</v>
      </c>
      <c r="AJ23" s="61">
        <v>0</v>
      </c>
      <c r="AK23" s="61">
        <v>709.86</v>
      </c>
      <c r="AL23" s="61">
        <v>560.53</v>
      </c>
      <c r="AM23" s="61">
        <v>1017.03</v>
      </c>
      <c r="AN23" s="61">
        <v>1121.3599999999999</v>
      </c>
      <c r="AO23" s="61">
        <v>313.08</v>
      </c>
      <c r="AP23" s="61">
        <v>638.53</v>
      </c>
      <c r="AQ23" s="61">
        <v>131.35</v>
      </c>
      <c r="AR23" s="61">
        <v>86.44</v>
      </c>
      <c r="AS23" s="61">
        <v>14.55</v>
      </c>
      <c r="AT23" s="61">
        <v>17.64</v>
      </c>
      <c r="AU23" s="61">
        <v>14.99</v>
      </c>
      <c r="AV23" s="61">
        <v>449.25</v>
      </c>
      <c r="AW23" s="61">
        <v>15.44</v>
      </c>
      <c r="AX23" s="61">
        <v>135.83000000000001</v>
      </c>
      <c r="AY23" s="61">
        <v>0</v>
      </c>
      <c r="AZ23" s="61">
        <v>42.78</v>
      </c>
      <c r="BA23" s="61">
        <v>22.05</v>
      </c>
      <c r="BB23" s="61">
        <v>92.47</v>
      </c>
      <c r="BC23" s="61">
        <v>20.39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0.06</v>
      </c>
      <c r="BL23" s="61">
        <v>0</v>
      </c>
      <c r="BM23" s="61">
        <v>0.04</v>
      </c>
      <c r="BN23" s="61">
        <v>0</v>
      </c>
      <c r="BO23" s="61">
        <v>0.01</v>
      </c>
      <c r="BP23" s="61">
        <v>0</v>
      </c>
      <c r="BQ23" s="61">
        <v>0</v>
      </c>
      <c r="BR23" s="61">
        <v>0</v>
      </c>
      <c r="BS23" s="61">
        <v>0.22</v>
      </c>
      <c r="BT23" s="61">
        <v>0</v>
      </c>
      <c r="BU23" s="61">
        <v>0</v>
      </c>
      <c r="BV23" s="61">
        <v>0.55000000000000004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89.42</v>
      </c>
      <c r="CC23" s="62"/>
      <c r="CD23" s="62"/>
      <c r="CE23" s="61">
        <v>16.32</v>
      </c>
      <c r="CF23" s="61"/>
      <c r="CG23" s="61">
        <v>117.62</v>
      </c>
      <c r="CH23" s="61">
        <v>23.49</v>
      </c>
      <c r="CI23" s="61">
        <v>70.55</v>
      </c>
      <c r="CJ23" s="61">
        <v>1228.17</v>
      </c>
      <c r="CK23" s="61">
        <v>421.49</v>
      </c>
      <c r="CL23" s="61">
        <v>824.83</v>
      </c>
      <c r="CM23" s="61">
        <v>20.73</v>
      </c>
      <c r="CN23" s="61">
        <v>9.82</v>
      </c>
      <c r="CO23" s="61">
        <v>15.33</v>
      </c>
      <c r="CP23" s="61">
        <v>0</v>
      </c>
      <c r="CQ23" s="61">
        <v>0.5</v>
      </c>
    </row>
    <row r="24" spans="1:95" x14ac:dyDescent="0.3">
      <c r="A24" s="121" t="s">
        <v>137</v>
      </c>
      <c r="B24" s="126" t="s">
        <v>138</v>
      </c>
      <c r="C24" s="123" t="str">
        <f>"180"</f>
        <v>180</v>
      </c>
      <c r="D24" s="123">
        <v>3.73</v>
      </c>
      <c r="E24" s="123">
        <v>0.65</v>
      </c>
      <c r="F24" s="123">
        <v>4.4000000000000004</v>
      </c>
      <c r="G24" s="123">
        <v>0.62</v>
      </c>
      <c r="H24" s="123">
        <v>26.49</v>
      </c>
      <c r="I24" s="243">
        <v>159.10285500000001</v>
      </c>
      <c r="J24" s="82">
        <v>2.73</v>
      </c>
      <c r="K24" s="60">
        <v>0.1</v>
      </c>
      <c r="L24" s="60">
        <v>0</v>
      </c>
      <c r="M24" s="60">
        <v>0</v>
      </c>
      <c r="N24" s="60">
        <v>2.58</v>
      </c>
      <c r="O24" s="60">
        <v>21.87</v>
      </c>
      <c r="P24" s="60">
        <v>2.04</v>
      </c>
      <c r="Q24" s="60">
        <v>0</v>
      </c>
      <c r="R24" s="60">
        <v>0</v>
      </c>
      <c r="S24" s="60">
        <v>0.35</v>
      </c>
      <c r="T24" s="60">
        <v>2.27</v>
      </c>
      <c r="U24" s="60">
        <v>93.41</v>
      </c>
      <c r="V24" s="60">
        <v>763.51</v>
      </c>
      <c r="W24" s="60">
        <v>40.75</v>
      </c>
      <c r="X24" s="60">
        <v>36.42</v>
      </c>
      <c r="Y24" s="60">
        <v>104.19</v>
      </c>
      <c r="Z24" s="60">
        <v>1.35</v>
      </c>
      <c r="AA24" s="60">
        <v>22.5</v>
      </c>
      <c r="AB24" s="60">
        <v>40.93</v>
      </c>
      <c r="AC24" s="60">
        <v>30.06</v>
      </c>
      <c r="AD24" s="60">
        <v>0.21</v>
      </c>
      <c r="AE24" s="60">
        <v>0.14000000000000001</v>
      </c>
      <c r="AF24" s="60">
        <v>0.12</v>
      </c>
      <c r="AG24" s="60">
        <v>1.6</v>
      </c>
      <c r="AH24" s="60">
        <v>3.11</v>
      </c>
      <c r="AI24" s="60">
        <v>6.54</v>
      </c>
      <c r="AJ24" s="61">
        <v>0</v>
      </c>
      <c r="AK24" s="61">
        <v>75.11</v>
      </c>
      <c r="AL24" s="61">
        <v>97.73</v>
      </c>
      <c r="AM24" s="61">
        <v>139.19</v>
      </c>
      <c r="AN24" s="61">
        <v>141.72</v>
      </c>
      <c r="AO24" s="61">
        <v>31.93</v>
      </c>
      <c r="AP24" s="61">
        <v>91.36</v>
      </c>
      <c r="AQ24" s="61">
        <v>41.81</v>
      </c>
      <c r="AR24" s="61">
        <v>96.1</v>
      </c>
      <c r="AS24" s="61">
        <v>90.8</v>
      </c>
      <c r="AT24" s="61">
        <v>247.35</v>
      </c>
      <c r="AU24" s="61">
        <v>110.17</v>
      </c>
      <c r="AV24" s="61">
        <v>23.04</v>
      </c>
      <c r="AW24" s="61">
        <v>64.13</v>
      </c>
      <c r="AX24" s="61">
        <v>344.65</v>
      </c>
      <c r="AY24" s="61">
        <v>0</v>
      </c>
      <c r="AZ24" s="61">
        <v>48.22</v>
      </c>
      <c r="BA24" s="61">
        <v>43.86</v>
      </c>
      <c r="BB24" s="61">
        <v>87.3</v>
      </c>
      <c r="BC24" s="61">
        <v>25.99</v>
      </c>
      <c r="BD24" s="61">
        <v>0.11</v>
      </c>
      <c r="BE24" s="61">
        <v>0.05</v>
      </c>
      <c r="BF24" s="61">
        <v>0.03</v>
      </c>
      <c r="BG24" s="61">
        <v>0.06</v>
      </c>
      <c r="BH24" s="61">
        <v>7.0000000000000007E-2</v>
      </c>
      <c r="BI24" s="61">
        <v>0.34</v>
      </c>
      <c r="BJ24" s="61">
        <v>0</v>
      </c>
      <c r="BK24" s="61">
        <v>1.05</v>
      </c>
      <c r="BL24" s="61">
        <v>0</v>
      </c>
      <c r="BM24" s="61">
        <v>0.31</v>
      </c>
      <c r="BN24" s="61">
        <v>0</v>
      </c>
      <c r="BO24" s="61">
        <v>0</v>
      </c>
      <c r="BP24" s="61">
        <v>0</v>
      </c>
      <c r="BQ24" s="61">
        <v>7.0000000000000007E-2</v>
      </c>
      <c r="BR24" s="61">
        <v>0.11</v>
      </c>
      <c r="BS24" s="61">
        <v>1.02</v>
      </c>
      <c r="BT24" s="61">
        <v>0</v>
      </c>
      <c r="BU24" s="61">
        <v>0</v>
      </c>
      <c r="BV24" s="61">
        <v>0.17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148.35</v>
      </c>
      <c r="CC24" s="62"/>
      <c r="CD24" s="62"/>
      <c r="CE24" s="61">
        <v>29.32</v>
      </c>
      <c r="CF24" s="61"/>
      <c r="CG24" s="61">
        <v>17.59</v>
      </c>
      <c r="CH24" s="61">
        <v>11.66</v>
      </c>
      <c r="CI24" s="61">
        <v>14.63</v>
      </c>
      <c r="CJ24" s="61">
        <v>602.05999999999995</v>
      </c>
      <c r="CK24" s="61">
        <v>529.20000000000005</v>
      </c>
      <c r="CL24" s="61">
        <v>565.63</v>
      </c>
      <c r="CM24" s="61">
        <v>24.41</v>
      </c>
      <c r="CN24" s="61">
        <v>3.59</v>
      </c>
      <c r="CO24" s="61">
        <v>14</v>
      </c>
      <c r="CP24" s="61">
        <v>0</v>
      </c>
      <c r="CQ24" s="61">
        <v>0.27</v>
      </c>
    </row>
    <row r="25" spans="1:95" ht="14.4" x14ac:dyDescent="0.3">
      <c r="A25" s="121" t="s">
        <v>110</v>
      </c>
      <c r="B25" s="126" t="s">
        <v>111</v>
      </c>
      <c r="C25" s="123" t="str">
        <f>"200"</f>
        <v>200</v>
      </c>
      <c r="D25" s="123">
        <v>0.24</v>
      </c>
      <c r="E25" s="123">
        <v>0</v>
      </c>
      <c r="F25" s="123">
        <v>0.1</v>
      </c>
      <c r="G25" s="123">
        <v>0.1</v>
      </c>
      <c r="H25" s="123">
        <v>14.6</v>
      </c>
      <c r="I25" s="243">
        <v>55.735010000000003</v>
      </c>
      <c r="J25" s="134">
        <v>0.02</v>
      </c>
      <c r="K25" s="13">
        <v>0</v>
      </c>
      <c r="L25" s="13">
        <v>0</v>
      </c>
      <c r="M25" s="13">
        <v>0</v>
      </c>
      <c r="N25" s="13">
        <v>12.63</v>
      </c>
      <c r="O25" s="13">
        <v>0.43</v>
      </c>
      <c r="P25" s="13">
        <v>1.54</v>
      </c>
      <c r="Q25" s="13">
        <v>0</v>
      </c>
      <c r="R25" s="13">
        <v>0</v>
      </c>
      <c r="S25" s="13">
        <v>0.35</v>
      </c>
      <c r="T25" s="13">
        <v>0.34</v>
      </c>
      <c r="U25" s="13">
        <v>0.84</v>
      </c>
      <c r="V25" s="13">
        <v>3.71</v>
      </c>
      <c r="W25" s="13">
        <v>4.37</v>
      </c>
      <c r="X25" s="13">
        <v>1.1399999999999999</v>
      </c>
      <c r="Y25" s="13">
        <v>1.1200000000000001</v>
      </c>
      <c r="Z25" s="13">
        <v>0.22</v>
      </c>
      <c r="AA25" s="13">
        <v>0</v>
      </c>
      <c r="AB25" s="13">
        <v>351</v>
      </c>
      <c r="AC25" s="13">
        <v>65.099999999999994</v>
      </c>
      <c r="AD25" s="13">
        <v>0.26</v>
      </c>
      <c r="AE25" s="13">
        <v>0.01</v>
      </c>
      <c r="AF25" s="13">
        <v>0.02</v>
      </c>
      <c r="AG25" s="13">
        <v>0.08</v>
      </c>
      <c r="AH25" s="13">
        <v>0.11</v>
      </c>
      <c r="AI25" s="13">
        <v>39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239.01</v>
      </c>
      <c r="CC25" s="15"/>
      <c r="CD25" s="15"/>
      <c r="CE25" s="14">
        <v>58.5</v>
      </c>
      <c r="CF25" s="14"/>
      <c r="CG25" s="14">
        <v>6.14</v>
      </c>
      <c r="CH25" s="14">
        <v>6.14</v>
      </c>
      <c r="CI25" s="14">
        <v>6.14</v>
      </c>
      <c r="CJ25" s="14">
        <v>575</v>
      </c>
      <c r="CK25" s="14">
        <v>220.9</v>
      </c>
      <c r="CL25" s="14">
        <v>397.95</v>
      </c>
      <c r="CM25" s="14">
        <v>51.55</v>
      </c>
      <c r="CN25" s="14">
        <v>30.58</v>
      </c>
      <c r="CO25" s="14">
        <v>41.06</v>
      </c>
      <c r="CP25" s="14">
        <v>10</v>
      </c>
      <c r="CQ25" s="14">
        <v>0</v>
      </c>
    </row>
    <row r="26" spans="1:95" x14ac:dyDescent="0.3">
      <c r="A26" s="121" t="str">
        <f>""</f>
        <v/>
      </c>
      <c r="B26" s="126" t="s">
        <v>112</v>
      </c>
      <c r="C26" s="123">
        <v>25</v>
      </c>
      <c r="D26" s="123">
        <v>2.25</v>
      </c>
      <c r="E26" s="123">
        <v>0</v>
      </c>
      <c r="F26" s="123">
        <v>0.75</v>
      </c>
      <c r="G26" s="123">
        <v>0</v>
      </c>
      <c r="H26" s="123">
        <v>13.45</v>
      </c>
      <c r="I26" s="243">
        <v>66.900000000000006</v>
      </c>
      <c r="J26" s="82">
        <v>0</v>
      </c>
      <c r="K26" s="60">
        <v>0</v>
      </c>
      <c r="L26" s="60">
        <v>0</v>
      </c>
      <c r="M26" s="60">
        <v>0</v>
      </c>
      <c r="N26" s="60">
        <v>1.8</v>
      </c>
      <c r="O26" s="60">
        <v>21.35</v>
      </c>
      <c r="P26" s="60">
        <v>3.75</v>
      </c>
      <c r="Q26" s="60">
        <v>0</v>
      </c>
      <c r="R26" s="60">
        <v>0</v>
      </c>
      <c r="S26" s="60">
        <v>0.15</v>
      </c>
      <c r="T26" s="60">
        <v>0.9</v>
      </c>
      <c r="U26" s="60">
        <v>171.5</v>
      </c>
      <c r="V26" s="60">
        <v>112.5</v>
      </c>
      <c r="W26" s="60">
        <v>17</v>
      </c>
      <c r="X26" s="60">
        <v>31.5</v>
      </c>
      <c r="Y26" s="60">
        <v>86</v>
      </c>
      <c r="Z26" s="60">
        <v>1.4</v>
      </c>
      <c r="AA26" s="60">
        <v>4.5</v>
      </c>
      <c r="AB26" s="60">
        <v>0</v>
      </c>
      <c r="AC26" s="60">
        <v>4.5</v>
      </c>
      <c r="AD26" s="60">
        <v>0.85</v>
      </c>
      <c r="AE26" s="60">
        <v>0.08</v>
      </c>
      <c r="AF26" s="60">
        <v>0.03</v>
      </c>
      <c r="AG26" s="60">
        <v>2.35</v>
      </c>
      <c r="AH26" s="60">
        <v>2.35</v>
      </c>
      <c r="AI26" s="60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16.649999999999999</v>
      </c>
      <c r="CC26" s="62"/>
      <c r="CD26" s="62"/>
      <c r="CE26" s="61">
        <v>4.5</v>
      </c>
      <c r="CF26" s="61"/>
      <c r="CG26" s="61">
        <v>0</v>
      </c>
      <c r="CH26" s="61">
        <v>0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0</v>
      </c>
      <c r="CP26" s="61">
        <v>0</v>
      </c>
      <c r="CQ26" s="61">
        <v>0</v>
      </c>
    </row>
    <row r="27" spans="1:95" x14ac:dyDescent="0.3">
      <c r="A27" s="121" t="str">
        <f>"-"</f>
        <v>-</v>
      </c>
      <c r="B27" s="126" t="s">
        <v>100</v>
      </c>
      <c r="C27" s="123" t="str">
        <f>"25"</f>
        <v>25</v>
      </c>
      <c r="D27" s="123">
        <v>1.65</v>
      </c>
      <c r="E27" s="123">
        <v>0</v>
      </c>
      <c r="F27" s="123">
        <v>0.3</v>
      </c>
      <c r="G27" s="123">
        <v>0.3</v>
      </c>
      <c r="H27" s="123">
        <v>10.43</v>
      </c>
      <c r="I27" s="243">
        <v>48.344999999999999</v>
      </c>
      <c r="J27" s="83">
        <v>0.08</v>
      </c>
      <c r="K27" s="57">
        <v>0</v>
      </c>
      <c r="L27" s="57">
        <v>0</v>
      </c>
      <c r="M27" s="57">
        <v>0</v>
      </c>
      <c r="N27" s="57">
        <v>0.48</v>
      </c>
      <c r="O27" s="57">
        <v>12.88</v>
      </c>
      <c r="P27" s="57">
        <v>3.32</v>
      </c>
      <c r="Q27" s="57">
        <v>0</v>
      </c>
      <c r="R27" s="57">
        <v>0</v>
      </c>
      <c r="S27" s="57">
        <v>0.4</v>
      </c>
      <c r="T27" s="57">
        <v>1</v>
      </c>
      <c r="U27" s="57">
        <v>244</v>
      </c>
      <c r="V27" s="57">
        <v>98</v>
      </c>
      <c r="W27" s="57">
        <v>14</v>
      </c>
      <c r="X27" s="57">
        <v>18.8</v>
      </c>
      <c r="Y27" s="57">
        <v>63.2</v>
      </c>
      <c r="Z27" s="57">
        <v>1.56</v>
      </c>
      <c r="AA27" s="57">
        <v>0</v>
      </c>
      <c r="AB27" s="57">
        <v>2</v>
      </c>
      <c r="AC27" s="57">
        <v>0.4</v>
      </c>
      <c r="AD27" s="57">
        <v>0.56000000000000005</v>
      </c>
      <c r="AE27" s="57">
        <v>7.0000000000000007E-2</v>
      </c>
      <c r="AF27" s="57">
        <v>0.03</v>
      </c>
      <c r="AG27" s="57">
        <v>0.28000000000000003</v>
      </c>
      <c r="AH27" s="57">
        <v>0.8</v>
      </c>
      <c r="AI27" s="57">
        <v>0</v>
      </c>
      <c r="AJ27" s="55">
        <v>0</v>
      </c>
      <c r="AK27" s="55">
        <v>128.80000000000001</v>
      </c>
      <c r="AL27" s="55">
        <v>99.2</v>
      </c>
      <c r="AM27" s="55">
        <v>170.8</v>
      </c>
      <c r="AN27" s="55">
        <v>89.2</v>
      </c>
      <c r="AO27" s="55">
        <v>37.200000000000003</v>
      </c>
      <c r="AP27" s="55">
        <v>79.2</v>
      </c>
      <c r="AQ27" s="55">
        <v>32</v>
      </c>
      <c r="AR27" s="55">
        <v>148.4</v>
      </c>
      <c r="AS27" s="55">
        <v>118.8</v>
      </c>
      <c r="AT27" s="55">
        <v>116.4</v>
      </c>
      <c r="AU27" s="55">
        <v>185.6</v>
      </c>
      <c r="AV27" s="55">
        <v>49.6</v>
      </c>
      <c r="AW27" s="55">
        <v>124</v>
      </c>
      <c r="AX27" s="55">
        <v>623.6</v>
      </c>
      <c r="AY27" s="55">
        <v>0</v>
      </c>
      <c r="AZ27" s="55">
        <v>210.4</v>
      </c>
      <c r="BA27" s="55">
        <v>116.4</v>
      </c>
      <c r="BB27" s="55">
        <v>72</v>
      </c>
      <c r="BC27" s="55">
        <v>52</v>
      </c>
      <c r="BD27" s="55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5">
        <v>0</v>
      </c>
      <c r="BK27" s="55">
        <v>0.06</v>
      </c>
      <c r="BL27" s="55">
        <v>0</v>
      </c>
      <c r="BM27" s="55">
        <v>0</v>
      </c>
      <c r="BN27" s="55">
        <v>0.01</v>
      </c>
      <c r="BO27" s="55">
        <v>0</v>
      </c>
      <c r="BP27" s="55">
        <v>0</v>
      </c>
      <c r="BQ27" s="55">
        <v>0</v>
      </c>
      <c r="BR27" s="55">
        <v>0</v>
      </c>
      <c r="BS27" s="55">
        <v>0.04</v>
      </c>
      <c r="BT27" s="55">
        <v>0</v>
      </c>
      <c r="BU27" s="55">
        <v>0</v>
      </c>
      <c r="BV27" s="55">
        <v>0.19</v>
      </c>
      <c r="BW27" s="55">
        <v>0.03</v>
      </c>
      <c r="BX27" s="55">
        <v>0</v>
      </c>
      <c r="BY27" s="55">
        <v>0</v>
      </c>
      <c r="BZ27" s="55">
        <v>0</v>
      </c>
      <c r="CA27" s="55">
        <v>0</v>
      </c>
      <c r="CB27" s="55">
        <v>18.8</v>
      </c>
      <c r="CC27" s="58"/>
      <c r="CD27" s="58"/>
      <c r="CE27" s="55">
        <v>0.33</v>
      </c>
      <c r="CF27" s="55"/>
      <c r="CG27" s="55">
        <v>2.5</v>
      </c>
      <c r="CH27" s="55">
        <v>2.5</v>
      </c>
      <c r="CI27" s="55">
        <v>2.5</v>
      </c>
      <c r="CJ27" s="55">
        <v>475</v>
      </c>
      <c r="CK27" s="55">
        <v>183</v>
      </c>
      <c r="CL27" s="55">
        <v>329</v>
      </c>
      <c r="CM27" s="55">
        <v>4.75</v>
      </c>
      <c r="CN27" s="55">
        <v>3.95</v>
      </c>
      <c r="CO27" s="55">
        <v>4.3499999999999996</v>
      </c>
      <c r="CP27" s="55">
        <v>0</v>
      </c>
      <c r="CQ27" s="55">
        <v>0</v>
      </c>
    </row>
    <row r="28" spans="1:95" ht="14.4" x14ac:dyDescent="0.3">
      <c r="A28" s="127"/>
      <c r="B28" s="142" t="s">
        <v>101</v>
      </c>
      <c r="C28" s="128"/>
      <c r="D28" s="244">
        <f>SUM(D22:D27)</f>
        <v>22.56</v>
      </c>
      <c r="E28" s="244">
        <f t="shared" ref="E28:BP28" si="6">SUM(E22:E27)</f>
        <v>12.22</v>
      </c>
      <c r="F28" s="244">
        <f t="shared" si="6"/>
        <v>21.270000000000003</v>
      </c>
      <c r="G28" s="244">
        <f t="shared" si="6"/>
        <v>2.2599999999999998</v>
      </c>
      <c r="H28" s="244">
        <f t="shared" si="6"/>
        <v>80.639999999999986</v>
      </c>
      <c r="I28" s="244">
        <f t="shared" si="6"/>
        <v>597.33999674999995</v>
      </c>
      <c r="J28" s="140">
        <f t="shared" si="6"/>
        <v>4.68</v>
      </c>
      <c r="K28" s="68">
        <f t="shared" si="6"/>
        <v>0.91</v>
      </c>
      <c r="L28" s="68">
        <f t="shared" si="6"/>
        <v>0</v>
      </c>
      <c r="M28" s="68">
        <f t="shared" si="6"/>
        <v>0</v>
      </c>
      <c r="N28" s="68">
        <f t="shared" si="6"/>
        <v>20.51</v>
      </c>
      <c r="O28" s="68">
        <f t="shared" si="6"/>
        <v>59.790000000000006</v>
      </c>
      <c r="P28" s="68">
        <f t="shared" si="6"/>
        <v>11.1</v>
      </c>
      <c r="Q28" s="68">
        <f t="shared" si="6"/>
        <v>0</v>
      </c>
      <c r="R28" s="68">
        <f t="shared" si="6"/>
        <v>0</v>
      </c>
      <c r="S28" s="68">
        <f t="shared" si="6"/>
        <v>1.33</v>
      </c>
      <c r="T28" s="68">
        <f t="shared" si="6"/>
        <v>6.44</v>
      </c>
      <c r="U28" s="68">
        <f t="shared" si="6"/>
        <v>627.66999999999996</v>
      </c>
      <c r="V28" s="68">
        <f t="shared" si="6"/>
        <v>1117.17</v>
      </c>
      <c r="W28" s="68">
        <f t="shared" si="6"/>
        <v>128.05000000000001</v>
      </c>
      <c r="X28" s="68">
        <f t="shared" si="6"/>
        <v>99.89</v>
      </c>
      <c r="Y28" s="68">
        <f t="shared" si="6"/>
        <v>338.08</v>
      </c>
      <c r="Z28" s="68">
        <f t="shared" si="6"/>
        <v>4.99</v>
      </c>
      <c r="AA28" s="68">
        <f t="shared" si="6"/>
        <v>42.57</v>
      </c>
      <c r="AB28" s="68">
        <f t="shared" si="6"/>
        <v>421.83</v>
      </c>
      <c r="AC28" s="68">
        <f t="shared" si="6"/>
        <v>134.54</v>
      </c>
      <c r="AD28" s="68">
        <f t="shared" si="6"/>
        <v>3.4699999999999998</v>
      </c>
      <c r="AE28" s="68">
        <f t="shared" si="6"/>
        <v>0.37000000000000005</v>
      </c>
      <c r="AF28" s="68">
        <f t="shared" si="6"/>
        <v>0.29999999999999993</v>
      </c>
      <c r="AG28" s="68">
        <f t="shared" si="6"/>
        <v>5.9900000000000011</v>
      </c>
      <c r="AH28" s="68">
        <f t="shared" si="6"/>
        <v>12.03</v>
      </c>
      <c r="AI28" s="68">
        <f t="shared" si="6"/>
        <v>46.87</v>
      </c>
      <c r="AJ28" s="68">
        <f t="shared" si="6"/>
        <v>0</v>
      </c>
      <c r="AK28" s="68">
        <f t="shared" si="6"/>
        <v>921.3900000000001</v>
      </c>
      <c r="AL28" s="68">
        <f t="shared" si="6"/>
        <v>763.38</v>
      </c>
      <c r="AM28" s="68">
        <f t="shared" si="6"/>
        <v>1335.48</v>
      </c>
      <c r="AN28" s="68">
        <f t="shared" si="6"/>
        <v>1359.61</v>
      </c>
      <c r="AO28" s="68">
        <f t="shared" si="6"/>
        <v>383.9</v>
      </c>
      <c r="AP28" s="68">
        <f t="shared" si="6"/>
        <v>815.01</v>
      </c>
      <c r="AQ28" s="68">
        <f t="shared" si="6"/>
        <v>206.57</v>
      </c>
      <c r="AR28" s="68">
        <f t="shared" si="6"/>
        <v>335.74</v>
      </c>
      <c r="AS28" s="68">
        <f t="shared" si="6"/>
        <v>231.48000000000002</v>
      </c>
      <c r="AT28" s="68">
        <f t="shared" si="6"/>
        <v>394.08000000000004</v>
      </c>
      <c r="AU28" s="68">
        <f t="shared" si="6"/>
        <v>325.71000000000004</v>
      </c>
      <c r="AV28" s="68">
        <f t="shared" si="6"/>
        <v>524.71</v>
      </c>
      <c r="AW28" s="68">
        <f t="shared" si="6"/>
        <v>211.47</v>
      </c>
      <c r="AX28" s="68">
        <f t="shared" si="6"/>
        <v>1143.5700000000002</v>
      </c>
      <c r="AY28" s="68">
        <f t="shared" si="6"/>
        <v>0</v>
      </c>
      <c r="AZ28" s="68">
        <f t="shared" si="6"/>
        <v>306.2</v>
      </c>
      <c r="BA28" s="68">
        <f t="shared" si="6"/>
        <v>189.93</v>
      </c>
      <c r="BB28" s="68">
        <f t="shared" si="6"/>
        <v>257.69</v>
      </c>
      <c r="BC28" s="68">
        <f t="shared" si="6"/>
        <v>100.35</v>
      </c>
      <c r="BD28" s="68">
        <f t="shared" si="6"/>
        <v>0.11</v>
      </c>
      <c r="BE28" s="68">
        <f t="shared" si="6"/>
        <v>0.05</v>
      </c>
      <c r="BF28" s="68">
        <f t="shared" si="6"/>
        <v>0.03</v>
      </c>
      <c r="BG28" s="68">
        <f t="shared" si="6"/>
        <v>0.06</v>
      </c>
      <c r="BH28" s="68">
        <f t="shared" si="6"/>
        <v>7.0000000000000007E-2</v>
      </c>
      <c r="BI28" s="68">
        <f t="shared" si="6"/>
        <v>0.34</v>
      </c>
      <c r="BJ28" s="68">
        <f t="shared" si="6"/>
        <v>0</v>
      </c>
      <c r="BK28" s="68">
        <f t="shared" si="6"/>
        <v>1.1800000000000002</v>
      </c>
      <c r="BL28" s="68">
        <f t="shared" si="6"/>
        <v>0</v>
      </c>
      <c r="BM28" s="68">
        <f t="shared" si="6"/>
        <v>0.36</v>
      </c>
      <c r="BN28" s="68">
        <f t="shared" si="6"/>
        <v>0.01</v>
      </c>
      <c r="BO28" s="68">
        <f t="shared" si="6"/>
        <v>0.01</v>
      </c>
      <c r="BP28" s="68">
        <f t="shared" si="6"/>
        <v>0</v>
      </c>
      <c r="BQ28" s="68">
        <f t="shared" ref="BQ28:CQ28" si="7">SUM(BQ22:BQ27)</f>
        <v>7.0000000000000007E-2</v>
      </c>
      <c r="BR28" s="68">
        <f t="shared" si="7"/>
        <v>0.11</v>
      </c>
      <c r="BS28" s="68">
        <f t="shared" si="7"/>
        <v>1.35</v>
      </c>
      <c r="BT28" s="68">
        <f t="shared" si="7"/>
        <v>0</v>
      </c>
      <c r="BU28" s="68">
        <f t="shared" si="7"/>
        <v>0</v>
      </c>
      <c r="BV28" s="68">
        <f t="shared" si="7"/>
        <v>1.06</v>
      </c>
      <c r="BW28" s="68">
        <f t="shared" si="7"/>
        <v>0.03</v>
      </c>
      <c r="BX28" s="68">
        <f t="shared" si="7"/>
        <v>0</v>
      </c>
      <c r="BY28" s="68">
        <f t="shared" si="7"/>
        <v>0</v>
      </c>
      <c r="BZ28" s="68">
        <f t="shared" si="7"/>
        <v>0</v>
      </c>
      <c r="CA28" s="68">
        <f t="shared" si="7"/>
        <v>0</v>
      </c>
      <c r="CB28" s="68">
        <f t="shared" si="7"/>
        <v>540.93999999999994</v>
      </c>
      <c r="CC28" s="68">
        <f t="shared" si="7"/>
        <v>0</v>
      </c>
      <c r="CD28" s="68">
        <f t="shared" si="7"/>
        <v>0</v>
      </c>
      <c r="CE28" s="68">
        <f t="shared" si="7"/>
        <v>112.86999999999999</v>
      </c>
      <c r="CF28" s="68">
        <f t="shared" si="7"/>
        <v>0</v>
      </c>
      <c r="CG28" s="68">
        <f t="shared" si="7"/>
        <v>150.76999999999998</v>
      </c>
      <c r="CH28" s="68">
        <f t="shared" si="7"/>
        <v>47.709999999999994</v>
      </c>
      <c r="CI28" s="68">
        <f t="shared" si="7"/>
        <v>99.24</v>
      </c>
      <c r="CJ28" s="68">
        <f t="shared" si="7"/>
        <v>3135.73</v>
      </c>
      <c r="CK28" s="68">
        <f t="shared" si="7"/>
        <v>1415.0900000000001</v>
      </c>
      <c r="CL28" s="68">
        <f t="shared" si="7"/>
        <v>2275.41</v>
      </c>
      <c r="CM28" s="68">
        <f t="shared" si="7"/>
        <v>101.53</v>
      </c>
      <c r="CN28" s="68">
        <f t="shared" si="7"/>
        <v>48.02</v>
      </c>
      <c r="CO28" s="68">
        <f t="shared" si="7"/>
        <v>74.819999999999993</v>
      </c>
      <c r="CP28" s="68">
        <f t="shared" si="7"/>
        <v>10</v>
      </c>
      <c r="CQ28" s="68">
        <f t="shared" si="7"/>
        <v>0.92</v>
      </c>
    </row>
    <row r="29" spans="1:95" ht="13.2" hidden="1" customHeight="1" x14ac:dyDescent="0.3">
      <c r="A29" s="56"/>
      <c r="B29" s="16" t="s">
        <v>247</v>
      </c>
      <c r="C29" s="74"/>
      <c r="D29" s="74">
        <v>22.5</v>
      </c>
      <c r="E29" s="74">
        <v>0</v>
      </c>
      <c r="F29" s="74">
        <v>23</v>
      </c>
      <c r="G29" s="74">
        <v>0</v>
      </c>
      <c r="H29" s="74">
        <v>95.75</v>
      </c>
      <c r="I29" s="242">
        <v>680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315</v>
      </c>
      <c r="AD29" s="50">
        <v>0</v>
      </c>
      <c r="AE29" s="50">
        <v>0.48999999999999994</v>
      </c>
      <c r="AF29" s="50">
        <v>0.55999999999999994</v>
      </c>
      <c r="AI29" s="50">
        <v>24.5</v>
      </c>
      <c r="CI29" s="51">
        <v>0</v>
      </c>
      <c r="CL29" s="51">
        <v>0</v>
      </c>
      <c r="CO29" s="51">
        <v>0</v>
      </c>
    </row>
    <row r="30" spans="1:95" ht="13.8" hidden="1" customHeight="1" x14ac:dyDescent="0.3">
      <c r="A30" s="56"/>
      <c r="B30" s="16" t="s">
        <v>103</v>
      </c>
      <c r="C30" s="74"/>
      <c r="D30" s="74">
        <f t="shared" ref="D30:I30" si="8">D28-D29</f>
        <v>5.9999999999998721E-2</v>
      </c>
      <c r="E30" s="74">
        <f t="shared" si="8"/>
        <v>12.22</v>
      </c>
      <c r="F30" s="74">
        <f t="shared" si="8"/>
        <v>-1.7299999999999969</v>
      </c>
      <c r="G30" s="74">
        <f t="shared" si="8"/>
        <v>2.2599999999999998</v>
      </c>
      <c r="H30" s="74">
        <f t="shared" si="8"/>
        <v>-15.110000000000014</v>
      </c>
      <c r="I30" s="242">
        <f t="shared" si="8"/>
        <v>-82.660003250000045</v>
      </c>
      <c r="V30" s="50">
        <f t="shared" ref="V30:AF30" si="9">V28-V29</f>
        <v>1117.17</v>
      </c>
      <c r="W30" s="50">
        <f t="shared" si="9"/>
        <v>128.05000000000001</v>
      </c>
      <c r="X30" s="50">
        <f t="shared" si="9"/>
        <v>99.89</v>
      </c>
      <c r="Y30" s="50">
        <f t="shared" si="9"/>
        <v>338.08</v>
      </c>
      <c r="Z30" s="50">
        <f t="shared" si="9"/>
        <v>4.99</v>
      </c>
      <c r="AA30" s="50">
        <f t="shared" si="9"/>
        <v>42.57</v>
      </c>
      <c r="AB30" s="50">
        <f t="shared" si="9"/>
        <v>421.83</v>
      </c>
      <c r="AC30" s="50">
        <f t="shared" si="9"/>
        <v>-180.46</v>
      </c>
      <c r="AD30" s="50">
        <f t="shared" si="9"/>
        <v>3.4699999999999998</v>
      </c>
      <c r="AE30" s="50">
        <f t="shared" si="9"/>
        <v>-0.11999999999999988</v>
      </c>
      <c r="AF30" s="50">
        <f t="shared" si="9"/>
        <v>-0.26</v>
      </c>
      <c r="AI30" s="50">
        <f>AI28-AI29</f>
        <v>22.369999999999997</v>
      </c>
      <c r="CI30" s="51">
        <f>CI28-CI29</f>
        <v>99.24</v>
      </c>
      <c r="CL30" s="51">
        <f>CL28-CL29</f>
        <v>2275.41</v>
      </c>
      <c r="CO30" s="51">
        <f>CO28-CO29</f>
        <v>74.819999999999993</v>
      </c>
    </row>
    <row r="31" spans="1:95" ht="12" hidden="1" customHeight="1" x14ac:dyDescent="0.3">
      <c r="A31" s="56"/>
      <c r="B31" s="16" t="s">
        <v>104</v>
      </c>
      <c r="C31" s="74"/>
      <c r="D31" s="74">
        <v>16</v>
      </c>
      <c r="E31" s="74"/>
      <c r="F31" s="74">
        <v>26</v>
      </c>
      <c r="G31" s="74"/>
      <c r="H31" s="74">
        <v>58</v>
      </c>
      <c r="I31" s="242"/>
    </row>
    <row r="32" spans="1:95" ht="6.6" customHeight="1" x14ac:dyDescent="0.3">
      <c r="A32" s="56"/>
      <c r="B32" s="16"/>
      <c r="C32" s="74"/>
      <c r="D32" s="74"/>
      <c r="E32" s="74"/>
      <c r="F32" s="74"/>
      <c r="G32" s="74"/>
      <c r="H32" s="74"/>
      <c r="I32" s="242"/>
    </row>
    <row r="33" spans="1:95" ht="13.8" customHeight="1" x14ac:dyDescent="0.3">
      <c r="A33" s="56"/>
      <c r="B33" s="23" t="s">
        <v>144</v>
      </c>
      <c r="C33" s="180" t="s">
        <v>156</v>
      </c>
      <c r="D33" s="239" t="s">
        <v>157</v>
      </c>
      <c r="E33" s="239"/>
      <c r="F33" s="281" t="s">
        <v>158</v>
      </c>
      <c r="G33" s="281"/>
      <c r="H33" s="181" t="s">
        <v>159</v>
      </c>
      <c r="I33" s="181" t="s">
        <v>160</v>
      </c>
    </row>
    <row r="34" spans="1:95" s="185" customFormat="1" ht="13.8" customHeight="1" x14ac:dyDescent="0.3">
      <c r="A34" s="121"/>
      <c r="B34" s="149" t="s">
        <v>92</v>
      </c>
      <c r="C34" s="131"/>
      <c r="D34" s="237"/>
      <c r="E34" s="237"/>
      <c r="F34" s="273"/>
      <c r="G34" s="273"/>
      <c r="H34" s="132"/>
      <c r="I34" s="13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4"/>
      <c r="CD34" s="184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</row>
    <row r="35" spans="1:95" ht="15.6" customHeight="1" x14ac:dyDescent="0.3">
      <c r="A35" s="121" t="str">
        <f>"ттк 466"</f>
        <v>ттк 466</v>
      </c>
      <c r="B35" s="126" t="s">
        <v>210</v>
      </c>
      <c r="C35" s="123" t="str">
        <f>"100"</f>
        <v>100</v>
      </c>
      <c r="D35" s="123">
        <v>10.54</v>
      </c>
      <c r="E35" s="123">
        <v>11.56</v>
      </c>
      <c r="F35" s="123">
        <v>14.63</v>
      </c>
      <c r="G35" s="123">
        <v>2.2200000000000002</v>
      </c>
      <c r="H35" s="123">
        <v>11.06</v>
      </c>
      <c r="I35" s="243">
        <v>220.62</v>
      </c>
      <c r="J35" s="82">
        <v>7.24</v>
      </c>
      <c r="K35" s="60">
        <v>1.3</v>
      </c>
      <c r="L35" s="60">
        <v>0</v>
      </c>
      <c r="M35" s="60">
        <v>0</v>
      </c>
      <c r="N35" s="60">
        <v>1.63</v>
      </c>
      <c r="O35" s="60">
        <v>8.3000000000000007</v>
      </c>
      <c r="P35" s="60">
        <v>1.1299999999999999</v>
      </c>
      <c r="Q35" s="60">
        <v>0</v>
      </c>
      <c r="R35" s="60">
        <v>0</v>
      </c>
      <c r="S35" s="60">
        <v>0.09</v>
      </c>
      <c r="T35" s="60">
        <v>2.14</v>
      </c>
      <c r="U35" s="60">
        <v>503.31</v>
      </c>
      <c r="V35" s="60">
        <v>248.7</v>
      </c>
      <c r="W35" s="60">
        <v>17.309999999999999</v>
      </c>
      <c r="X35" s="60">
        <v>24.53</v>
      </c>
      <c r="Y35" s="60">
        <v>132.47999999999999</v>
      </c>
      <c r="Z35" s="60">
        <v>1.78</v>
      </c>
      <c r="AA35" s="60">
        <v>0</v>
      </c>
      <c r="AB35" s="60">
        <v>0</v>
      </c>
      <c r="AC35" s="60">
        <v>4.75</v>
      </c>
      <c r="AD35" s="60">
        <v>1.51</v>
      </c>
      <c r="AE35" s="60">
        <v>0.32</v>
      </c>
      <c r="AF35" s="60">
        <v>0.1</v>
      </c>
      <c r="AG35" s="60">
        <v>1.81</v>
      </c>
      <c r="AH35" s="60">
        <v>5.24</v>
      </c>
      <c r="AI35" s="60">
        <v>0.98</v>
      </c>
      <c r="AJ35" s="61">
        <v>0</v>
      </c>
      <c r="AK35" s="61">
        <v>694.76</v>
      </c>
      <c r="AL35" s="61">
        <v>556.27</v>
      </c>
      <c r="AM35" s="61">
        <v>945.18</v>
      </c>
      <c r="AN35" s="61">
        <v>969.53</v>
      </c>
      <c r="AO35" s="61">
        <v>277.79000000000002</v>
      </c>
      <c r="AP35" s="61">
        <v>545.35</v>
      </c>
      <c r="AQ35" s="61">
        <v>148.94</v>
      </c>
      <c r="AR35" s="61">
        <v>515.97</v>
      </c>
      <c r="AS35" s="61">
        <v>604.69000000000005</v>
      </c>
      <c r="AT35" s="61">
        <v>659.04</v>
      </c>
      <c r="AU35" s="61">
        <v>1008.03</v>
      </c>
      <c r="AV35" s="61">
        <v>448.5</v>
      </c>
      <c r="AW35" s="61">
        <v>563.14</v>
      </c>
      <c r="AX35" s="61">
        <v>1692.63</v>
      </c>
      <c r="AY35" s="61">
        <v>127.84</v>
      </c>
      <c r="AZ35" s="61">
        <v>401.42</v>
      </c>
      <c r="BA35" s="61">
        <v>452.56</v>
      </c>
      <c r="BB35" s="61">
        <v>377.13</v>
      </c>
      <c r="BC35" s="61">
        <v>150.22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0.11</v>
      </c>
      <c r="BL35" s="61">
        <v>0</v>
      </c>
      <c r="BM35" s="61">
        <v>7.0000000000000007E-2</v>
      </c>
      <c r="BN35" s="61">
        <v>0.01</v>
      </c>
      <c r="BO35" s="61">
        <v>0.01</v>
      </c>
      <c r="BP35" s="61">
        <v>0</v>
      </c>
      <c r="BQ35" s="61">
        <v>0</v>
      </c>
      <c r="BR35" s="61">
        <v>0</v>
      </c>
      <c r="BS35" s="61">
        <v>0.42</v>
      </c>
      <c r="BT35" s="61">
        <v>0</v>
      </c>
      <c r="BU35" s="61">
        <v>0</v>
      </c>
      <c r="BV35" s="61">
        <v>1.19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75.650000000000006</v>
      </c>
      <c r="CC35" s="62"/>
      <c r="CD35" s="62"/>
      <c r="CE35" s="61">
        <v>0</v>
      </c>
      <c r="CF35" s="61"/>
      <c r="CG35" s="61">
        <v>45.41</v>
      </c>
      <c r="CH35" s="61">
        <v>22.35</v>
      </c>
      <c r="CI35" s="61">
        <v>33.880000000000003</v>
      </c>
      <c r="CJ35" s="61">
        <v>2712.03</v>
      </c>
      <c r="CK35" s="61">
        <v>1584.01</v>
      </c>
      <c r="CL35" s="61">
        <v>2148.02</v>
      </c>
      <c r="CM35" s="61">
        <v>19.190000000000001</v>
      </c>
      <c r="CN35" s="61">
        <v>13.41</v>
      </c>
      <c r="CO35" s="61">
        <v>16.3</v>
      </c>
      <c r="CP35" s="61">
        <v>0</v>
      </c>
      <c r="CQ35" s="61">
        <v>1</v>
      </c>
    </row>
    <row r="36" spans="1:95" ht="15.6" customHeight="1" x14ac:dyDescent="0.3">
      <c r="A36" s="121" t="s">
        <v>345</v>
      </c>
      <c r="B36" s="126" t="s">
        <v>211</v>
      </c>
      <c r="C36" s="123" t="str">
        <f>"180"</f>
        <v>180</v>
      </c>
      <c r="D36" s="123">
        <v>8.01</v>
      </c>
      <c r="E36" s="123">
        <v>2.4</v>
      </c>
      <c r="F36" s="123">
        <v>5.61</v>
      </c>
      <c r="G36" s="123">
        <v>0.72</v>
      </c>
      <c r="H36" s="123">
        <v>35.11</v>
      </c>
      <c r="I36" s="243">
        <v>223.05496454999997</v>
      </c>
      <c r="J36" s="82">
        <v>3.61</v>
      </c>
      <c r="K36" s="60">
        <v>0.1</v>
      </c>
      <c r="L36" s="60">
        <v>0</v>
      </c>
      <c r="M36" s="60">
        <v>0</v>
      </c>
      <c r="N36" s="60">
        <v>0.9</v>
      </c>
      <c r="O36" s="60">
        <v>32.44</v>
      </c>
      <c r="P36" s="60">
        <v>1.77</v>
      </c>
      <c r="Q36" s="60">
        <v>0</v>
      </c>
      <c r="R36" s="60">
        <v>0</v>
      </c>
      <c r="S36" s="60">
        <v>0.18</v>
      </c>
      <c r="T36" s="60">
        <v>1.19</v>
      </c>
      <c r="U36" s="60">
        <v>275.19</v>
      </c>
      <c r="V36" s="60">
        <v>59.8</v>
      </c>
      <c r="W36" s="60">
        <v>90.41</v>
      </c>
      <c r="X36" s="60">
        <v>11.72</v>
      </c>
      <c r="Y36" s="60">
        <v>88.3</v>
      </c>
      <c r="Z36" s="60">
        <v>0.81</v>
      </c>
      <c r="AA36" s="60">
        <v>22.14</v>
      </c>
      <c r="AB36" s="60">
        <v>23.04</v>
      </c>
      <c r="AC36" s="60">
        <v>41.67</v>
      </c>
      <c r="AD36" s="60">
        <v>0.96</v>
      </c>
      <c r="AE36" s="60">
        <v>0.05</v>
      </c>
      <c r="AF36" s="60">
        <v>0.05</v>
      </c>
      <c r="AG36" s="60">
        <v>0.44</v>
      </c>
      <c r="AH36" s="60">
        <v>2.3199999999999998</v>
      </c>
      <c r="AI36" s="60">
        <v>0.03</v>
      </c>
      <c r="AJ36" s="61">
        <v>0</v>
      </c>
      <c r="AK36" s="61">
        <v>383.26</v>
      </c>
      <c r="AL36" s="61">
        <v>327.96</v>
      </c>
      <c r="AM36" s="61">
        <v>623.54999999999995</v>
      </c>
      <c r="AN36" s="61">
        <v>267.74</v>
      </c>
      <c r="AO36" s="61">
        <v>129.07</v>
      </c>
      <c r="AP36" s="61">
        <v>246.39</v>
      </c>
      <c r="AQ36" s="61">
        <v>113.8</v>
      </c>
      <c r="AR36" s="61">
        <v>379.48</v>
      </c>
      <c r="AS36" s="61">
        <v>240.3</v>
      </c>
      <c r="AT36" s="61">
        <v>285.75</v>
      </c>
      <c r="AU36" s="61">
        <v>314.08999999999997</v>
      </c>
      <c r="AV36" s="61">
        <v>166.23</v>
      </c>
      <c r="AW36" s="61">
        <v>229.09</v>
      </c>
      <c r="AX36" s="61">
        <v>2070.16</v>
      </c>
      <c r="AY36" s="61">
        <v>0</v>
      </c>
      <c r="AZ36" s="61">
        <v>745.47</v>
      </c>
      <c r="BA36" s="61">
        <v>375.76</v>
      </c>
      <c r="BB36" s="61">
        <v>251.54</v>
      </c>
      <c r="BC36" s="61">
        <v>124.14</v>
      </c>
      <c r="BD36" s="61">
        <v>0.11</v>
      </c>
      <c r="BE36" s="61">
        <v>0.06</v>
      </c>
      <c r="BF36" s="61">
        <v>0.06</v>
      </c>
      <c r="BG36" s="61">
        <v>0.15</v>
      </c>
      <c r="BH36" s="61">
        <v>0.17</v>
      </c>
      <c r="BI36" s="61">
        <v>0.57999999999999996</v>
      </c>
      <c r="BJ36" s="61">
        <v>0.03</v>
      </c>
      <c r="BK36" s="61">
        <v>1.51</v>
      </c>
      <c r="BL36" s="61">
        <v>0.01</v>
      </c>
      <c r="BM36" s="61">
        <v>0.4</v>
      </c>
      <c r="BN36" s="61">
        <v>0.01</v>
      </c>
      <c r="BO36" s="61">
        <v>0</v>
      </c>
      <c r="BP36" s="61">
        <v>0</v>
      </c>
      <c r="BQ36" s="61">
        <v>0.1</v>
      </c>
      <c r="BR36" s="61">
        <v>0.15</v>
      </c>
      <c r="BS36" s="61">
        <v>1.1299999999999999</v>
      </c>
      <c r="BT36" s="61">
        <v>0</v>
      </c>
      <c r="BU36" s="61">
        <v>0</v>
      </c>
      <c r="BV36" s="61">
        <v>0.33</v>
      </c>
      <c r="BW36" s="61">
        <v>0.01</v>
      </c>
      <c r="BX36" s="61">
        <v>0</v>
      </c>
      <c r="BY36" s="61">
        <v>0</v>
      </c>
      <c r="BZ36" s="61">
        <v>0</v>
      </c>
      <c r="CA36" s="61">
        <v>0</v>
      </c>
      <c r="CB36" s="61">
        <v>159.1</v>
      </c>
      <c r="CC36" s="62"/>
      <c r="CD36" s="62"/>
      <c r="CE36" s="61">
        <v>25.98</v>
      </c>
      <c r="CF36" s="61"/>
      <c r="CG36" s="61">
        <v>18.7</v>
      </c>
      <c r="CH36" s="61">
        <v>11.09</v>
      </c>
      <c r="CI36" s="61">
        <v>14.9</v>
      </c>
      <c r="CJ36" s="61">
        <v>973.4</v>
      </c>
      <c r="CK36" s="61">
        <v>727.22</v>
      </c>
      <c r="CL36" s="61">
        <v>850.31</v>
      </c>
      <c r="CM36" s="61">
        <v>36.78</v>
      </c>
      <c r="CN36" s="61">
        <v>20.94</v>
      </c>
      <c r="CO36" s="61">
        <v>28.86</v>
      </c>
      <c r="CP36" s="61">
        <v>0</v>
      </c>
      <c r="CQ36" s="61">
        <v>0.45</v>
      </c>
    </row>
    <row r="37" spans="1:95" ht="14.4" x14ac:dyDescent="0.3">
      <c r="A37" s="121" t="s">
        <v>115</v>
      </c>
      <c r="B37" s="126" t="s">
        <v>116</v>
      </c>
      <c r="C37" s="123" t="str">
        <f>"200"</f>
        <v>200</v>
      </c>
      <c r="D37" s="123">
        <v>0.08</v>
      </c>
      <c r="E37" s="123">
        <v>0</v>
      </c>
      <c r="F37" s="123">
        <v>0.02</v>
      </c>
      <c r="G37" s="123">
        <v>0.02</v>
      </c>
      <c r="H37" s="123">
        <v>9.84</v>
      </c>
      <c r="I37" s="243">
        <v>37.802231999999989</v>
      </c>
      <c r="J37" s="134">
        <v>0</v>
      </c>
      <c r="K37" s="13">
        <v>0</v>
      </c>
      <c r="L37" s="13">
        <v>0</v>
      </c>
      <c r="M37" s="13">
        <v>0</v>
      </c>
      <c r="N37" s="13">
        <v>9.8000000000000007</v>
      </c>
      <c r="O37" s="13">
        <v>0</v>
      </c>
      <c r="P37" s="13">
        <v>0.04</v>
      </c>
      <c r="Q37" s="13">
        <v>0</v>
      </c>
      <c r="R37" s="13">
        <v>0</v>
      </c>
      <c r="S37" s="13">
        <v>0</v>
      </c>
      <c r="T37" s="13">
        <v>0.03</v>
      </c>
      <c r="U37" s="13">
        <v>0.1</v>
      </c>
      <c r="V37" s="13">
        <v>0.3</v>
      </c>
      <c r="W37" s="13">
        <v>0.28999999999999998</v>
      </c>
      <c r="X37" s="13">
        <v>0</v>
      </c>
      <c r="Y37" s="13">
        <v>0</v>
      </c>
      <c r="Z37" s="13">
        <v>0.03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200.04</v>
      </c>
      <c r="CC37" s="15"/>
      <c r="CD37" s="15"/>
      <c r="CE37" s="14">
        <v>0</v>
      </c>
      <c r="CF37" s="14"/>
      <c r="CG37" s="14">
        <v>4.21</v>
      </c>
      <c r="CH37" s="14">
        <v>4.21</v>
      </c>
      <c r="CI37" s="14">
        <v>4.21</v>
      </c>
      <c r="CJ37" s="14">
        <v>497.96</v>
      </c>
      <c r="CK37" s="14">
        <v>192.28</v>
      </c>
      <c r="CL37" s="14">
        <v>345.12</v>
      </c>
      <c r="CM37" s="14">
        <v>44.51</v>
      </c>
      <c r="CN37" s="14">
        <v>26.48</v>
      </c>
      <c r="CO37" s="14">
        <v>35.49</v>
      </c>
      <c r="CP37" s="14">
        <v>10</v>
      </c>
      <c r="CQ37" s="14">
        <v>0</v>
      </c>
    </row>
    <row r="38" spans="1:95" x14ac:dyDescent="0.3">
      <c r="A38" s="121" t="str">
        <f>"-"</f>
        <v>-</v>
      </c>
      <c r="B38" s="126" t="s">
        <v>254</v>
      </c>
      <c r="C38" s="123">
        <v>25</v>
      </c>
      <c r="D38" s="123">
        <v>1.65</v>
      </c>
      <c r="E38" s="123">
        <v>0</v>
      </c>
      <c r="F38" s="123">
        <v>0.16</v>
      </c>
      <c r="G38" s="123">
        <v>0.2</v>
      </c>
      <c r="H38" s="123">
        <v>11.72</v>
      </c>
      <c r="I38" s="243">
        <v>55.97</v>
      </c>
      <c r="J38" s="82">
        <v>0</v>
      </c>
      <c r="K38" s="60">
        <v>0</v>
      </c>
      <c r="L38" s="60">
        <v>0</v>
      </c>
      <c r="M38" s="60">
        <v>0</v>
      </c>
      <c r="N38" s="60">
        <v>0.33</v>
      </c>
      <c r="O38" s="60">
        <v>13.68</v>
      </c>
      <c r="P38" s="60">
        <v>0.06</v>
      </c>
      <c r="Q38" s="60">
        <v>0</v>
      </c>
      <c r="R38" s="60">
        <v>0</v>
      </c>
      <c r="S38" s="60">
        <v>0</v>
      </c>
      <c r="T38" s="60">
        <v>0.54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60">
        <v>0</v>
      </c>
      <c r="AH38" s="60">
        <v>0</v>
      </c>
      <c r="AI38" s="60">
        <v>0</v>
      </c>
      <c r="AJ38" s="61">
        <v>0</v>
      </c>
      <c r="AK38" s="61">
        <v>95.79</v>
      </c>
      <c r="AL38" s="61">
        <v>99.7</v>
      </c>
      <c r="AM38" s="61">
        <v>152.69</v>
      </c>
      <c r="AN38" s="61">
        <v>50.63</v>
      </c>
      <c r="AO38" s="61">
        <v>30.02</v>
      </c>
      <c r="AP38" s="61">
        <v>60.03</v>
      </c>
      <c r="AQ38" s="61">
        <v>22.71</v>
      </c>
      <c r="AR38" s="61">
        <v>108.58</v>
      </c>
      <c r="AS38" s="61">
        <v>67.34</v>
      </c>
      <c r="AT38" s="61">
        <v>93.96</v>
      </c>
      <c r="AU38" s="61">
        <v>77.52</v>
      </c>
      <c r="AV38" s="61">
        <v>40.72</v>
      </c>
      <c r="AW38" s="61">
        <v>72.040000000000006</v>
      </c>
      <c r="AX38" s="61">
        <v>602.39</v>
      </c>
      <c r="AY38" s="61">
        <v>0</v>
      </c>
      <c r="AZ38" s="61">
        <v>196.27</v>
      </c>
      <c r="BA38" s="61">
        <v>85.35</v>
      </c>
      <c r="BB38" s="61">
        <v>56.64</v>
      </c>
      <c r="BC38" s="61">
        <v>44.89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0.02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0.02</v>
      </c>
      <c r="BT38" s="61">
        <v>0</v>
      </c>
      <c r="BU38" s="61">
        <v>0</v>
      </c>
      <c r="BV38" s="61">
        <v>0.08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11.73</v>
      </c>
      <c r="CC38" s="62"/>
      <c r="CD38" s="62"/>
      <c r="CE38" s="61">
        <v>0</v>
      </c>
      <c r="CF38" s="61"/>
      <c r="CG38" s="61">
        <v>0</v>
      </c>
      <c r="CH38" s="61">
        <v>0</v>
      </c>
      <c r="CI38" s="61">
        <v>0</v>
      </c>
      <c r="CJ38" s="61">
        <v>950</v>
      </c>
      <c r="CK38" s="61">
        <v>366</v>
      </c>
      <c r="CL38" s="61">
        <v>658</v>
      </c>
      <c r="CM38" s="61">
        <v>7.6</v>
      </c>
      <c r="CN38" s="61">
        <v>7.6</v>
      </c>
      <c r="CO38" s="61">
        <v>7.6</v>
      </c>
      <c r="CP38" s="61">
        <v>0</v>
      </c>
      <c r="CQ38" s="61">
        <v>0</v>
      </c>
    </row>
    <row r="39" spans="1:95" x14ac:dyDescent="0.3">
      <c r="A39" s="121" t="str">
        <f>"-"</f>
        <v>-</v>
      </c>
      <c r="B39" s="126" t="s">
        <v>204</v>
      </c>
      <c r="C39" s="123" t="str">
        <f>"100"</f>
        <v>100</v>
      </c>
      <c r="D39" s="123">
        <v>0.4</v>
      </c>
      <c r="E39" s="123">
        <v>0</v>
      </c>
      <c r="F39" s="123">
        <v>0.4</v>
      </c>
      <c r="G39" s="123">
        <v>0.4</v>
      </c>
      <c r="H39" s="123">
        <v>11.6</v>
      </c>
      <c r="I39" s="243">
        <v>48.68</v>
      </c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9"/>
      <c r="CD39" s="109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</row>
    <row r="40" spans="1:95" x14ac:dyDescent="0.3">
      <c r="A40" s="127"/>
      <c r="B40" s="142" t="s">
        <v>101</v>
      </c>
      <c r="C40" s="128"/>
      <c r="D40" s="128">
        <f t="shared" ref="D40:I40" si="10">SUM(D35:D39)</f>
        <v>20.679999999999993</v>
      </c>
      <c r="E40" s="128">
        <f t="shared" si="10"/>
        <v>13.96</v>
      </c>
      <c r="F40" s="128">
        <f t="shared" si="10"/>
        <v>20.82</v>
      </c>
      <c r="G40" s="128">
        <f t="shared" si="10"/>
        <v>3.5600000000000005</v>
      </c>
      <c r="H40" s="128">
        <f t="shared" si="10"/>
        <v>79.33</v>
      </c>
      <c r="I40" s="244">
        <f t="shared" si="10"/>
        <v>586.12719654999989</v>
      </c>
      <c r="J40" s="63">
        <v>12.22</v>
      </c>
      <c r="K40" s="63">
        <v>4.6500000000000004</v>
      </c>
      <c r="L40" s="63">
        <v>0</v>
      </c>
      <c r="M40" s="63">
        <v>0</v>
      </c>
      <c r="N40" s="63">
        <v>31.16</v>
      </c>
      <c r="O40" s="63">
        <v>76.989999999999995</v>
      </c>
      <c r="P40" s="63">
        <v>10.53</v>
      </c>
      <c r="Q40" s="63">
        <v>0</v>
      </c>
      <c r="R40" s="63">
        <v>0</v>
      </c>
      <c r="S40" s="63">
        <v>2.09</v>
      </c>
      <c r="T40" s="63">
        <v>7.68</v>
      </c>
      <c r="U40" s="63">
        <v>1338.43</v>
      </c>
      <c r="V40" s="63">
        <v>1298.83</v>
      </c>
      <c r="W40" s="63">
        <v>171.19</v>
      </c>
      <c r="X40" s="63">
        <v>91.26</v>
      </c>
      <c r="Y40" s="63">
        <v>355</v>
      </c>
      <c r="Z40" s="63">
        <v>7.76</v>
      </c>
      <c r="AA40" s="63">
        <v>25.14</v>
      </c>
      <c r="AB40" s="63">
        <v>1679.79</v>
      </c>
      <c r="AC40" s="63">
        <v>391.17</v>
      </c>
      <c r="AD40" s="63">
        <v>5.82</v>
      </c>
      <c r="AE40" s="63">
        <v>0.55000000000000004</v>
      </c>
      <c r="AF40" s="63">
        <v>0.26</v>
      </c>
      <c r="AG40" s="63">
        <v>3.98</v>
      </c>
      <c r="AH40" s="63">
        <v>10.65</v>
      </c>
      <c r="AI40" s="63">
        <v>19.89</v>
      </c>
      <c r="AJ40" s="1">
        <v>0</v>
      </c>
      <c r="AK40" s="1">
        <v>1364.55</v>
      </c>
      <c r="AL40" s="1">
        <v>1152.4000000000001</v>
      </c>
      <c r="AM40" s="1">
        <v>2001.22</v>
      </c>
      <c r="AN40" s="1">
        <v>1512.73</v>
      </c>
      <c r="AO40" s="1">
        <v>503.31</v>
      </c>
      <c r="AP40" s="1">
        <v>1002.51</v>
      </c>
      <c r="AQ40" s="1">
        <v>340.97</v>
      </c>
      <c r="AR40" s="1">
        <v>1204.3399999999999</v>
      </c>
      <c r="AS40" s="1">
        <v>1127.1400000000001</v>
      </c>
      <c r="AT40" s="1">
        <v>1308.0899999999999</v>
      </c>
      <c r="AU40" s="1">
        <v>1809.84</v>
      </c>
      <c r="AV40" s="1">
        <v>748.86</v>
      </c>
      <c r="AW40" s="1">
        <v>1054.23</v>
      </c>
      <c r="AX40" s="1">
        <v>5307.77</v>
      </c>
      <c r="AY40" s="1">
        <v>127.84</v>
      </c>
      <c r="AZ40" s="1">
        <v>1603.64</v>
      </c>
      <c r="BA40" s="1">
        <v>1093.0999999999999</v>
      </c>
      <c r="BB40" s="1">
        <v>805.55</v>
      </c>
      <c r="BC40" s="1">
        <v>391.47</v>
      </c>
      <c r="BD40" s="1">
        <v>0.11</v>
      </c>
      <c r="BE40" s="1">
        <v>0.06</v>
      </c>
      <c r="BF40" s="1">
        <v>0.06</v>
      </c>
      <c r="BG40" s="1">
        <v>0.15</v>
      </c>
      <c r="BH40" s="1">
        <v>0.17</v>
      </c>
      <c r="BI40" s="1">
        <v>0.57999999999999996</v>
      </c>
      <c r="BJ40" s="1">
        <v>0.03</v>
      </c>
      <c r="BK40" s="1">
        <v>2.02</v>
      </c>
      <c r="BL40" s="1">
        <v>0.01</v>
      </c>
      <c r="BM40" s="1">
        <v>0.67</v>
      </c>
      <c r="BN40" s="1">
        <v>0.03</v>
      </c>
      <c r="BO40" s="1">
        <v>0.04</v>
      </c>
      <c r="BP40" s="1">
        <v>0</v>
      </c>
      <c r="BQ40" s="1">
        <v>0.1</v>
      </c>
      <c r="BR40" s="1">
        <v>0.16</v>
      </c>
      <c r="BS40" s="1">
        <v>2.76</v>
      </c>
      <c r="BT40" s="1">
        <v>0</v>
      </c>
      <c r="BU40" s="1">
        <v>0</v>
      </c>
      <c r="BV40" s="1">
        <v>4.7699999999999996</v>
      </c>
      <c r="BW40" s="1">
        <v>0.04</v>
      </c>
      <c r="BX40" s="1">
        <v>0</v>
      </c>
      <c r="BY40" s="1">
        <v>0</v>
      </c>
      <c r="BZ40" s="1">
        <v>0</v>
      </c>
      <c r="CA40" s="1">
        <v>0</v>
      </c>
      <c r="CB40" s="1">
        <v>880.99</v>
      </c>
      <c r="CC40" s="64"/>
      <c r="CD40" s="64"/>
      <c r="CE40" s="1">
        <v>305.11</v>
      </c>
      <c r="CF40" s="1"/>
      <c r="CG40" s="1">
        <v>98.44</v>
      </c>
      <c r="CH40" s="1">
        <v>58.94</v>
      </c>
      <c r="CI40" s="1">
        <v>78.69</v>
      </c>
      <c r="CJ40" s="1">
        <v>6819.16</v>
      </c>
      <c r="CK40" s="1">
        <v>3757.87</v>
      </c>
      <c r="CL40" s="1">
        <v>5288.52</v>
      </c>
      <c r="CM40" s="1">
        <v>228.49</v>
      </c>
      <c r="CN40" s="1">
        <v>162.97999999999999</v>
      </c>
      <c r="CO40" s="1">
        <v>195.73</v>
      </c>
      <c r="CP40" s="1">
        <v>10</v>
      </c>
      <c r="CQ40" s="1">
        <v>1.95</v>
      </c>
    </row>
    <row r="41" spans="1:95" ht="13.2" hidden="1" customHeight="1" x14ac:dyDescent="0.3">
      <c r="A41" s="56"/>
      <c r="B41" s="16" t="s">
        <v>247</v>
      </c>
      <c r="C41" s="74"/>
      <c r="D41" s="74">
        <v>22.5</v>
      </c>
      <c r="E41" s="74">
        <v>0</v>
      </c>
      <c r="F41" s="74">
        <v>23</v>
      </c>
      <c r="G41" s="74">
        <v>0</v>
      </c>
      <c r="H41" s="74">
        <v>95.75</v>
      </c>
      <c r="I41" s="242">
        <v>680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315</v>
      </c>
      <c r="AD41" s="50">
        <v>0</v>
      </c>
      <c r="AE41" s="50">
        <v>0.48999999999999994</v>
      </c>
      <c r="AF41" s="50">
        <v>0.55999999999999994</v>
      </c>
      <c r="AI41" s="50">
        <v>24.5</v>
      </c>
      <c r="CI41" s="51">
        <v>0</v>
      </c>
      <c r="CL41" s="51">
        <v>0</v>
      </c>
      <c r="CO41" s="51">
        <v>0</v>
      </c>
    </row>
    <row r="42" spans="1:95" ht="13.8" hidden="1" customHeight="1" x14ac:dyDescent="0.3">
      <c r="A42" s="56"/>
      <c r="B42" s="16" t="s">
        <v>103</v>
      </c>
      <c r="C42" s="74"/>
      <c r="D42" s="74">
        <f t="shared" ref="D42:I42" si="11">D40-D41</f>
        <v>-1.8200000000000074</v>
      </c>
      <c r="E42" s="74">
        <f t="shared" si="11"/>
        <v>13.96</v>
      </c>
      <c r="F42" s="74">
        <f t="shared" si="11"/>
        <v>-2.1799999999999997</v>
      </c>
      <c r="G42" s="74">
        <f t="shared" si="11"/>
        <v>3.5600000000000005</v>
      </c>
      <c r="H42" s="74">
        <f t="shared" si="11"/>
        <v>-16.420000000000002</v>
      </c>
      <c r="I42" s="242">
        <f t="shared" si="11"/>
        <v>-93.872803450000106</v>
      </c>
      <c r="V42" s="50">
        <f t="shared" ref="V42:AF42" si="12">V40-V41</f>
        <v>1298.83</v>
      </c>
      <c r="W42" s="50">
        <f t="shared" si="12"/>
        <v>171.19</v>
      </c>
      <c r="X42" s="50">
        <f t="shared" si="12"/>
        <v>91.26</v>
      </c>
      <c r="Y42" s="50">
        <f t="shared" si="12"/>
        <v>355</v>
      </c>
      <c r="Z42" s="50">
        <f t="shared" si="12"/>
        <v>7.76</v>
      </c>
      <c r="AA42" s="50">
        <f t="shared" si="12"/>
        <v>25.14</v>
      </c>
      <c r="AB42" s="50">
        <f t="shared" si="12"/>
        <v>1679.79</v>
      </c>
      <c r="AC42" s="50">
        <f t="shared" si="12"/>
        <v>76.170000000000016</v>
      </c>
      <c r="AD42" s="50">
        <f t="shared" si="12"/>
        <v>5.82</v>
      </c>
      <c r="AE42" s="50">
        <f t="shared" si="12"/>
        <v>6.0000000000000109E-2</v>
      </c>
      <c r="AF42" s="50">
        <f t="shared" si="12"/>
        <v>-0.29999999999999993</v>
      </c>
      <c r="AI42" s="50">
        <f>AI40-AI41</f>
        <v>-4.6099999999999994</v>
      </c>
      <c r="CI42" s="51">
        <f>CI40-CI41</f>
        <v>78.69</v>
      </c>
      <c r="CL42" s="51">
        <f>CL40-CL41</f>
        <v>5288.52</v>
      </c>
      <c r="CO42" s="51">
        <f>CO40-CO41</f>
        <v>195.73</v>
      </c>
    </row>
    <row r="43" spans="1:95" ht="15" hidden="1" customHeight="1" x14ac:dyDescent="0.3">
      <c r="A43" s="56"/>
      <c r="B43" s="16" t="s">
        <v>104</v>
      </c>
      <c r="C43" s="74"/>
      <c r="D43" s="74">
        <v>13</v>
      </c>
      <c r="E43" s="74"/>
      <c r="F43" s="74">
        <v>34</v>
      </c>
      <c r="G43" s="74"/>
      <c r="H43" s="74">
        <v>53</v>
      </c>
      <c r="I43" s="242"/>
    </row>
    <row r="44" spans="1:95" ht="5.4" customHeight="1" x14ac:dyDescent="0.3">
      <c r="A44" s="56"/>
      <c r="B44" s="16"/>
      <c r="C44" s="74"/>
      <c r="D44" s="74"/>
      <c r="E44" s="74"/>
      <c r="F44" s="74"/>
      <c r="G44" s="74"/>
      <c r="H44" s="74"/>
      <c r="I44" s="242"/>
    </row>
    <row r="45" spans="1:95" ht="13.2" customHeight="1" x14ac:dyDescent="0.3">
      <c r="A45" s="56"/>
      <c r="B45" s="23" t="s">
        <v>145</v>
      </c>
      <c r="C45" s="180" t="s">
        <v>156</v>
      </c>
      <c r="D45" s="239" t="s">
        <v>157</v>
      </c>
      <c r="E45" s="239"/>
      <c r="F45" s="281" t="s">
        <v>158</v>
      </c>
      <c r="G45" s="281"/>
      <c r="H45" s="181" t="s">
        <v>159</v>
      </c>
      <c r="I45" s="181" t="s">
        <v>160</v>
      </c>
    </row>
    <row r="46" spans="1:95" x14ac:dyDescent="0.3">
      <c r="A46" s="121"/>
      <c r="B46" s="149" t="s">
        <v>92</v>
      </c>
      <c r="C46" s="131"/>
      <c r="D46" s="237"/>
      <c r="E46" s="237"/>
      <c r="F46" s="273"/>
      <c r="G46" s="273"/>
      <c r="H46" s="132"/>
      <c r="I46" s="132"/>
    </row>
    <row r="47" spans="1:95" x14ac:dyDescent="0.3">
      <c r="A47" s="121" t="str">
        <f>" 245/1"</f>
        <v xml:space="preserve"> 245/1</v>
      </c>
      <c r="B47" s="126" t="s">
        <v>344</v>
      </c>
      <c r="C47" s="123" t="str">
        <f>"30"</f>
        <v>30</v>
      </c>
      <c r="D47" s="123">
        <v>0.23</v>
      </c>
      <c r="E47" s="123">
        <v>0</v>
      </c>
      <c r="F47" s="123">
        <v>0.25</v>
      </c>
      <c r="G47" s="123">
        <v>0.28000000000000003</v>
      </c>
      <c r="H47" s="123">
        <v>0.98</v>
      </c>
      <c r="I47" s="243">
        <v>6.4571317499999994</v>
      </c>
    </row>
    <row r="48" spans="1:95" ht="15.6" customHeight="1" x14ac:dyDescent="0.3">
      <c r="A48" s="121" t="s">
        <v>237</v>
      </c>
      <c r="B48" s="126" t="s">
        <v>213</v>
      </c>
      <c r="C48" s="123" t="str">
        <f>"100"</f>
        <v>100</v>
      </c>
      <c r="D48" s="123">
        <v>12.9</v>
      </c>
      <c r="E48" s="123">
        <v>0</v>
      </c>
      <c r="F48" s="243">
        <v>12.7</v>
      </c>
      <c r="G48" s="123">
        <v>4.63</v>
      </c>
      <c r="H48" s="123">
        <v>2.95</v>
      </c>
      <c r="I48" s="123">
        <v>203.9</v>
      </c>
      <c r="J48" s="82">
        <v>0.93</v>
      </c>
      <c r="K48" s="60">
        <v>3.14</v>
      </c>
      <c r="L48" s="60">
        <v>0</v>
      </c>
      <c r="M48" s="60">
        <v>0</v>
      </c>
      <c r="N48" s="60">
        <v>1.66</v>
      </c>
      <c r="O48" s="60">
        <v>1.0900000000000001</v>
      </c>
      <c r="P48" s="60">
        <v>0.2</v>
      </c>
      <c r="Q48" s="60">
        <v>0</v>
      </c>
      <c r="R48" s="60">
        <v>0</v>
      </c>
      <c r="S48" s="60">
        <v>0.24</v>
      </c>
      <c r="T48" s="60">
        <v>1.56</v>
      </c>
      <c r="U48" s="60">
        <v>236.94</v>
      </c>
      <c r="V48" s="60">
        <v>241.36</v>
      </c>
      <c r="W48" s="60">
        <v>8.83</v>
      </c>
      <c r="X48" s="60">
        <v>56.54</v>
      </c>
      <c r="Y48" s="60">
        <v>111.33</v>
      </c>
      <c r="Z48" s="60">
        <v>1.05</v>
      </c>
      <c r="AA48" s="60">
        <v>3.73</v>
      </c>
      <c r="AB48" s="60">
        <v>261.12</v>
      </c>
      <c r="AC48" s="60">
        <v>85</v>
      </c>
      <c r="AD48" s="60">
        <v>2.14</v>
      </c>
      <c r="AE48" s="60">
        <v>0.04</v>
      </c>
      <c r="AF48" s="60">
        <v>0.04</v>
      </c>
      <c r="AG48" s="60">
        <v>4.3099999999999996</v>
      </c>
      <c r="AH48" s="60">
        <v>0.24</v>
      </c>
      <c r="AI48" s="60">
        <v>0.22</v>
      </c>
      <c r="AJ48" s="61">
        <v>0</v>
      </c>
      <c r="AK48" s="61">
        <v>8.9</v>
      </c>
      <c r="AL48" s="61">
        <v>8.02</v>
      </c>
      <c r="AM48" s="61">
        <v>14.49</v>
      </c>
      <c r="AN48" s="61">
        <v>5.0999999999999996</v>
      </c>
      <c r="AO48" s="61">
        <v>2.77</v>
      </c>
      <c r="AP48" s="61">
        <v>5.96</v>
      </c>
      <c r="AQ48" s="61">
        <v>1.86</v>
      </c>
      <c r="AR48" s="61">
        <v>9.08</v>
      </c>
      <c r="AS48" s="61">
        <v>6.68</v>
      </c>
      <c r="AT48" s="61">
        <v>7.67</v>
      </c>
      <c r="AU48" s="61">
        <v>9.01</v>
      </c>
      <c r="AV48" s="61">
        <v>3.67</v>
      </c>
      <c r="AW48" s="61">
        <v>6.54</v>
      </c>
      <c r="AX48" s="61">
        <v>57.02</v>
      </c>
      <c r="AY48" s="61">
        <v>0</v>
      </c>
      <c r="AZ48" s="61">
        <v>16.86</v>
      </c>
      <c r="BA48" s="61">
        <v>9.1300000000000008</v>
      </c>
      <c r="BB48" s="61">
        <v>4.5999999999999996</v>
      </c>
      <c r="BC48" s="61">
        <v>3.62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0.22</v>
      </c>
      <c r="BL48" s="61">
        <v>0</v>
      </c>
      <c r="BM48" s="61">
        <v>0.14000000000000001</v>
      </c>
      <c r="BN48" s="61">
        <v>0.01</v>
      </c>
      <c r="BO48" s="61">
        <v>0.02</v>
      </c>
      <c r="BP48" s="61">
        <v>0</v>
      </c>
      <c r="BQ48" s="61">
        <v>0</v>
      </c>
      <c r="BR48" s="61">
        <v>0</v>
      </c>
      <c r="BS48" s="61">
        <v>0.84</v>
      </c>
      <c r="BT48" s="61">
        <v>0</v>
      </c>
      <c r="BU48" s="61">
        <v>0</v>
      </c>
      <c r="BV48" s="61">
        <v>2.72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124.16</v>
      </c>
      <c r="CC48" s="62"/>
      <c r="CD48" s="62"/>
      <c r="CE48" s="61">
        <v>47.25</v>
      </c>
      <c r="CF48" s="61"/>
      <c r="CG48" s="61">
        <v>20.21</v>
      </c>
      <c r="CH48" s="61">
        <v>14.35</v>
      </c>
      <c r="CI48" s="61">
        <v>15.21</v>
      </c>
      <c r="CJ48" s="61">
        <v>75.67</v>
      </c>
      <c r="CK48" s="61">
        <v>24.56</v>
      </c>
      <c r="CL48" s="61">
        <v>49.67</v>
      </c>
      <c r="CM48" s="61">
        <v>0.49</v>
      </c>
      <c r="CN48" s="61">
        <v>16</v>
      </c>
      <c r="CO48" s="61">
        <v>0.4</v>
      </c>
      <c r="CP48" s="61">
        <v>0.5</v>
      </c>
      <c r="CQ48" s="61">
        <v>0.5</v>
      </c>
    </row>
    <row r="49" spans="1:95" ht="15.6" customHeight="1" x14ac:dyDescent="0.3">
      <c r="A49" s="141" t="s">
        <v>238</v>
      </c>
      <c r="B49" s="126" t="s">
        <v>214</v>
      </c>
      <c r="C49" s="123" t="str">
        <f>"180"</f>
        <v>180</v>
      </c>
      <c r="D49" s="123">
        <v>4.1900000000000004</v>
      </c>
      <c r="E49" s="123">
        <v>0.03</v>
      </c>
      <c r="F49" s="123">
        <v>5.1100000000000003</v>
      </c>
      <c r="G49" s="123">
        <v>0.63</v>
      </c>
      <c r="H49" s="123">
        <v>44.15</v>
      </c>
      <c r="I49" s="243">
        <v>239.91039631199999</v>
      </c>
      <c r="J49" s="82">
        <v>3.54</v>
      </c>
      <c r="K49" s="60">
        <v>0.16</v>
      </c>
      <c r="L49" s="60">
        <v>0</v>
      </c>
      <c r="M49" s="60">
        <v>0</v>
      </c>
      <c r="N49" s="60">
        <v>0.45</v>
      </c>
      <c r="O49" s="60">
        <v>41.94</v>
      </c>
      <c r="P49" s="60">
        <v>1.77</v>
      </c>
      <c r="Q49" s="60">
        <v>0</v>
      </c>
      <c r="R49" s="60">
        <v>0</v>
      </c>
      <c r="S49" s="60">
        <v>0</v>
      </c>
      <c r="T49" s="60">
        <v>1.35</v>
      </c>
      <c r="U49" s="60">
        <v>356.48</v>
      </c>
      <c r="V49" s="60">
        <v>61.67</v>
      </c>
      <c r="W49" s="60">
        <v>8.4</v>
      </c>
      <c r="X49" s="60">
        <v>27.98</v>
      </c>
      <c r="Y49" s="60">
        <v>84.39</v>
      </c>
      <c r="Z49" s="60">
        <v>0.67</v>
      </c>
      <c r="AA49" s="60">
        <v>22.09</v>
      </c>
      <c r="AB49" s="60">
        <v>18.97</v>
      </c>
      <c r="AC49" s="60">
        <v>43.03</v>
      </c>
      <c r="AD49" s="60">
        <v>0.32</v>
      </c>
      <c r="AE49" s="60">
        <v>0.04</v>
      </c>
      <c r="AF49" s="60">
        <v>0.03</v>
      </c>
      <c r="AG49" s="60">
        <v>0.82</v>
      </c>
      <c r="AH49" s="60">
        <v>2.1</v>
      </c>
      <c r="AI49" s="60">
        <v>0.14000000000000001</v>
      </c>
      <c r="AJ49" s="61">
        <v>0</v>
      </c>
      <c r="AK49" s="61">
        <v>250.25</v>
      </c>
      <c r="AL49" s="61">
        <v>196.89</v>
      </c>
      <c r="AM49" s="61">
        <v>369.92</v>
      </c>
      <c r="AN49" s="61">
        <v>155.61000000000001</v>
      </c>
      <c r="AO49" s="61">
        <v>95.4</v>
      </c>
      <c r="AP49" s="61">
        <v>143.88999999999999</v>
      </c>
      <c r="AQ49" s="61">
        <v>60.8</v>
      </c>
      <c r="AR49" s="61">
        <v>220.64</v>
      </c>
      <c r="AS49" s="61">
        <v>232.25</v>
      </c>
      <c r="AT49" s="61">
        <v>302.95999999999998</v>
      </c>
      <c r="AU49" s="61">
        <v>321.89999999999998</v>
      </c>
      <c r="AV49" s="61">
        <v>101.96</v>
      </c>
      <c r="AW49" s="61">
        <v>190.38</v>
      </c>
      <c r="AX49" s="61">
        <v>715.86</v>
      </c>
      <c r="AY49" s="61">
        <v>0</v>
      </c>
      <c r="AZ49" s="61">
        <v>197.19</v>
      </c>
      <c r="BA49" s="61">
        <v>197.42</v>
      </c>
      <c r="BB49" s="61">
        <v>173.26</v>
      </c>
      <c r="BC49" s="61">
        <v>81.48</v>
      </c>
      <c r="BD49" s="61">
        <v>0.21</v>
      </c>
      <c r="BE49" s="61">
        <v>0.05</v>
      </c>
      <c r="BF49" s="61">
        <v>0.04</v>
      </c>
      <c r="BG49" s="61">
        <v>0.1</v>
      </c>
      <c r="BH49" s="61">
        <v>0.13</v>
      </c>
      <c r="BI49" s="61">
        <v>0.44</v>
      </c>
      <c r="BJ49" s="61">
        <v>0</v>
      </c>
      <c r="BK49" s="61">
        <v>1.45</v>
      </c>
      <c r="BL49" s="61">
        <v>0</v>
      </c>
      <c r="BM49" s="61">
        <v>0.44</v>
      </c>
      <c r="BN49" s="61">
        <v>0</v>
      </c>
      <c r="BO49" s="61">
        <v>0</v>
      </c>
      <c r="BP49" s="61">
        <v>0</v>
      </c>
      <c r="BQ49" s="61">
        <v>0.05</v>
      </c>
      <c r="BR49" s="61">
        <v>0.16</v>
      </c>
      <c r="BS49" s="61">
        <v>1.43</v>
      </c>
      <c r="BT49" s="61">
        <v>0</v>
      </c>
      <c r="BU49" s="61">
        <v>0</v>
      </c>
      <c r="BV49" s="61">
        <v>0.17</v>
      </c>
      <c r="BW49" s="61">
        <v>0</v>
      </c>
      <c r="BX49" s="61">
        <v>0</v>
      </c>
      <c r="BY49" s="61">
        <v>0</v>
      </c>
      <c r="BZ49" s="61">
        <v>0</v>
      </c>
      <c r="CA49" s="61">
        <v>0</v>
      </c>
      <c r="CB49" s="61">
        <v>141.82</v>
      </c>
      <c r="CC49" s="62"/>
      <c r="CD49" s="62"/>
      <c r="CE49" s="61">
        <v>25.25</v>
      </c>
      <c r="CF49" s="61"/>
      <c r="CG49" s="61">
        <v>31.21</v>
      </c>
      <c r="CH49" s="61">
        <v>16.21</v>
      </c>
      <c r="CI49" s="61">
        <v>23.71</v>
      </c>
      <c r="CJ49" s="61">
        <v>1897.75</v>
      </c>
      <c r="CK49" s="61">
        <v>947.5</v>
      </c>
      <c r="CL49" s="61">
        <v>1422.62</v>
      </c>
      <c r="CM49" s="61">
        <v>4.5199999999999996</v>
      </c>
      <c r="CN49" s="61">
        <v>1.05</v>
      </c>
      <c r="CO49" s="61">
        <v>2.78</v>
      </c>
      <c r="CP49" s="61">
        <v>0</v>
      </c>
      <c r="CQ49" s="61">
        <v>0.9</v>
      </c>
    </row>
    <row r="50" spans="1:95" ht="14.4" x14ac:dyDescent="0.3">
      <c r="A50" s="121" t="s">
        <v>115</v>
      </c>
      <c r="B50" s="126" t="s">
        <v>116</v>
      </c>
      <c r="C50" s="123" t="str">
        <f>"200"</f>
        <v>200</v>
      </c>
      <c r="D50" s="123">
        <v>0.08</v>
      </c>
      <c r="E50" s="123">
        <v>0</v>
      </c>
      <c r="F50" s="123">
        <v>0.02</v>
      </c>
      <c r="G50" s="123">
        <v>0.02</v>
      </c>
      <c r="H50" s="123">
        <v>9.84</v>
      </c>
      <c r="I50" s="243">
        <v>37.802231999999989</v>
      </c>
      <c r="J50" s="134">
        <v>0</v>
      </c>
      <c r="K50" s="13">
        <v>0</v>
      </c>
      <c r="L50" s="13">
        <v>0</v>
      </c>
      <c r="M50" s="13">
        <v>0</v>
      </c>
      <c r="N50" s="13">
        <v>9.8000000000000007</v>
      </c>
      <c r="O50" s="13">
        <v>0</v>
      </c>
      <c r="P50" s="13">
        <v>0.04</v>
      </c>
      <c r="Q50" s="13">
        <v>0</v>
      </c>
      <c r="R50" s="13">
        <v>0</v>
      </c>
      <c r="S50" s="13">
        <v>0</v>
      </c>
      <c r="T50" s="13">
        <v>0.03</v>
      </c>
      <c r="U50" s="13">
        <v>0.1</v>
      </c>
      <c r="V50" s="13">
        <v>0.3</v>
      </c>
      <c r="W50" s="13">
        <v>0.28999999999999998</v>
      </c>
      <c r="X50" s="13">
        <v>0</v>
      </c>
      <c r="Y50" s="13">
        <v>0</v>
      </c>
      <c r="Z50" s="13">
        <v>0.03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200.04</v>
      </c>
      <c r="CC50" s="15"/>
      <c r="CD50" s="15"/>
      <c r="CE50" s="14">
        <v>0</v>
      </c>
      <c r="CF50" s="14"/>
      <c r="CG50" s="14">
        <v>4.21</v>
      </c>
      <c r="CH50" s="14">
        <v>4.21</v>
      </c>
      <c r="CI50" s="14">
        <v>4.21</v>
      </c>
      <c r="CJ50" s="14">
        <v>497.96</v>
      </c>
      <c r="CK50" s="14">
        <v>192.28</v>
      </c>
      <c r="CL50" s="14">
        <v>345.12</v>
      </c>
      <c r="CM50" s="14">
        <v>44.51</v>
      </c>
      <c r="CN50" s="14">
        <v>26.48</v>
      </c>
      <c r="CO50" s="14">
        <v>35.49</v>
      </c>
      <c r="CP50" s="14">
        <v>10</v>
      </c>
      <c r="CQ50" s="14">
        <v>0</v>
      </c>
    </row>
    <row r="51" spans="1:95" x14ac:dyDescent="0.3">
      <c r="A51" s="121" t="str">
        <f>""</f>
        <v/>
      </c>
      <c r="B51" s="126" t="s">
        <v>112</v>
      </c>
      <c r="C51" s="123">
        <v>25</v>
      </c>
      <c r="D51" s="123">
        <v>2.25</v>
      </c>
      <c r="E51" s="123">
        <v>0</v>
      </c>
      <c r="F51" s="123">
        <v>0.75</v>
      </c>
      <c r="G51" s="123">
        <v>0</v>
      </c>
      <c r="H51" s="123">
        <v>13.45</v>
      </c>
      <c r="I51" s="243">
        <v>66.900000000000006</v>
      </c>
      <c r="J51" s="82">
        <v>0</v>
      </c>
      <c r="K51" s="60">
        <v>0</v>
      </c>
      <c r="L51" s="60">
        <v>0</v>
      </c>
      <c r="M51" s="60">
        <v>0</v>
      </c>
      <c r="N51" s="60">
        <v>1.8</v>
      </c>
      <c r="O51" s="60">
        <v>21.35</v>
      </c>
      <c r="P51" s="60">
        <v>3.75</v>
      </c>
      <c r="Q51" s="60">
        <v>0</v>
      </c>
      <c r="R51" s="60">
        <v>0</v>
      </c>
      <c r="S51" s="60">
        <v>0.15</v>
      </c>
      <c r="T51" s="60">
        <v>0.9</v>
      </c>
      <c r="U51" s="60">
        <v>171.5</v>
      </c>
      <c r="V51" s="60">
        <v>112.5</v>
      </c>
      <c r="W51" s="60">
        <v>17</v>
      </c>
      <c r="X51" s="60">
        <v>31.5</v>
      </c>
      <c r="Y51" s="60">
        <v>86</v>
      </c>
      <c r="Z51" s="60">
        <v>1.4</v>
      </c>
      <c r="AA51" s="60">
        <v>4.5</v>
      </c>
      <c r="AB51" s="60">
        <v>0</v>
      </c>
      <c r="AC51" s="60">
        <v>4.5</v>
      </c>
      <c r="AD51" s="60">
        <v>0.85</v>
      </c>
      <c r="AE51" s="60">
        <v>0.08</v>
      </c>
      <c r="AF51" s="60">
        <v>0.03</v>
      </c>
      <c r="AG51" s="60">
        <v>2.35</v>
      </c>
      <c r="AH51" s="60">
        <v>2.35</v>
      </c>
      <c r="AI51" s="60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0</v>
      </c>
      <c r="BB51" s="61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0</v>
      </c>
      <c r="BR51" s="61">
        <v>0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16.649999999999999</v>
      </c>
      <c r="CC51" s="62"/>
      <c r="CD51" s="62"/>
      <c r="CE51" s="61">
        <v>4.5</v>
      </c>
      <c r="CF51" s="61"/>
      <c r="CG51" s="61">
        <v>0</v>
      </c>
      <c r="CH51" s="61">
        <v>0</v>
      </c>
      <c r="CI51" s="61">
        <v>0</v>
      </c>
      <c r="CJ51" s="61">
        <v>0</v>
      </c>
      <c r="CK51" s="61">
        <v>0</v>
      </c>
      <c r="CL51" s="61">
        <v>0</v>
      </c>
      <c r="CM51" s="61">
        <v>0</v>
      </c>
      <c r="CN51" s="61">
        <v>0</v>
      </c>
      <c r="CO51" s="61">
        <v>0</v>
      </c>
      <c r="CP51" s="61">
        <v>0</v>
      </c>
      <c r="CQ51" s="61">
        <v>0</v>
      </c>
    </row>
    <row r="52" spans="1:95" x14ac:dyDescent="0.3">
      <c r="A52" s="121"/>
      <c r="B52" s="126" t="s">
        <v>100</v>
      </c>
      <c r="C52" s="123" t="str">
        <f>"25"</f>
        <v>25</v>
      </c>
      <c r="D52" s="123">
        <v>1.65</v>
      </c>
      <c r="E52" s="123">
        <v>0</v>
      </c>
      <c r="F52" s="123">
        <v>0.3</v>
      </c>
      <c r="G52" s="123">
        <v>0.3</v>
      </c>
      <c r="H52" s="123">
        <v>10.43</v>
      </c>
      <c r="I52" s="243">
        <v>48.344999999999999</v>
      </c>
      <c r="J52" s="83">
        <v>2.2599999999999998</v>
      </c>
      <c r="K52" s="57">
        <v>2.5</v>
      </c>
      <c r="L52" s="57">
        <v>0</v>
      </c>
      <c r="M52" s="57">
        <v>0</v>
      </c>
      <c r="N52" s="57">
        <v>4.0999999999999996</v>
      </c>
      <c r="O52" s="57">
        <v>19.489999999999998</v>
      </c>
      <c r="P52" s="57">
        <v>1</v>
      </c>
      <c r="Q52" s="57">
        <v>0</v>
      </c>
      <c r="R52" s="57">
        <v>0</v>
      </c>
      <c r="S52" s="57">
        <v>0.13</v>
      </c>
      <c r="T52" s="57">
        <v>0.44</v>
      </c>
      <c r="U52" s="57">
        <v>47.34</v>
      </c>
      <c r="V52" s="57">
        <v>70.53</v>
      </c>
      <c r="W52" s="57">
        <v>31.05</v>
      </c>
      <c r="X52" s="57">
        <v>7.54</v>
      </c>
      <c r="Y52" s="57">
        <v>47.39</v>
      </c>
      <c r="Z52" s="57">
        <v>0.45</v>
      </c>
      <c r="AA52" s="57">
        <v>15.37</v>
      </c>
      <c r="AB52" s="57">
        <v>7.32</v>
      </c>
      <c r="AC52" s="57">
        <v>27.23</v>
      </c>
      <c r="AD52" s="57">
        <v>2.2400000000000002</v>
      </c>
      <c r="AE52" s="57">
        <v>0.05</v>
      </c>
      <c r="AF52" s="57">
        <v>0.05</v>
      </c>
      <c r="AG52" s="57">
        <v>0.34</v>
      </c>
      <c r="AH52" s="57">
        <v>1.3</v>
      </c>
      <c r="AI52" s="57">
        <v>0.09</v>
      </c>
      <c r="AJ52" s="55">
        <v>0</v>
      </c>
      <c r="AK52" s="55">
        <v>338.28</v>
      </c>
      <c r="AL52" s="55">
        <v>282</v>
      </c>
      <c r="AM52" s="55">
        <v>551.76</v>
      </c>
      <c r="AN52" s="55">
        <v>378.2</v>
      </c>
      <c r="AO52" s="55">
        <v>143.85</v>
      </c>
      <c r="AP52" s="55">
        <v>254.38</v>
      </c>
      <c r="AQ52" s="55">
        <v>74.83</v>
      </c>
      <c r="AR52" s="55">
        <v>304.86</v>
      </c>
      <c r="AS52" s="55">
        <v>293.45</v>
      </c>
      <c r="AT52" s="55">
        <v>305.8</v>
      </c>
      <c r="AU52" s="55">
        <v>425.46</v>
      </c>
      <c r="AV52" s="55">
        <v>178.15</v>
      </c>
      <c r="AW52" s="55">
        <v>265.51</v>
      </c>
      <c r="AX52" s="55">
        <v>1466.99</v>
      </c>
      <c r="AY52" s="55">
        <v>2.94</v>
      </c>
      <c r="AZ52" s="55">
        <v>429.46</v>
      </c>
      <c r="BA52" s="55">
        <v>309</v>
      </c>
      <c r="BB52" s="55">
        <v>213.98</v>
      </c>
      <c r="BC52" s="55">
        <v>115.53</v>
      </c>
      <c r="BD52" s="55">
        <v>0</v>
      </c>
      <c r="BE52" s="55">
        <v>0</v>
      </c>
      <c r="BF52" s="55">
        <v>0</v>
      </c>
      <c r="BG52" s="55">
        <v>0</v>
      </c>
      <c r="BH52" s="55">
        <v>0</v>
      </c>
      <c r="BI52" s="55">
        <v>0</v>
      </c>
      <c r="BJ52" s="55">
        <v>0</v>
      </c>
      <c r="BK52" s="55">
        <v>0.25</v>
      </c>
      <c r="BL52" s="55">
        <v>0</v>
      </c>
      <c r="BM52" s="55">
        <v>0.14000000000000001</v>
      </c>
      <c r="BN52" s="55">
        <v>0.01</v>
      </c>
      <c r="BO52" s="55">
        <v>0.02</v>
      </c>
      <c r="BP52" s="55">
        <v>0</v>
      </c>
      <c r="BQ52" s="55">
        <v>0</v>
      </c>
      <c r="BR52" s="55">
        <v>0</v>
      </c>
      <c r="BS52" s="55">
        <v>0.83</v>
      </c>
      <c r="BT52" s="55">
        <v>0</v>
      </c>
      <c r="BU52" s="55">
        <v>0</v>
      </c>
      <c r="BV52" s="55">
        <v>2.42</v>
      </c>
      <c r="BW52" s="55">
        <v>0.02</v>
      </c>
      <c r="BX52" s="55">
        <v>0</v>
      </c>
      <c r="BY52" s="55">
        <v>0</v>
      </c>
      <c r="BZ52" s="55">
        <v>0</v>
      </c>
      <c r="CA52" s="55">
        <v>0</v>
      </c>
      <c r="CB52" s="55">
        <v>29.38</v>
      </c>
      <c r="CC52" s="58"/>
      <c r="CD52" s="58"/>
      <c r="CE52" s="55">
        <v>16.59</v>
      </c>
      <c r="CF52" s="55"/>
      <c r="CG52" s="55">
        <v>8.59</v>
      </c>
      <c r="CH52" s="55">
        <v>5.24</v>
      </c>
      <c r="CI52" s="55">
        <v>6.91</v>
      </c>
      <c r="CJ52" s="55">
        <v>1132.48</v>
      </c>
      <c r="CK52" s="55">
        <v>442.43</v>
      </c>
      <c r="CL52" s="55">
        <v>787.46</v>
      </c>
      <c r="CM52" s="55">
        <v>8.0399999999999991</v>
      </c>
      <c r="CN52" s="55">
        <v>4.03</v>
      </c>
      <c r="CO52" s="55">
        <v>6.45</v>
      </c>
      <c r="CP52" s="55">
        <v>3.08</v>
      </c>
      <c r="CQ52" s="55">
        <v>0.08</v>
      </c>
    </row>
    <row r="53" spans="1:95" ht="14.4" x14ac:dyDescent="0.3">
      <c r="A53" s="127"/>
      <c r="B53" s="142" t="s">
        <v>101</v>
      </c>
      <c r="C53" s="128"/>
      <c r="D53" s="128">
        <f t="shared" ref="D53:I53" si="13">SUM(D47:D52)</f>
        <v>21.299999999999997</v>
      </c>
      <c r="E53" s="128">
        <f t="shared" si="13"/>
        <v>0.03</v>
      </c>
      <c r="F53" s="244">
        <f t="shared" si="13"/>
        <v>19.13</v>
      </c>
      <c r="G53" s="128">
        <f t="shared" si="13"/>
        <v>5.8599999999999994</v>
      </c>
      <c r="H53" s="128">
        <f t="shared" si="13"/>
        <v>81.800000000000011</v>
      </c>
      <c r="I53" s="244">
        <f t="shared" si="13"/>
        <v>603.314760062</v>
      </c>
      <c r="J53" s="136">
        <f t="shared" ref="J53:AI53" si="14">SUM(J48:J52)</f>
        <v>6.7299999999999995</v>
      </c>
      <c r="K53" s="67">
        <f t="shared" si="14"/>
        <v>5.8000000000000007</v>
      </c>
      <c r="L53" s="67">
        <f t="shared" si="14"/>
        <v>0</v>
      </c>
      <c r="M53" s="67">
        <f t="shared" si="14"/>
        <v>0</v>
      </c>
      <c r="N53" s="67">
        <f t="shared" si="14"/>
        <v>17.810000000000002</v>
      </c>
      <c r="O53" s="67">
        <f t="shared" si="14"/>
        <v>83.86999999999999</v>
      </c>
      <c r="P53" s="67">
        <f t="shared" si="14"/>
        <v>6.76</v>
      </c>
      <c r="Q53" s="67">
        <f t="shared" si="14"/>
        <v>0</v>
      </c>
      <c r="R53" s="67">
        <f t="shared" si="14"/>
        <v>0</v>
      </c>
      <c r="S53" s="67">
        <f t="shared" si="14"/>
        <v>0.52</v>
      </c>
      <c r="T53" s="67">
        <f t="shared" si="14"/>
        <v>4.28</v>
      </c>
      <c r="U53" s="67">
        <f t="shared" si="14"/>
        <v>812.36000000000013</v>
      </c>
      <c r="V53" s="67">
        <f t="shared" si="14"/>
        <v>486.36</v>
      </c>
      <c r="W53" s="67">
        <f t="shared" si="14"/>
        <v>65.569999999999993</v>
      </c>
      <c r="X53" s="67">
        <f t="shared" si="14"/>
        <v>123.56</v>
      </c>
      <c r="Y53" s="67">
        <f t="shared" si="14"/>
        <v>329.11</v>
      </c>
      <c r="Z53" s="67">
        <f t="shared" si="14"/>
        <v>3.6000000000000005</v>
      </c>
      <c r="AA53" s="67">
        <f t="shared" si="14"/>
        <v>45.69</v>
      </c>
      <c r="AB53" s="67">
        <f t="shared" si="14"/>
        <v>287.41000000000003</v>
      </c>
      <c r="AC53" s="67">
        <f t="shared" si="14"/>
        <v>159.76</v>
      </c>
      <c r="AD53" s="67">
        <f t="shared" si="14"/>
        <v>5.5500000000000007</v>
      </c>
      <c r="AE53" s="67">
        <f t="shared" si="14"/>
        <v>0.21000000000000002</v>
      </c>
      <c r="AF53" s="67">
        <f t="shared" si="14"/>
        <v>0.15000000000000002</v>
      </c>
      <c r="AG53" s="67">
        <f t="shared" si="14"/>
        <v>7.82</v>
      </c>
      <c r="AH53" s="67">
        <f t="shared" si="14"/>
        <v>5.9899999999999993</v>
      </c>
      <c r="AI53" s="67">
        <f t="shared" si="14"/>
        <v>0.44999999999999996</v>
      </c>
      <c r="AJ53" s="67">
        <f t="shared" ref="AJ53:BO53" si="15">SUM(AJ48:AJ52)</f>
        <v>0</v>
      </c>
      <c r="AK53" s="67">
        <f t="shared" si="15"/>
        <v>597.42999999999995</v>
      </c>
      <c r="AL53" s="67">
        <f t="shared" si="15"/>
        <v>486.90999999999997</v>
      </c>
      <c r="AM53" s="67">
        <f t="shared" si="15"/>
        <v>936.17000000000007</v>
      </c>
      <c r="AN53" s="67">
        <f t="shared" si="15"/>
        <v>538.91</v>
      </c>
      <c r="AO53" s="67">
        <f t="shared" si="15"/>
        <v>242.01999999999998</v>
      </c>
      <c r="AP53" s="67">
        <f t="shared" si="15"/>
        <v>404.23</v>
      </c>
      <c r="AQ53" s="67">
        <f t="shared" si="15"/>
        <v>137.49</v>
      </c>
      <c r="AR53" s="67">
        <f t="shared" si="15"/>
        <v>534.58000000000004</v>
      </c>
      <c r="AS53" s="67">
        <f t="shared" si="15"/>
        <v>532.38</v>
      </c>
      <c r="AT53" s="67">
        <f t="shared" si="15"/>
        <v>616.43000000000006</v>
      </c>
      <c r="AU53" s="67">
        <f t="shared" si="15"/>
        <v>756.36999999999989</v>
      </c>
      <c r="AV53" s="67">
        <f t="shared" si="15"/>
        <v>283.77999999999997</v>
      </c>
      <c r="AW53" s="67">
        <f t="shared" si="15"/>
        <v>462.42999999999995</v>
      </c>
      <c r="AX53" s="67">
        <f t="shared" si="15"/>
        <v>2239.87</v>
      </c>
      <c r="AY53" s="67">
        <f t="shared" si="15"/>
        <v>2.94</v>
      </c>
      <c r="AZ53" s="67">
        <f t="shared" si="15"/>
        <v>643.51</v>
      </c>
      <c r="BA53" s="67">
        <f t="shared" si="15"/>
        <v>515.54999999999995</v>
      </c>
      <c r="BB53" s="67">
        <f t="shared" si="15"/>
        <v>391.84</v>
      </c>
      <c r="BC53" s="67">
        <f t="shared" si="15"/>
        <v>200.63</v>
      </c>
      <c r="BD53" s="67">
        <f t="shared" si="15"/>
        <v>0.21</v>
      </c>
      <c r="BE53" s="67">
        <f t="shared" si="15"/>
        <v>0.05</v>
      </c>
      <c r="BF53" s="67">
        <f t="shared" si="15"/>
        <v>0.04</v>
      </c>
      <c r="BG53" s="67">
        <f t="shared" si="15"/>
        <v>0.1</v>
      </c>
      <c r="BH53" s="67">
        <f t="shared" si="15"/>
        <v>0.13</v>
      </c>
      <c r="BI53" s="67">
        <f t="shared" si="15"/>
        <v>0.44</v>
      </c>
      <c r="BJ53" s="67">
        <f t="shared" si="15"/>
        <v>0</v>
      </c>
      <c r="BK53" s="67">
        <f t="shared" si="15"/>
        <v>1.92</v>
      </c>
      <c r="BL53" s="67">
        <f t="shared" si="15"/>
        <v>0</v>
      </c>
      <c r="BM53" s="67">
        <f t="shared" si="15"/>
        <v>0.72000000000000008</v>
      </c>
      <c r="BN53" s="67">
        <f t="shared" si="15"/>
        <v>0.02</v>
      </c>
      <c r="BO53" s="67">
        <f t="shared" si="15"/>
        <v>0.04</v>
      </c>
      <c r="BP53" s="67">
        <f t="shared" ref="BP53:CQ53" si="16">SUM(BP48:BP52)</f>
        <v>0</v>
      </c>
      <c r="BQ53" s="67">
        <f t="shared" si="16"/>
        <v>0.05</v>
      </c>
      <c r="BR53" s="67">
        <f t="shared" si="16"/>
        <v>0.16</v>
      </c>
      <c r="BS53" s="67">
        <f t="shared" si="16"/>
        <v>3.1</v>
      </c>
      <c r="BT53" s="67">
        <f t="shared" si="16"/>
        <v>0</v>
      </c>
      <c r="BU53" s="67">
        <f t="shared" si="16"/>
        <v>0</v>
      </c>
      <c r="BV53" s="67">
        <f t="shared" si="16"/>
        <v>5.3100000000000005</v>
      </c>
      <c r="BW53" s="67">
        <f t="shared" si="16"/>
        <v>0.02</v>
      </c>
      <c r="BX53" s="67">
        <f t="shared" si="16"/>
        <v>0</v>
      </c>
      <c r="BY53" s="67">
        <f t="shared" si="16"/>
        <v>0</v>
      </c>
      <c r="BZ53" s="67">
        <f t="shared" si="16"/>
        <v>0</v>
      </c>
      <c r="CA53" s="67">
        <f t="shared" si="16"/>
        <v>0</v>
      </c>
      <c r="CB53" s="67">
        <f t="shared" si="16"/>
        <v>512.04999999999995</v>
      </c>
      <c r="CC53" s="67">
        <f t="shared" si="16"/>
        <v>0</v>
      </c>
      <c r="CD53" s="67">
        <f t="shared" si="16"/>
        <v>0</v>
      </c>
      <c r="CE53" s="67">
        <f t="shared" si="16"/>
        <v>93.59</v>
      </c>
      <c r="CF53" s="67">
        <f t="shared" si="16"/>
        <v>0</v>
      </c>
      <c r="CG53" s="67">
        <f t="shared" si="16"/>
        <v>64.22</v>
      </c>
      <c r="CH53" s="67">
        <f t="shared" si="16"/>
        <v>40.010000000000005</v>
      </c>
      <c r="CI53" s="67">
        <f t="shared" si="16"/>
        <v>50.040000000000006</v>
      </c>
      <c r="CJ53" s="67">
        <f t="shared" si="16"/>
        <v>3603.86</v>
      </c>
      <c r="CK53" s="67">
        <f t="shared" si="16"/>
        <v>1606.77</v>
      </c>
      <c r="CL53" s="67">
        <f t="shared" si="16"/>
        <v>2604.87</v>
      </c>
      <c r="CM53" s="67">
        <f t="shared" si="16"/>
        <v>57.559999999999995</v>
      </c>
      <c r="CN53" s="67">
        <f t="shared" si="16"/>
        <v>47.56</v>
      </c>
      <c r="CO53" s="67">
        <f t="shared" si="16"/>
        <v>45.120000000000005</v>
      </c>
      <c r="CP53" s="67">
        <f t="shared" si="16"/>
        <v>13.58</v>
      </c>
      <c r="CQ53" s="67">
        <f t="shared" si="16"/>
        <v>1.48</v>
      </c>
    </row>
    <row r="54" spans="1:95" ht="13.2" hidden="1" customHeight="1" x14ac:dyDescent="0.3">
      <c r="A54" s="56"/>
      <c r="B54" s="16" t="s">
        <v>247</v>
      </c>
      <c r="C54" s="74"/>
      <c r="D54" s="74">
        <v>22.5</v>
      </c>
      <c r="E54" s="74">
        <v>0</v>
      </c>
      <c r="F54" s="74">
        <v>23</v>
      </c>
      <c r="G54" s="74">
        <v>0</v>
      </c>
      <c r="H54" s="74">
        <v>95.75</v>
      </c>
      <c r="I54" s="242">
        <v>680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315</v>
      </c>
      <c r="AD54" s="50">
        <v>0</v>
      </c>
      <c r="AE54" s="50">
        <v>0.48999999999999994</v>
      </c>
      <c r="AF54" s="50">
        <v>0.55999999999999994</v>
      </c>
      <c r="AI54" s="50">
        <v>24.5</v>
      </c>
      <c r="CI54" s="51">
        <v>0</v>
      </c>
      <c r="CL54" s="51">
        <v>0</v>
      </c>
      <c r="CO54" s="51">
        <v>0</v>
      </c>
    </row>
    <row r="55" spans="1:95" ht="13.8" hidden="1" customHeight="1" x14ac:dyDescent="0.3">
      <c r="A55" s="56"/>
      <c r="B55" s="16" t="s">
        <v>103</v>
      </c>
      <c r="C55" s="74"/>
      <c r="D55" s="74">
        <f t="shared" ref="D55:I55" si="17">D53-D54</f>
        <v>-1.2000000000000028</v>
      </c>
      <c r="E55" s="74">
        <f t="shared" si="17"/>
        <v>0.03</v>
      </c>
      <c r="F55" s="74">
        <f t="shared" si="17"/>
        <v>-3.870000000000001</v>
      </c>
      <c r="G55" s="74">
        <f t="shared" si="17"/>
        <v>5.8599999999999994</v>
      </c>
      <c r="H55" s="74">
        <f t="shared" si="17"/>
        <v>-13.949999999999989</v>
      </c>
      <c r="I55" s="242">
        <f t="shared" si="17"/>
        <v>-76.685239937999995</v>
      </c>
      <c r="V55" s="50">
        <f t="shared" ref="V55:AF55" si="18">V53-V54</f>
        <v>486.36</v>
      </c>
      <c r="W55" s="50">
        <f t="shared" si="18"/>
        <v>65.569999999999993</v>
      </c>
      <c r="X55" s="50">
        <f t="shared" si="18"/>
        <v>123.56</v>
      </c>
      <c r="Y55" s="50">
        <f t="shared" si="18"/>
        <v>329.11</v>
      </c>
      <c r="Z55" s="50">
        <f t="shared" si="18"/>
        <v>3.6000000000000005</v>
      </c>
      <c r="AA55" s="50">
        <f t="shared" si="18"/>
        <v>45.69</v>
      </c>
      <c r="AB55" s="50">
        <f t="shared" si="18"/>
        <v>287.41000000000003</v>
      </c>
      <c r="AC55" s="50">
        <f t="shared" si="18"/>
        <v>-155.24</v>
      </c>
      <c r="AD55" s="50">
        <f t="shared" si="18"/>
        <v>5.5500000000000007</v>
      </c>
      <c r="AE55" s="50">
        <f t="shared" si="18"/>
        <v>-0.27999999999999992</v>
      </c>
      <c r="AF55" s="50">
        <f t="shared" si="18"/>
        <v>-0.40999999999999992</v>
      </c>
      <c r="AI55" s="50">
        <f>AI53-AI54</f>
        <v>-24.05</v>
      </c>
      <c r="CI55" s="51">
        <f>CI53-CI54</f>
        <v>50.040000000000006</v>
      </c>
      <c r="CL55" s="51">
        <f>CL53-CL54</f>
        <v>2604.87</v>
      </c>
      <c r="CO55" s="51">
        <f>CO53-CO54</f>
        <v>45.120000000000005</v>
      </c>
    </row>
    <row r="56" spans="1:95" ht="14.4" hidden="1" customHeight="1" x14ac:dyDescent="0.3">
      <c r="A56" s="56"/>
      <c r="B56" s="16" t="s">
        <v>104</v>
      </c>
      <c r="C56" s="74"/>
      <c r="D56" s="74">
        <v>16</v>
      </c>
      <c r="E56" s="74"/>
      <c r="F56" s="74">
        <v>24</v>
      </c>
      <c r="G56" s="74"/>
      <c r="H56" s="74">
        <v>60</v>
      </c>
      <c r="I56" s="242"/>
    </row>
    <row r="57" spans="1:95" ht="7.2" customHeight="1" x14ac:dyDescent="0.3">
      <c r="A57" s="56"/>
      <c r="B57" s="16"/>
      <c r="C57" s="74"/>
      <c r="D57" s="74"/>
      <c r="E57" s="74"/>
      <c r="F57" s="74"/>
      <c r="G57" s="74"/>
      <c r="H57" s="74"/>
      <c r="I57" s="242"/>
    </row>
    <row r="58" spans="1:95" ht="13.8" customHeight="1" x14ac:dyDescent="0.3">
      <c r="A58" s="56"/>
      <c r="B58" s="23" t="s">
        <v>147</v>
      </c>
      <c r="C58" s="180" t="s">
        <v>156</v>
      </c>
      <c r="D58" s="239" t="s">
        <v>157</v>
      </c>
      <c r="E58" s="239"/>
      <c r="F58" s="281" t="s">
        <v>158</v>
      </c>
      <c r="G58" s="281"/>
      <c r="H58" s="181" t="s">
        <v>159</v>
      </c>
      <c r="I58" s="181" t="s">
        <v>160</v>
      </c>
    </row>
    <row r="59" spans="1:95" x14ac:dyDescent="0.3">
      <c r="A59" s="121"/>
      <c r="B59" s="149" t="s">
        <v>92</v>
      </c>
      <c r="C59" s="131"/>
      <c r="D59" s="237"/>
      <c r="E59" s="237"/>
      <c r="F59" s="273"/>
      <c r="G59" s="273"/>
      <c r="H59" s="132"/>
      <c r="I59" s="132"/>
    </row>
    <row r="60" spans="1:95" ht="14.4" customHeight="1" x14ac:dyDescent="0.3">
      <c r="A60" s="121" t="str">
        <f>" 245/1"</f>
        <v xml:space="preserve"> 245/1</v>
      </c>
      <c r="B60" s="126" t="s">
        <v>344</v>
      </c>
      <c r="C60" s="123">
        <v>50</v>
      </c>
      <c r="D60" s="123">
        <v>2.85</v>
      </c>
      <c r="E60" s="123">
        <v>0</v>
      </c>
      <c r="F60" s="123">
        <v>0.45</v>
      </c>
      <c r="G60" s="123">
        <v>0.41</v>
      </c>
      <c r="H60" s="123">
        <v>2.4</v>
      </c>
      <c r="I60" s="243">
        <v>15.41</v>
      </c>
      <c r="J60" s="82">
        <v>0.04</v>
      </c>
      <c r="K60" s="60">
        <v>0.22</v>
      </c>
      <c r="L60" s="60">
        <v>0</v>
      </c>
      <c r="M60" s="60">
        <v>0</v>
      </c>
      <c r="N60" s="60">
        <v>1.29</v>
      </c>
      <c r="O60" s="60">
        <v>0.11</v>
      </c>
      <c r="P60" s="60">
        <v>0.52</v>
      </c>
      <c r="Q60" s="60">
        <v>0</v>
      </c>
      <c r="R60" s="60">
        <v>0</v>
      </c>
      <c r="S60" s="60">
        <v>0.32</v>
      </c>
      <c r="T60" s="60">
        <v>0.49</v>
      </c>
      <c r="U60" s="60">
        <v>78.760000000000005</v>
      </c>
      <c r="V60" s="60">
        <v>103.08</v>
      </c>
      <c r="W60" s="60">
        <v>6.23</v>
      </c>
      <c r="X60" s="60">
        <v>7.2</v>
      </c>
      <c r="Y60" s="60">
        <v>9.4499999999999993</v>
      </c>
      <c r="Z60" s="60">
        <v>0.32</v>
      </c>
      <c r="AA60" s="60">
        <v>0</v>
      </c>
      <c r="AB60" s="60">
        <v>268</v>
      </c>
      <c r="AC60" s="60">
        <v>55.7</v>
      </c>
      <c r="AD60" s="60">
        <v>0.43</v>
      </c>
      <c r="AE60" s="60">
        <v>0.02</v>
      </c>
      <c r="AF60" s="60">
        <v>0.01</v>
      </c>
      <c r="AG60" s="60">
        <v>0.16</v>
      </c>
      <c r="AH60" s="60">
        <v>0.28000000000000003</v>
      </c>
      <c r="AI60" s="60">
        <v>4.13</v>
      </c>
      <c r="AJ60" s="61">
        <v>0</v>
      </c>
      <c r="AK60" s="61">
        <v>9.0299999999999994</v>
      </c>
      <c r="AL60" s="61">
        <v>9.7799999999999994</v>
      </c>
      <c r="AM60" s="61">
        <v>13.54</v>
      </c>
      <c r="AN60" s="61">
        <v>15.04</v>
      </c>
      <c r="AO60" s="61">
        <v>2.63</v>
      </c>
      <c r="AP60" s="61">
        <v>10.91</v>
      </c>
      <c r="AQ60" s="61">
        <v>3.01</v>
      </c>
      <c r="AR60" s="61">
        <v>9.4</v>
      </c>
      <c r="AS60" s="61">
        <v>10.15</v>
      </c>
      <c r="AT60" s="61">
        <v>8.65</v>
      </c>
      <c r="AU60" s="61">
        <v>51.89</v>
      </c>
      <c r="AV60" s="61">
        <v>6.02</v>
      </c>
      <c r="AW60" s="61">
        <v>7.52</v>
      </c>
      <c r="AX60" s="61">
        <v>193.27</v>
      </c>
      <c r="AY60" s="61">
        <v>0</v>
      </c>
      <c r="AZ60" s="61">
        <v>7.15</v>
      </c>
      <c r="BA60" s="61">
        <v>9.7799999999999994</v>
      </c>
      <c r="BB60" s="61">
        <v>9.4</v>
      </c>
      <c r="BC60" s="61">
        <v>1.88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1">
        <v>0</v>
      </c>
      <c r="BK60" s="61">
        <v>0.02</v>
      </c>
      <c r="BL60" s="61">
        <v>0</v>
      </c>
      <c r="BM60" s="61">
        <v>0.01</v>
      </c>
      <c r="BN60" s="61">
        <v>0</v>
      </c>
      <c r="BO60" s="61">
        <v>0</v>
      </c>
      <c r="BP60" s="61">
        <v>0</v>
      </c>
      <c r="BQ60" s="61">
        <v>0</v>
      </c>
      <c r="BR60" s="61">
        <v>0</v>
      </c>
      <c r="BS60" s="61">
        <v>0.1</v>
      </c>
      <c r="BT60" s="61">
        <v>0</v>
      </c>
      <c r="BU60" s="61">
        <v>0</v>
      </c>
      <c r="BV60" s="61">
        <v>0.2</v>
      </c>
      <c r="BW60" s="61">
        <v>0</v>
      </c>
      <c r="BX60" s="61">
        <v>0</v>
      </c>
      <c r="BY60" s="61">
        <v>0</v>
      </c>
      <c r="BZ60" s="61">
        <v>0</v>
      </c>
      <c r="CA60" s="61">
        <v>0</v>
      </c>
      <c r="CB60" s="61">
        <v>37.090000000000003</v>
      </c>
      <c r="CC60" s="62"/>
      <c r="CD60" s="62"/>
      <c r="CE60" s="61">
        <v>44.67</v>
      </c>
      <c r="CF60" s="61"/>
      <c r="CG60" s="61">
        <v>8.82</v>
      </c>
      <c r="CH60" s="61">
        <v>4.82</v>
      </c>
      <c r="CI60" s="61">
        <v>6.82</v>
      </c>
      <c r="CJ60" s="61">
        <v>340.67</v>
      </c>
      <c r="CK60" s="61">
        <v>80.67</v>
      </c>
      <c r="CL60" s="61">
        <v>210.67</v>
      </c>
      <c r="CM60" s="61">
        <v>0.28000000000000003</v>
      </c>
      <c r="CN60" s="61">
        <v>0.1</v>
      </c>
      <c r="CO60" s="61">
        <v>0.19</v>
      </c>
      <c r="CP60" s="61">
        <v>0</v>
      </c>
      <c r="CQ60" s="61">
        <v>0.2</v>
      </c>
    </row>
    <row r="61" spans="1:95" ht="13.8" customHeight="1" x14ac:dyDescent="0.3">
      <c r="A61" s="152" t="s">
        <v>363</v>
      </c>
      <c r="B61" s="153" t="s">
        <v>364</v>
      </c>
      <c r="C61" s="131" t="s">
        <v>315</v>
      </c>
      <c r="D61" s="262">
        <v>17.73</v>
      </c>
      <c r="E61" s="262"/>
      <c r="F61" s="160">
        <v>22.37</v>
      </c>
      <c r="G61" s="262"/>
      <c r="H61" s="262">
        <v>35.4</v>
      </c>
      <c r="I61" s="262">
        <v>412.78</v>
      </c>
      <c r="J61" s="82">
        <v>9.91</v>
      </c>
      <c r="K61" s="60">
        <v>1.3</v>
      </c>
      <c r="L61" s="60">
        <v>0</v>
      </c>
      <c r="M61" s="60">
        <v>0</v>
      </c>
      <c r="N61" s="60">
        <v>1.02</v>
      </c>
      <c r="O61" s="60">
        <v>9.5500000000000007</v>
      </c>
      <c r="P61" s="60">
        <v>0.83</v>
      </c>
      <c r="Q61" s="60">
        <v>0</v>
      </c>
      <c r="R61" s="60">
        <v>0</v>
      </c>
      <c r="S61" s="60">
        <v>0.04</v>
      </c>
      <c r="T61" s="60">
        <v>2.0499999999999998</v>
      </c>
      <c r="U61" s="60">
        <v>472.48</v>
      </c>
      <c r="V61" s="60">
        <v>243.61</v>
      </c>
      <c r="W61" s="60">
        <v>17</v>
      </c>
      <c r="X61" s="60">
        <v>22.43</v>
      </c>
      <c r="Y61" s="60">
        <v>143.44</v>
      </c>
      <c r="Z61" s="60">
        <v>1.65</v>
      </c>
      <c r="AA61" s="60">
        <v>9</v>
      </c>
      <c r="AB61" s="60">
        <v>2.88</v>
      </c>
      <c r="AC61" s="60">
        <v>15.6</v>
      </c>
      <c r="AD61" s="60">
        <v>1.51</v>
      </c>
      <c r="AE61" s="60">
        <v>0.33</v>
      </c>
      <c r="AF61" s="60">
        <v>0.12</v>
      </c>
      <c r="AG61" s="60">
        <v>1.89</v>
      </c>
      <c r="AH61" s="60">
        <v>5.45</v>
      </c>
      <c r="AI61" s="60">
        <v>0.4</v>
      </c>
      <c r="AJ61" s="61">
        <v>0</v>
      </c>
      <c r="AK61" s="61">
        <v>734.24</v>
      </c>
      <c r="AL61" s="61">
        <v>625.69000000000005</v>
      </c>
      <c r="AM61" s="61">
        <v>985.74</v>
      </c>
      <c r="AN61" s="61">
        <v>1013.91</v>
      </c>
      <c r="AO61" s="61">
        <v>302.10000000000002</v>
      </c>
      <c r="AP61" s="61">
        <v>568.67999999999995</v>
      </c>
      <c r="AQ61" s="61">
        <v>164.54</v>
      </c>
      <c r="AR61" s="61">
        <v>544.75</v>
      </c>
      <c r="AS61" s="61">
        <v>652.36</v>
      </c>
      <c r="AT61" s="61">
        <v>743.01</v>
      </c>
      <c r="AU61" s="61">
        <v>1095.43</v>
      </c>
      <c r="AV61" s="61">
        <v>478.37</v>
      </c>
      <c r="AW61" s="61">
        <v>579.01</v>
      </c>
      <c r="AX61" s="61">
        <v>2061.98</v>
      </c>
      <c r="AY61" s="61">
        <v>128.63</v>
      </c>
      <c r="AZ61" s="61">
        <v>602.32000000000005</v>
      </c>
      <c r="BA61" s="61">
        <v>558.80999999999995</v>
      </c>
      <c r="BB61" s="61">
        <v>441.39</v>
      </c>
      <c r="BC61" s="61">
        <v>172.94</v>
      </c>
      <c r="BD61" s="61">
        <v>0</v>
      </c>
      <c r="BE61" s="61">
        <v>0</v>
      </c>
      <c r="BF61" s="61">
        <v>0</v>
      </c>
      <c r="BG61" s="61">
        <v>0</v>
      </c>
      <c r="BH61" s="61">
        <v>0</v>
      </c>
      <c r="BI61" s="61">
        <v>0</v>
      </c>
      <c r="BJ61" s="61">
        <v>0</v>
      </c>
      <c r="BK61" s="61">
        <v>0.12</v>
      </c>
      <c r="BL61" s="61">
        <v>0</v>
      </c>
      <c r="BM61" s="61">
        <v>7.0000000000000007E-2</v>
      </c>
      <c r="BN61" s="61">
        <v>0.01</v>
      </c>
      <c r="BO61" s="61">
        <v>0.01</v>
      </c>
      <c r="BP61" s="61">
        <v>0</v>
      </c>
      <c r="BQ61" s="61">
        <v>0</v>
      </c>
      <c r="BR61" s="61">
        <v>0</v>
      </c>
      <c r="BS61" s="61">
        <v>0.43</v>
      </c>
      <c r="BT61" s="61">
        <v>0</v>
      </c>
      <c r="BU61" s="61">
        <v>0</v>
      </c>
      <c r="BV61" s="61">
        <v>1.23</v>
      </c>
      <c r="BW61" s="61">
        <v>0</v>
      </c>
      <c r="BX61" s="61">
        <v>0</v>
      </c>
      <c r="BY61" s="61">
        <v>0</v>
      </c>
      <c r="BZ61" s="61">
        <v>0</v>
      </c>
      <c r="CA61" s="61">
        <v>0</v>
      </c>
      <c r="CB61" s="61">
        <v>58.67</v>
      </c>
      <c r="CC61" s="62"/>
      <c r="CD61" s="62"/>
      <c r="CE61" s="61">
        <v>9.48</v>
      </c>
      <c r="CF61" s="61"/>
      <c r="CG61" s="61">
        <v>47.09</v>
      </c>
      <c r="CH61" s="61">
        <v>26.87</v>
      </c>
      <c r="CI61" s="61">
        <v>36.979999999999997</v>
      </c>
      <c r="CJ61" s="61">
        <v>3032.33</v>
      </c>
      <c r="CK61" s="61">
        <v>1807.89</v>
      </c>
      <c r="CL61" s="61">
        <v>2420.11</v>
      </c>
      <c r="CM61" s="61">
        <v>20.37</v>
      </c>
      <c r="CN61" s="61">
        <v>13.75</v>
      </c>
      <c r="CO61" s="61">
        <v>17.16</v>
      </c>
      <c r="CP61" s="61">
        <v>0</v>
      </c>
      <c r="CQ61" s="61">
        <v>1</v>
      </c>
    </row>
    <row r="62" spans="1:95" ht="13.8" customHeight="1" x14ac:dyDescent="0.3">
      <c r="A62" s="121" t="s">
        <v>242</v>
      </c>
      <c r="B62" s="126" t="s">
        <v>218</v>
      </c>
      <c r="C62" s="123" t="str">
        <f>"200"</f>
        <v>200</v>
      </c>
      <c r="D62" s="123">
        <v>0</v>
      </c>
      <c r="E62" s="123">
        <v>0</v>
      </c>
      <c r="F62" s="123">
        <v>0</v>
      </c>
      <c r="G62" s="123">
        <v>0</v>
      </c>
      <c r="H62" s="123">
        <v>18.95</v>
      </c>
      <c r="I62" s="243">
        <v>70.710400000000007</v>
      </c>
      <c r="J62" s="82">
        <v>0</v>
      </c>
      <c r="K62" s="60">
        <v>0</v>
      </c>
      <c r="L62" s="60">
        <v>0</v>
      </c>
      <c r="M62" s="60">
        <v>0</v>
      </c>
      <c r="N62" s="60">
        <v>18.23</v>
      </c>
      <c r="O62" s="60">
        <v>0</v>
      </c>
      <c r="P62" s="60">
        <v>0.72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120</v>
      </c>
      <c r="AB62" s="60">
        <v>0</v>
      </c>
      <c r="AC62" s="60">
        <v>0</v>
      </c>
      <c r="AD62" s="60">
        <v>2.34</v>
      </c>
      <c r="AE62" s="60">
        <v>0.26</v>
      </c>
      <c r="AF62" s="60">
        <v>0.31</v>
      </c>
      <c r="AG62" s="60">
        <v>2.5499999999999998</v>
      </c>
      <c r="AH62" s="60">
        <v>0</v>
      </c>
      <c r="AI62" s="60">
        <v>8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0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200.64</v>
      </c>
      <c r="CC62" s="62"/>
      <c r="CD62" s="62"/>
      <c r="CE62" s="61">
        <v>120</v>
      </c>
      <c r="CF62" s="61"/>
      <c r="CG62" s="61">
        <v>0</v>
      </c>
      <c r="CH62" s="61">
        <v>0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0</v>
      </c>
      <c r="CP62" s="61">
        <v>0</v>
      </c>
      <c r="CQ62" s="61">
        <v>0</v>
      </c>
    </row>
    <row r="63" spans="1:95" x14ac:dyDescent="0.3">
      <c r="A63" s="121" t="str">
        <f>"-"</f>
        <v>-</v>
      </c>
      <c r="B63" s="126" t="s">
        <v>254</v>
      </c>
      <c r="C63" s="123">
        <v>25</v>
      </c>
      <c r="D63" s="123">
        <v>1.65</v>
      </c>
      <c r="E63" s="123">
        <v>0</v>
      </c>
      <c r="F63" s="123">
        <v>0.16</v>
      </c>
      <c r="G63" s="123">
        <v>0.2</v>
      </c>
      <c r="H63" s="123">
        <v>11.72</v>
      </c>
      <c r="I63" s="243">
        <v>55.97</v>
      </c>
      <c r="J63" s="82">
        <v>0</v>
      </c>
      <c r="K63" s="60">
        <v>0</v>
      </c>
      <c r="L63" s="60">
        <v>0</v>
      </c>
      <c r="M63" s="60">
        <v>0</v>
      </c>
      <c r="N63" s="60">
        <v>1.44</v>
      </c>
      <c r="O63" s="60">
        <v>17.079999999999998</v>
      </c>
      <c r="P63" s="60">
        <v>3</v>
      </c>
      <c r="Q63" s="60">
        <v>0</v>
      </c>
      <c r="R63" s="60">
        <v>0</v>
      </c>
      <c r="S63" s="60">
        <v>0.12</v>
      </c>
      <c r="T63" s="60">
        <v>0.72</v>
      </c>
      <c r="U63" s="60">
        <v>137.19999999999999</v>
      </c>
      <c r="V63" s="60">
        <v>90</v>
      </c>
      <c r="W63" s="60">
        <v>13.6</v>
      </c>
      <c r="X63" s="60">
        <v>25.2</v>
      </c>
      <c r="Y63" s="60">
        <v>68.8</v>
      </c>
      <c r="Z63" s="60">
        <v>1.1200000000000001</v>
      </c>
      <c r="AA63" s="60">
        <v>3.6</v>
      </c>
      <c r="AB63" s="60">
        <v>0</v>
      </c>
      <c r="AC63" s="60">
        <v>3.6</v>
      </c>
      <c r="AD63" s="60">
        <v>0.68</v>
      </c>
      <c r="AE63" s="60">
        <v>0.06</v>
      </c>
      <c r="AF63" s="60">
        <v>0.02</v>
      </c>
      <c r="AG63" s="60">
        <v>1.88</v>
      </c>
      <c r="AH63" s="60">
        <v>1.88</v>
      </c>
      <c r="AI63" s="60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13.32</v>
      </c>
      <c r="CC63" s="62"/>
      <c r="CD63" s="62"/>
      <c r="CE63" s="61">
        <v>3.6</v>
      </c>
      <c r="CF63" s="61"/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0</v>
      </c>
      <c r="CO63" s="61">
        <v>0</v>
      </c>
      <c r="CP63" s="61">
        <v>0</v>
      </c>
      <c r="CQ63" s="61">
        <v>0</v>
      </c>
    </row>
    <row r="64" spans="1:95" x14ac:dyDescent="0.3">
      <c r="A64" s="121" t="str">
        <f>"-"</f>
        <v>-</v>
      </c>
      <c r="B64" s="126" t="s">
        <v>100</v>
      </c>
      <c r="C64" s="123" t="str">
        <f>"25"</f>
        <v>25</v>
      </c>
      <c r="D64" s="123">
        <v>1.65</v>
      </c>
      <c r="E64" s="123">
        <v>0</v>
      </c>
      <c r="F64" s="123">
        <v>0.3</v>
      </c>
      <c r="G64" s="123">
        <v>0.3</v>
      </c>
      <c r="H64" s="123">
        <v>10.43</v>
      </c>
      <c r="I64" s="243">
        <v>48.344999999999999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  <c r="BZ64" s="108"/>
      <c r="CA64" s="108"/>
      <c r="CB64" s="108"/>
      <c r="CC64" s="109"/>
      <c r="CD64" s="109"/>
      <c r="CE64" s="108"/>
      <c r="CF64" s="108"/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</row>
    <row r="65" spans="1:95" x14ac:dyDescent="0.3">
      <c r="A65" s="127"/>
      <c r="B65" s="142" t="s">
        <v>101</v>
      </c>
      <c r="C65" s="128"/>
      <c r="D65" s="128">
        <f t="shared" ref="D65:I65" si="19">SUM(D60:D64)</f>
        <v>23.88</v>
      </c>
      <c r="E65" s="128">
        <f t="shared" si="19"/>
        <v>0</v>
      </c>
      <c r="F65" s="128">
        <f t="shared" si="19"/>
        <v>23.28</v>
      </c>
      <c r="G65" s="128">
        <f t="shared" si="19"/>
        <v>0.90999999999999992</v>
      </c>
      <c r="H65" s="128">
        <f t="shared" si="19"/>
        <v>78.900000000000006</v>
      </c>
      <c r="I65" s="244">
        <f t="shared" si="19"/>
        <v>603.21540000000005</v>
      </c>
      <c r="J65" s="63">
        <v>14</v>
      </c>
      <c r="K65" s="63">
        <v>2.97</v>
      </c>
      <c r="L65" s="63">
        <v>0</v>
      </c>
      <c r="M65" s="63">
        <v>0</v>
      </c>
      <c r="N65" s="63">
        <v>25.46</v>
      </c>
      <c r="O65" s="63">
        <v>77.53</v>
      </c>
      <c r="P65" s="63">
        <v>13.95</v>
      </c>
      <c r="Q65" s="63">
        <v>0</v>
      </c>
      <c r="R65" s="63">
        <v>0</v>
      </c>
      <c r="S65" s="63">
        <v>0.97</v>
      </c>
      <c r="T65" s="63">
        <v>7.19</v>
      </c>
      <c r="U65" s="63">
        <v>1419.87</v>
      </c>
      <c r="V65" s="63">
        <v>1104.4000000000001</v>
      </c>
      <c r="W65" s="63">
        <v>75.08</v>
      </c>
      <c r="X65" s="63">
        <v>167.73</v>
      </c>
      <c r="Y65" s="63">
        <v>443</v>
      </c>
      <c r="Z65" s="63">
        <v>7.82</v>
      </c>
      <c r="AA65" s="63">
        <v>154.9</v>
      </c>
      <c r="AB65" s="63">
        <v>1603.62</v>
      </c>
      <c r="AC65" s="63">
        <v>359.31</v>
      </c>
      <c r="AD65" s="63">
        <v>7.03</v>
      </c>
      <c r="AE65" s="63">
        <v>0.95</v>
      </c>
      <c r="AF65" s="63">
        <v>0.61</v>
      </c>
      <c r="AG65" s="63">
        <v>9.17</v>
      </c>
      <c r="AH65" s="63">
        <v>13.23</v>
      </c>
      <c r="AI65" s="63">
        <v>18.649999999999999</v>
      </c>
      <c r="AJ65" s="1">
        <v>0</v>
      </c>
      <c r="AK65" s="1">
        <v>1173.77</v>
      </c>
      <c r="AL65" s="1">
        <v>993.92</v>
      </c>
      <c r="AM65" s="1">
        <v>1592.1</v>
      </c>
      <c r="AN65" s="1">
        <v>1396.6</v>
      </c>
      <c r="AO65" s="1">
        <v>494.56</v>
      </c>
      <c r="AP65" s="1">
        <v>880.99</v>
      </c>
      <c r="AQ65" s="1">
        <v>296.06</v>
      </c>
      <c r="AR65" s="1">
        <v>1014.06</v>
      </c>
      <c r="AS65" s="1">
        <v>1083.96</v>
      </c>
      <c r="AT65" s="1">
        <v>1471.3</v>
      </c>
      <c r="AU65" s="1">
        <v>1853.34</v>
      </c>
      <c r="AV65" s="1">
        <v>686.09</v>
      </c>
      <c r="AW65" s="1">
        <v>1057.77</v>
      </c>
      <c r="AX65" s="1">
        <v>4280.79</v>
      </c>
      <c r="AY65" s="1">
        <v>128.63</v>
      </c>
      <c r="AZ65" s="1">
        <v>1139.21</v>
      </c>
      <c r="BA65" s="1">
        <v>1001.34</v>
      </c>
      <c r="BB65" s="1">
        <v>741.55</v>
      </c>
      <c r="BC65" s="1">
        <v>388.73</v>
      </c>
      <c r="BD65" s="1">
        <v>0.21</v>
      </c>
      <c r="BE65" s="1">
        <v>0.05</v>
      </c>
      <c r="BF65" s="1">
        <v>0.04</v>
      </c>
      <c r="BG65" s="1">
        <v>0.1</v>
      </c>
      <c r="BH65" s="1">
        <v>0.13</v>
      </c>
      <c r="BI65" s="1">
        <v>0.44</v>
      </c>
      <c r="BJ65" s="1">
        <v>0</v>
      </c>
      <c r="BK65" s="1">
        <v>1.95</v>
      </c>
      <c r="BL65" s="1">
        <v>0</v>
      </c>
      <c r="BM65" s="1">
        <v>0.61</v>
      </c>
      <c r="BN65" s="1">
        <v>0.02</v>
      </c>
      <c r="BO65" s="1">
        <v>0.03</v>
      </c>
      <c r="BP65" s="1">
        <v>0</v>
      </c>
      <c r="BQ65" s="1">
        <v>0.05</v>
      </c>
      <c r="BR65" s="1">
        <v>0.17</v>
      </c>
      <c r="BS65" s="1">
        <v>2.81</v>
      </c>
      <c r="BT65" s="1">
        <v>0.01</v>
      </c>
      <c r="BU65" s="1">
        <v>0</v>
      </c>
      <c r="BV65" s="1">
        <v>3.37</v>
      </c>
      <c r="BW65" s="1">
        <v>7.0000000000000007E-2</v>
      </c>
      <c r="BX65" s="1">
        <v>0</v>
      </c>
      <c r="BY65" s="1">
        <v>0</v>
      </c>
      <c r="BZ65" s="1">
        <v>0</v>
      </c>
      <c r="CA65" s="1">
        <v>0</v>
      </c>
      <c r="CB65" s="1">
        <v>731.65</v>
      </c>
      <c r="CC65" s="64"/>
      <c r="CD65" s="64"/>
      <c r="CE65" s="1">
        <v>422.17</v>
      </c>
      <c r="CF65" s="1"/>
      <c r="CG65" s="1">
        <v>112.8</v>
      </c>
      <c r="CH65" s="1">
        <v>65.540000000000006</v>
      </c>
      <c r="CI65" s="1">
        <v>89.17</v>
      </c>
      <c r="CJ65" s="1">
        <v>5976.22</v>
      </c>
      <c r="CK65" s="1">
        <v>3206.66</v>
      </c>
      <c r="CL65" s="1">
        <v>4591.4399999999996</v>
      </c>
      <c r="CM65" s="1">
        <v>80.349999999999994</v>
      </c>
      <c r="CN65" s="1">
        <v>47.59</v>
      </c>
      <c r="CO65" s="1">
        <v>64.069999999999993</v>
      </c>
      <c r="CP65" s="1">
        <v>0</v>
      </c>
      <c r="CQ65" s="1">
        <v>2.6</v>
      </c>
    </row>
    <row r="66" spans="1:95" ht="13.2" hidden="1" customHeight="1" x14ac:dyDescent="0.3">
      <c r="A66" s="56"/>
      <c r="B66" s="16" t="s">
        <v>247</v>
      </c>
      <c r="C66" s="74"/>
      <c r="D66" s="74">
        <v>22.5</v>
      </c>
      <c r="E66" s="74">
        <v>0</v>
      </c>
      <c r="F66" s="74">
        <v>23</v>
      </c>
      <c r="G66" s="74">
        <v>0</v>
      </c>
      <c r="H66" s="74">
        <v>95.75</v>
      </c>
      <c r="I66" s="242">
        <v>680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315</v>
      </c>
      <c r="AD66" s="50">
        <v>0</v>
      </c>
      <c r="AE66" s="50">
        <v>0.48999999999999994</v>
      </c>
      <c r="AF66" s="50">
        <v>0.55999999999999994</v>
      </c>
      <c r="AI66" s="50">
        <v>24.5</v>
      </c>
      <c r="CI66" s="51">
        <v>0</v>
      </c>
      <c r="CL66" s="51">
        <v>0</v>
      </c>
      <c r="CO66" s="51">
        <v>0</v>
      </c>
    </row>
    <row r="67" spans="1:95" ht="13.8" hidden="1" customHeight="1" x14ac:dyDescent="0.3">
      <c r="A67" s="56"/>
      <c r="B67" s="16" t="s">
        <v>103</v>
      </c>
      <c r="C67" s="74"/>
      <c r="D67" s="74">
        <f t="shared" ref="D67:I67" si="20">D65-D66</f>
        <v>1.379999999999999</v>
      </c>
      <c r="E67" s="74">
        <f t="shared" si="20"/>
        <v>0</v>
      </c>
      <c r="F67" s="74">
        <f t="shared" si="20"/>
        <v>0.28000000000000114</v>
      </c>
      <c r="G67" s="74">
        <f t="shared" si="20"/>
        <v>0.90999999999999992</v>
      </c>
      <c r="H67" s="74">
        <f t="shared" si="20"/>
        <v>-16.849999999999994</v>
      </c>
      <c r="I67" s="242">
        <f t="shared" si="20"/>
        <v>-76.784599999999955</v>
      </c>
      <c r="V67" s="50">
        <f t="shared" ref="V67:AF67" si="21">V65-V66</f>
        <v>1104.4000000000001</v>
      </c>
      <c r="W67" s="50">
        <f t="shared" si="21"/>
        <v>75.08</v>
      </c>
      <c r="X67" s="50">
        <f t="shared" si="21"/>
        <v>167.73</v>
      </c>
      <c r="Y67" s="50">
        <f t="shared" si="21"/>
        <v>443</v>
      </c>
      <c r="Z67" s="50">
        <f t="shared" si="21"/>
        <v>7.82</v>
      </c>
      <c r="AA67" s="50">
        <f t="shared" si="21"/>
        <v>154.9</v>
      </c>
      <c r="AB67" s="50">
        <f t="shared" si="21"/>
        <v>1603.62</v>
      </c>
      <c r="AC67" s="50">
        <f t="shared" si="21"/>
        <v>44.31</v>
      </c>
      <c r="AD67" s="50">
        <f t="shared" si="21"/>
        <v>7.03</v>
      </c>
      <c r="AE67" s="50">
        <f t="shared" si="21"/>
        <v>0.46</v>
      </c>
      <c r="AF67" s="50">
        <f t="shared" si="21"/>
        <v>5.0000000000000044E-2</v>
      </c>
      <c r="AI67" s="50">
        <f>AI65-AI66</f>
        <v>-5.8500000000000014</v>
      </c>
      <c r="CI67" s="51">
        <f>CI65-CI66</f>
        <v>89.17</v>
      </c>
      <c r="CL67" s="51">
        <f>CL65-CL66</f>
        <v>4591.4399999999996</v>
      </c>
      <c r="CO67" s="51">
        <f>CO65-CO66</f>
        <v>64.069999999999993</v>
      </c>
    </row>
    <row r="68" spans="1:95" ht="13.8" hidden="1" customHeight="1" x14ac:dyDescent="0.3">
      <c r="A68" s="56"/>
      <c r="B68" s="16" t="s">
        <v>104</v>
      </c>
      <c r="C68" s="74"/>
      <c r="D68" s="74">
        <v>13</v>
      </c>
      <c r="E68" s="74"/>
      <c r="F68" s="74">
        <v>38</v>
      </c>
      <c r="G68" s="74"/>
      <c r="H68" s="74">
        <v>49</v>
      </c>
      <c r="I68" s="242"/>
    </row>
    <row r="69" spans="1:95" ht="16.2" customHeight="1" x14ac:dyDescent="0.3">
      <c r="A69" s="56"/>
      <c r="B69" s="16"/>
      <c r="C69" s="74"/>
      <c r="D69" s="74"/>
      <c r="E69" s="74"/>
      <c r="F69" s="74"/>
      <c r="G69" s="74"/>
      <c r="H69" s="74"/>
      <c r="I69" s="242"/>
    </row>
    <row r="70" spans="1:95" x14ac:dyDescent="0.3">
      <c r="A70" s="56"/>
      <c r="B70" s="23" t="s">
        <v>146</v>
      </c>
      <c r="C70" s="180" t="s">
        <v>156</v>
      </c>
      <c r="D70" s="239" t="s">
        <v>157</v>
      </c>
      <c r="E70" s="239"/>
      <c r="F70" s="281" t="s">
        <v>158</v>
      </c>
      <c r="G70" s="281"/>
      <c r="H70" s="181" t="s">
        <v>159</v>
      </c>
      <c r="I70" s="181" t="s">
        <v>160</v>
      </c>
    </row>
    <row r="71" spans="1:95" s="185" customFormat="1" x14ac:dyDescent="0.3">
      <c r="A71" s="121"/>
      <c r="B71" s="149" t="s">
        <v>92</v>
      </c>
      <c r="C71" s="131"/>
      <c r="D71" s="237"/>
      <c r="E71" s="237"/>
      <c r="F71" s="273"/>
      <c r="G71" s="273"/>
      <c r="H71" s="132"/>
      <c r="I71" s="13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4"/>
      <c r="CD71" s="184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</row>
    <row r="72" spans="1:95" ht="15" customHeight="1" x14ac:dyDescent="0.3">
      <c r="A72" s="121" t="s">
        <v>355</v>
      </c>
      <c r="B72" s="126" t="s">
        <v>245</v>
      </c>
      <c r="C72" s="123">
        <v>250</v>
      </c>
      <c r="D72" s="123">
        <v>18.5</v>
      </c>
      <c r="E72" s="123">
        <v>11.9</v>
      </c>
      <c r="F72" s="123">
        <v>20.63</v>
      </c>
      <c r="G72" s="123">
        <v>8.52</v>
      </c>
      <c r="H72" s="123">
        <v>45.89</v>
      </c>
      <c r="I72" s="243">
        <v>441.56</v>
      </c>
      <c r="J72" s="82">
        <v>10.130000000000001</v>
      </c>
      <c r="K72" s="60">
        <v>3.32</v>
      </c>
      <c r="L72" s="60">
        <v>0</v>
      </c>
      <c r="M72" s="60">
        <v>0</v>
      </c>
      <c r="N72" s="60">
        <v>3.84</v>
      </c>
      <c r="O72" s="60">
        <v>6.06</v>
      </c>
      <c r="P72" s="60">
        <v>2.67</v>
      </c>
      <c r="Q72" s="60">
        <v>0</v>
      </c>
      <c r="R72" s="60">
        <v>0</v>
      </c>
      <c r="S72" s="60">
        <v>0.13</v>
      </c>
      <c r="T72" s="60">
        <v>1.73</v>
      </c>
      <c r="U72" s="60">
        <v>173.54</v>
      </c>
      <c r="V72" s="60">
        <v>289.01</v>
      </c>
      <c r="W72" s="60">
        <v>42.92</v>
      </c>
      <c r="X72" s="60">
        <v>36.49</v>
      </c>
      <c r="Y72" s="60">
        <v>160.27000000000001</v>
      </c>
      <c r="Z72" s="60">
        <v>1.81</v>
      </c>
      <c r="AA72" s="60">
        <v>3.69</v>
      </c>
      <c r="AB72" s="60">
        <v>5.53</v>
      </c>
      <c r="AC72" s="60">
        <v>20.100000000000001</v>
      </c>
      <c r="AD72" s="60">
        <v>3.09</v>
      </c>
      <c r="AE72" s="60">
        <v>0.28000000000000003</v>
      </c>
      <c r="AF72" s="60">
        <v>0.11</v>
      </c>
      <c r="AG72" s="60">
        <v>1.82</v>
      </c>
      <c r="AH72" s="60">
        <v>4.9400000000000004</v>
      </c>
      <c r="AI72" s="60">
        <v>1.33</v>
      </c>
      <c r="AJ72" s="61">
        <v>0</v>
      </c>
      <c r="AK72" s="61">
        <v>569.74</v>
      </c>
      <c r="AL72" s="61">
        <v>492.52</v>
      </c>
      <c r="AM72" s="61">
        <v>773.95</v>
      </c>
      <c r="AN72" s="61">
        <v>802.97</v>
      </c>
      <c r="AO72" s="61">
        <v>232.35</v>
      </c>
      <c r="AP72" s="61">
        <v>443.1</v>
      </c>
      <c r="AQ72" s="61">
        <v>126.68</v>
      </c>
      <c r="AR72" s="61">
        <v>421.9</v>
      </c>
      <c r="AS72" s="61">
        <v>466.44</v>
      </c>
      <c r="AT72" s="61">
        <v>530.67999999999995</v>
      </c>
      <c r="AU72" s="61">
        <v>792.31</v>
      </c>
      <c r="AV72" s="61">
        <v>356.1</v>
      </c>
      <c r="AW72" s="61">
        <v>420.45</v>
      </c>
      <c r="AX72" s="61">
        <v>1393.38</v>
      </c>
      <c r="AY72" s="61">
        <v>100.67</v>
      </c>
      <c r="AZ72" s="61">
        <v>409.04</v>
      </c>
      <c r="BA72" s="61">
        <v>374.96</v>
      </c>
      <c r="BB72" s="61">
        <v>358.42</v>
      </c>
      <c r="BC72" s="61">
        <v>119.5</v>
      </c>
      <c r="BD72" s="61">
        <v>0.05</v>
      </c>
      <c r="BE72" s="61">
        <v>0.02</v>
      </c>
      <c r="BF72" s="61">
        <v>0.01</v>
      </c>
      <c r="BG72" s="61">
        <v>0.03</v>
      </c>
      <c r="BH72" s="61">
        <v>0.03</v>
      </c>
      <c r="BI72" s="61">
        <v>0.15</v>
      </c>
      <c r="BJ72" s="61">
        <v>0</v>
      </c>
      <c r="BK72" s="61">
        <v>0.68</v>
      </c>
      <c r="BL72" s="61">
        <v>0</v>
      </c>
      <c r="BM72" s="61">
        <v>0.28999999999999998</v>
      </c>
      <c r="BN72" s="61">
        <v>0.01</v>
      </c>
      <c r="BO72" s="61">
        <v>0.03</v>
      </c>
      <c r="BP72" s="61">
        <v>0</v>
      </c>
      <c r="BQ72" s="61">
        <v>0.03</v>
      </c>
      <c r="BR72" s="61">
        <v>0.05</v>
      </c>
      <c r="BS72" s="61">
        <v>1.28</v>
      </c>
      <c r="BT72" s="61">
        <v>0</v>
      </c>
      <c r="BU72" s="61">
        <v>0</v>
      </c>
      <c r="BV72" s="61">
        <v>3.01</v>
      </c>
      <c r="BW72" s="61">
        <v>0</v>
      </c>
      <c r="BX72" s="61">
        <v>0</v>
      </c>
      <c r="BY72" s="61">
        <v>0</v>
      </c>
      <c r="BZ72" s="61">
        <v>0</v>
      </c>
      <c r="CA72" s="61">
        <v>0</v>
      </c>
      <c r="CB72" s="61">
        <v>112.82</v>
      </c>
      <c r="CC72" s="62"/>
      <c r="CD72" s="62"/>
      <c r="CE72" s="61">
        <v>4.62</v>
      </c>
      <c r="CF72" s="61"/>
      <c r="CG72" s="61">
        <v>17.61</v>
      </c>
      <c r="CH72" s="61">
        <v>10.62</v>
      </c>
      <c r="CI72" s="61">
        <v>14.12</v>
      </c>
      <c r="CJ72" s="61">
        <v>2751</v>
      </c>
      <c r="CK72" s="61">
        <v>1530.56</v>
      </c>
      <c r="CL72" s="61">
        <v>2140.7800000000002</v>
      </c>
      <c r="CM72" s="61">
        <v>24.7</v>
      </c>
      <c r="CN72" s="61">
        <v>14.15</v>
      </c>
      <c r="CO72" s="61">
        <v>19.63</v>
      </c>
      <c r="CP72" s="61">
        <v>0</v>
      </c>
      <c r="CQ72" s="61">
        <v>0.24</v>
      </c>
    </row>
    <row r="73" spans="1:95" x14ac:dyDescent="0.3">
      <c r="A73" s="121" t="s">
        <v>125</v>
      </c>
      <c r="B73" s="126" t="s">
        <v>126</v>
      </c>
      <c r="C73" s="123" t="str">
        <f>"200"</f>
        <v>200</v>
      </c>
      <c r="D73" s="123">
        <v>0.12</v>
      </c>
      <c r="E73" s="123">
        <v>0</v>
      </c>
      <c r="F73" s="123">
        <v>0.02</v>
      </c>
      <c r="G73" s="123">
        <v>0.02</v>
      </c>
      <c r="H73" s="123">
        <v>9.83</v>
      </c>
      <c r="I73" s="243">
        <v>38.659836097560984</v>
      </c>
      <c r="J73" s="82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2"/>
      <c r="CD73" s="62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</row>
    <row r="74" spans="1:95" x14ac:dyDescent="0.3">
      <c r="A74" s="121" t="str">
        <f>"-"</f>
        <v>-</v>
      </c>
      <c r="B74" s="126" t="s">
        <v>254</v>
      </c>
      <c r="C74" s="123" t="str">
        <f>"35"</f>
        <v>35</v>
      </c>
      <c r="D74" s="123">
        <v>2.31</v>
      </c>
      <c r="E74" s="123">
        <v>0</v>
      </c>
      <c r="F74" s="123">
        <v>0.23</v>
      </c>
      <c r="G74" s="123">
        <v>0.23</v>
      </c>
      <c r="H74" s="123">
        <v>16.420000000000002</v>
      </c>
      <c r="I74" s="243">
        <v>78.365349999999992</v>
      </c>
      <c r="J74" s="82">
        <v>0.06</v>
      </c>
      <c r="K74" s="60">
        <v>0</v>
      </c>
      <c r="L74" s="60">
        <v>0</v>
      </c>
      <c r="M74" s="60">
        <v>0</v>
      </c>
      <c r="N74" s="60">
        <v>0.36</v>
      </c>
      <c r="O74" s="60">
        <v>9.66</v>
      </c>
      <c r="P74" s="60">
        <v>2.4900000000000002</v>
      </c>
      <c r="Q74" s="60">
        <v>0</v>
      </c>
      <c r="R74" s="60">
        <v>0</v>
      </c>
      <c r="S74" s="60">
        <v>0.3</v>
      </c>
      <c r="T74" s="60">
        <v>0.75</v>
      </c>
      <c r="U74" s="60">
        <v>183</v>
      </c>
      <c r="V74" s="60">
        <v>73.5</v>
      </c>
      <c r="W74" s="60">
        <v>10.5</v>
      </c>
      <c r="X74" s="60">
        <v>14.1</v>
      </c>
      <c r="Y74" s="60">
        <v>47.4</v>
      </c>
      <c r="Z74" s="60">
        <v>1.17</v>
      </c>
      <c r="AA74" s="60">
        <v>0</v>
      </c>
      <c r="AB74" s="60">
        <v>1.5</v>
      </c>
      <c r="AC74" s="60">
        <v>0.3</v>
      </c>
      <c r="AD74" s="60">
        <v>0.42</v>
      </c>
      <c r="AE74" s="60">
        <v>0.05</v>
      </c>
      <c r="AF74" s="60">
        <v>0.02</v>
      </c>
      <c r="AG74" s="60">
        <v>0.21</v>
      </c>
      <c r="AH74" s="60">
        <v>0.6</v>
      </c>
      <c r="AI74" s="60">
        <v>0</v>
      </c>
      <c r="AJ74" s="61">
        <v>0</v>
      </c>
      <c r="AK74" s="61">
        <v>96.6</v>
      </c>
      <c r="AL74" s="61">
        <v>74.400000000000006</v>
      </c>
      <c r="AM74" s="61">
        <v>128.1</v>
      </c>
      <c r="AN74" s="61">
        <v>66.900000000000006</v>
      </c>
      <c r="AO74" s="61">
        <v>27.9</v>
      </c>
      <c r="AP74" s="61">
        <v>59.4</v>
      </c>
      <c r="AQ74" s="61">
        <v>24</v>
      </c>
      <c r="AR74" s="61">
        <v>111.3</v>
      </c>
      <c r="AS74" s="61">
        <v>89.1</v>
      </c>
      <c r="AT74" s="61">
        <v>87.3</v>
      </c>
      <c r="AU74" s="61">
        <v>139.19999999999999</v>
      </c>
      <c r="AV74" s="61">
        <v>37.200000000000003</v>
      </c>
      <c r="AW74" s="61">
        <v>93</v>
      </c>
      <c r="AX74" s="61">
        <v>467.7</v>
      </c>
      <c r="AY74" s="61">
        <v>0</v>
      </c>
      <c r="AZ74" s="61">
        <v>157.80000000000001</v>
      </c>
      <c r="BA74" s="61">
        <v>87.3</v>
      </c>
      <c r="BB74" s="61">
        <v>54</v>
      </c>
      <c r="BC74" s="61">
        <v>39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0.04</v>
      </c>
      <c r="BL74" s="61">
        <v>0</v>
      </c>
      <c r="BM74" s="61">
        <v>0</v>
      </c>
      <c r="BN74" s="61">
        <v>0.01</v>
      </c>
      <c r="BO74" s="61">
        <v>0</v>
      </c>
      <c r="BP74" s="61">
        <v>0</v>
      </c>
      <c r="BQ74" s="61">
        <v>0</v>
      </c>
      <c r="BR74" s="61">
        <v>0</v>
      </c>
      <c r="BS74" s="61">
        <v>0.03</v>
      </c>
      <c r="BT74" s="61">
        <v>0</v>
      </c>
      <c r="BU74" s="61">
        <v>0</v>
      </c>
      <c r="BV74" s="61">
        <v>0.14000000000000001</v>
      </c>
      <c r="BW74" s="61">
        <v>0.02</v>
      </c>
      <c r="BX74" s="61">
        <v>0</v>
      </c>
      <c r="BY74" s="61">
        <v>0</v>
      </c>
      <c r="BZ74" s="61">
        <v>0</v>
      </c>
      <c r="CA74" s="61">
        <v>0</v>
      </c>
      <c r="CB74" s="61">
        <v>14.1</v>
      </c>
      <c r="CC74" s="62"/>
      <c r="CD74" s="62"/>
      <c r="CE74" s="61">
        <v>0.25</v>
      </c>
      <c r="CF74" s="61"/>
      <c r="CG74" s="61">
        <v>3</v>
      </c>
      <c r="CH74" s="61">
        <v>3</v>
      </c>
      <c r="CI74" s="61">
        <v>3</v>
      </c>
      <c r="CJ74" s="61">
        <v>570</v>
      </c>
      <c r="CK74" s="61">
        <v>219.6</v>
      </c>
      <c r="CL74" s="61">
        <v>394.8</v>
      </c>
      <c r="CM74" s="61">
        <v>5.7</v>
      </c>
      <c r="CN74" s="61">
        <v>4.74</v>
      </c>
      <c r="CO74" s="61">
        <v>5.22</v>
      </c>
      <c r="CP74" s="61">
        <v>0</v>
      </c>
      <c r="CQ74" s="61">
        <v>0</v>
      </c>
    </row>
    <row r="75" spans="1:95" x14ac:dyDescent="0.3">
      <c r="A75" s="121"/>
      <c r="B75" s="126" t="s">
        <v>100</v>
      </c>
      <c r="C75" s="123" t="str">
        <f>"25"</f>
        <v>25</v>
      </c>
      <c r="D75" s="123">
        <v>1.65</v>
      </c>
      <c r="E75" s="123">
        <v>0</v>
      </c>
      <c r="F75" s="123">
        <v>0.3</v>
      </c>
      <c r="G75" s="123">
        <v>0.3</v>
      </c>
      <c r="H75" s="123">
        <v>10.43</v>
      </c>
      <c r="I75" s="243">
        <v>48.344999999999999</v>
      </c>
      <c r="J75" s="82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2"/>
      <c r="CD75" s="62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</row>
    <row r="76" spans="1:95" x14ac:dyDescent="0.3">
      <c r="A76" s="121" t="str">
        <f>"-"</f>
        <v>-</v>
      </c>
      <c r="B76" s="126" t="s">
        <v>204</v>
      </c>
      <c r="C76" s="123" t="str">
        <f>"100"</f>
        <v>100</v>
      </c>
      <c r="D76" s="123">
        <v>0.4</v>
      </c>
      <c r="E76" s="123">
        <v>0</v>
      </c>
      <c r="F76" s="123">
        <v>0.4</v>
      </c>
      <c r="G76" s="123">
        <v>0.4</v>
      </c>
      <c r="H76" s="123">
        <v>11.6</v>
      </c>
      <c r="I76" s="243">
        <v>48.68</v>
      </c>
      <c r="J76" s="83">
        <v>0.1</v>
      </c>
      <c r="K76" s="57">
        <v>0</v>
      </c>
      <c r="L76" s="57">
        <v>0</v>
      </c>
      <c r="M76" s="57">
        <v>0</v>
      </c>
      <c r="N76" s="57">
        <v>9</v>
      </c>
      <c r="O76" s="57">
        <v>0.8</v>
      </c>
      <c r="P76" s="57">
        <v>1.8</v>
      </c>
      <c r="Q76" s="57">
        <v>0</v>
      </c>
      <c r="R76" s="57">
        <v>0</v>
      </c>
      <c r="S76" s="57">
        <v>0.8</v>
      </c>
      <c r="T76" s="57">
        <v>0.5</v>
      </c>
      <c r="U76" s="57">
        <v>26</v>
      </c>
      <c r="V76" s="57">
        <v>278</v>
      </c>
      <c r="W76" s="57">
        <v>16</v>
      </c>
      <c r="X76" s="57">
        <v>9</v>
      </c>
      <c r="Y76" s="57">
        <v>11</v>
      </c>
      <c r="Z76" s="57">
        <v>2.2000000000000002</v>
      </c>
      <c r="AA76" s="57">
        <v>0</v>
      </c>
      <c r="AB76" s="57">
        <v>30</v>
      </c>
      <c r="AC76" s="57">
        <v>5</v>
      </c>
      <c r="AD76" s="57">
        <v>0.2</v>
      </c>
      <c r="AE76" s="57">
        <v>0.03</v>
      </c>
      <c r="AF76" s="57">
        <v>0.02</v>
      </c>
      <c r="AG76" s="57">
        <v>0.3</v>
      </c>
      <c r="AH76" s="57">
        <v>0.4</v>
      </c>
      <c r="AI76" s="57">
        <v>10</v>
      </c>
      <c r="AJ76" s="55">
        <v>0</v>
      </c>
      <c r="AK76" s="55">
        <v>12</v>
      </c>
      <c r="AL76" s="55">
        <v>13</v>
      </c>
      <c r="AM76" s="55">
        <v>19</v>
      </c>
      <c r="AN76" s="55">
        <v>18</v>
      </c>
      <c r="AO76" s="55">
        <v>3</v>
      </c>
      <c r="AP76" s="55">
        <v>11</v>
      </c>
      <c r="AQ76" s="55">
        <v>3</v>
      </c>
      <c r="AR76" s="55">
        <v>9</v>
      </c>
      <c r="AS76" s="55">
        <v>17</v>
      </c>
      <c r="AT76" s="55">
        <v>10</v>
      </c>
      <c r="AU76" s="55">
        <v>78</v>
      </c>
      <c r="AV76" s="55">
        <v>7</v>
      </c>
      <c r="AW76" s="55">
        <v>14</v>
      </c>
      <c r="AX76" s="55">
        <v>42</v>
      </c>
      <c r="AY76" s="55">
        <v>0</v>
      </c>
      <c r="AZ76" s="55">
        <v>13</v>
      </c>
      <c r="BA76" s="55">
        <v>16</v>
      </c>
      <c r="BB76" s="55">
        <v>6</v>
      </c>
      <c r="BC76" s="55">
        <v>5</v>
      </c>
      <c r="BD76" s="55">
        <v>0</v>
      </c>
      <c r="BE76" s="55">
        <v>0</v>
      </c>
      <c r="BF76" s="55">
        <v>0</v>
      </c>
      <c r="BG76" s="55">
        <v>0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  <c r="BX76" s="55">
        <v>0</v>
      </c>
      <c r="BY76" s="55">
        <v>0</v>
      </c>
      <c r="BZ76" s="55">
        <v>0</v>
      </c>
      <c r="CA76" s="55">
        <v>0</v>
      </c>
      <c r="CB76" s="55">
        <v>86.3</v>
      </c>
      <c r="CC76" s="58"/>
      <c r="CD76" s="58"/>
      <c r="CE76" s="55">
        <v>5</v>
      </c>
      <c r="CF76" s="55"/>
      <c r="CG76" s="55">
        <v>2</v>
      </c>
      <c r="CH76" s="55">
        <v>2</v>
      </c>
      <c r="CI76" s="55">
        <v>2</v>
      </c>
      <c r="CJ76" s="55">
        <v>150</v>
      </c>
      <c r="CK76" s="55">
        <v>150</v>
      </c>
      <c r="CL76" s="55">
        <v>150</v>
      </c>
      <c r="CM76" s="55">
        <v>46.8</v>
      </c>
      <c r="CN76" s="55">
        <v>46.8</v>
      </c>
      <c r="CO76" s="55">
        <v>46.8</v>
      </c>
      <c r="CP76" s="55">
        <v>0</v>
      </c>
      <c r="CQ76" s="55">
        <v>0</v>
      </c>
    </row>
    <row r="77" spans="1:95" x14ac:dyDescent="0.3">
      <c r="A77" s="127"/>
      <c r="B77" s="142" t="s">
        <v>101</v>
      </c>
      <c r="C77" s="128"/>
      <c r="D77" s="128">
        <f t="shared" ref="D77:I77" si="22">SUM(D72:D76)</f>
        <v>22.979999999999997</v>
      </c>
      <c r="E77" s="128">
        <f t="shared" si="22"/>
        <v>11.9</v>
      </c>
      <c r="F77" s="128">
        <f t="shared" si="22"/>
        <v>21.58</v>
      </c>
      <c r="G77" s="128">
        <f t="shared" si="22"/>
        <v>9.4700000000000006</v>
      </c>
      <c r="H77" s="128">
        <f t="shared" si="22"/>
        <v>94.169999999999987</v>
      </c>
      <c r="I77" s="244">
        <f t="shared" si="22"/>
        <v>655.61018609756093</v>
      </c>
      <c r="J77" s="63">
        <v>14.22</v>
      </c>
      <c r="K77" s="63">
        <v>7.33</v>
      </c>
      <c r="L77" s="63">
        <v>0</v>
      </c>
      <c r="M77" s="63">
        <v>0</v>
      </c>
      <c r="N77" s="63">
        <v>29.5</v>
      </c>
      <c r="O77" s="63">
        <v>89.54</v>
      </c>
      <c r="P77" s="63">
        <v>12.8</v>
      </c>
      <c r="Q77" s="63">
        <v>0</v>
      </c>
      <c r="R77" s="63">
        <v>0</v>
      </c>
      <c r="S77" s="63">
        <v>1.97</v>
      </c>
      <c r="T77" s="63">
        <v>6.29</v>
      </c>
      <c r="U77" s="63">
        <v>600.64</v>
      </c>
      <c r="V77" s="63">
        <v>1372.9</v>
      </c>
      <c r="W77" s="63">
        <v>121.5</v>
      </c>
      <c r="X77" s="63">
        <v>136.04</v>
      </c>
      <c r="Y77" s="63">
        <v>421.27</v>
      </c>
      <c r="Z77" s="63">
        <v>8.18</v>
      </c>
      <c r="AA77" s="63">
        <v>22.81</v>
      </c>
      <c r="AB77" s="63">
        <v>1530.18</v>
      </c>
      <c r="AC77" s="63">
        <v>337.29</v>
      </c>
      <c r="AD77" s="63">
        <v>7.01</v>
      </c>
      <c r="AE77" s="63">
        <v>0.63</v>
      </c>
      <c r="AF77" s="63">
        <v>0.26</v>
      </c>
      <c r="AG77" s="63">
        <v>4.45</v>
      </c>
      <c r="AH77" s="63">
        <v>10.82</v>
      </c>
      <c r="AI77" s="63">
        <v>21.86</v>
      </c>
      <c r="AJ77" s="1">
        <v>0</v>
      </c>
      <c r="AK77" s="1">
        <v>1242.71</v>
      </c>
      <c r="AL77" s="1">
        <v>1118.75</v>
      </c>
      <c r="AM77" s="1">
        <v>1802.7</v>
      </c>
      <c r="AN77" s="1">
        <v>1439.11</v>
      </c>
      <c r="AO77" s="1">
        <v>435.98</v>
      </c>
      <c r="AP77" s="1">
        <v>910.24</v>
      </c>
      <c r="AQ77" s="1">
        <v>301.17</v>
      </c>
      <c r="AR77" s="1">
        <v>1098.08</v>
      </c>
      <c r="AS77" s="1">
        <v>1091.73</v>
      </c>
      <c r="AT77" s="1">
        <v>1444.54</v>
      </c>
      <c r="AU77" s="1">
        <v>1904.55</v>
      </c>
      <c r="AV77" s="1">
        <v>643.28</v>
      </c>
      <c r="AW77" s="1">
        <v>1004.62</v>
      </c>
      <c r="AX77" s="1">
        <v>4006.09</v>
      </c>
      <c r="AY77" s="1">
        <v>100.67</v>
      </c>
      <c r="AZ77" s="1">
        <v>1124.47</v>
      </c>
      <c r="BA77" s="1">
        <v>945.39</v>
      </c>
      <c r="BB77" s="1">
        <v>803.94</v>
      </c>
      <c r="BC77" s="1">
        <v>348.27</v>
      </c>
      <c r="BD77" s="1">
        <v>0.23</v>
      </c>
      <c r="BE77" s="1">
        <v>0.06</v>
      </c>
      <c r="BF77" s="1">
        <v>0.05</v>
      </c>
      <c r="BG77" s="1">
        <v>0.12</v>
      </c>
      <c r="BH77" s="1">
        <v>0.15</v>
      </c>
      <c r="BI77" s="1">
        <v>0.53</v>
      </c>
      <c r="BJ77" s="1">
        <v>0</v>
      </c>
      <c r="BK77" s="1">
        <v>2.4500000000000002</v>
      </c>
      <c r="BL77" s="1">
        <v>0</v>
      </c>
      <c r="BM77" s="1">
        <v>0.93</v>
      </c>
      <c r="BN77" s="1">
        <v>0.04</v>
      </c>
      <c r="BO77" s="1">
        <v>7.0000000000000007E-2</v>
      </c>
      <c r="BP77" s="1">
        <v>0</v>
      </c>
      <c r="BQ77" s="1">
        <v>7.0000000000000007E-2</v>
      </c>
      <c r="BR77" s="1">
        <v>0.19</v>
      </c>
      <c r="BS77" s="1">
        <v>4.12</v>
      </c>
      <c r="BT77" s="1">
        <v>0</v>
      </c>
      <c r="BU77" s="1">
        <v>0</v>
      </c>
      <c r="BV77" s="1">
        <v>7.09</v>
      </c>
      <c r="BW77" s="1">
        <v>0.06</v>
      </c>
      <c r="BX77" s="1">
        <v>0</v>
      </c>
      <c r="BY77" s="1">
        <v>0</v>
      </c>
      <c r="BZ77" s="1">
        <v>0</v>
      </c>
      <c r="CA77" s="1">
        <v>0</v>
      </c>
      <c r="CB77" s="1">
        <v>835.49</v>
      </c>
      <c r="CC77" s="64"/>
      <c r="CD77" s="64"/>
      <c r="CE77" s="1">
        <v>277.83999999999997</v>
      </c>
      <c r="CF77" s="1"/>
      <c r="CG77" s="1">
        <v>47.01</v>
      </c>
      <c r="CH77" s="1">
        <v>32.020000000000003</v>
      </c>
      <c r="CI77" s="1">
        <v>39.450000000000003</v>
      </c>
      <c r="CJ77" s="1">
        <v>7153.18</v>
      </c>
      <c r="CK77" s="1">
        <v>3695.15</v>
      </c>
      <c r="CL77" s="1">
        <v>5424.16</v>
      </c>
      <c r="CM77" s="1">
        <v>128.78</v>
      </c>
      <c r="CN77" s="1">
        <v>93.08</v>
      </c>
      <c r="CO77" s="1">
        <v>111.11</v>
      </c>
      <c r="CP77" s="1">
        <v>10</v>
      </c>
      <c r="CQ77" s="1">
        <v>0.74</v>
      </c>
    </row>
    <row r="78" spans="1:95" ht="13.2" hidden="1" customHeight="1" x14ac:dyDescent="0.3">
      <c r="A78" s="56"/>
      <c r="B78" s="16" t="s">
        <v>247</v>
      </c>
      <c r="C78" s="74"/>
      <c r="D78" s="74">
        <v>22.5</v>
      </c>
      <c r="E78" s="74">
        <v>0</v>
      </c>
      <c r="F78" s="74">
        <v>23</v>
      </c>
      <c r="G78" s="74">
        <v>0</v>
      </c>
      <c r="H78" s="74">
        <v>95.75</v>
      </c>
      <c r="I78" s="242">
        <v>680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315</v>
      </c>
      <c r="AD78" s="50">
        <v>0</v>
      </c>
      <c r="AE78" s="50">
        <v>0.48999999999999994</v>
      </c>
      <c r="AF78" s="50">
        <v>0.55999999999999994</v>
      </c>
      <c r="AI78" s="50">
        <v>24.5</v>
      </c>
      <c r="CI78" s="51">
        <v>0</v>
      </c>
      <c r="CL78" s="51">
        <v>0</v>
      </c>
      <c r="CO78" s="51">
        <v>0</v>
      </c>
    </row>
    <row r="79" spans="1:95" ht="13.8" hidden="1" customHeight="1" x14ac:dyDescent="0.3">
      <c r="A79" s="56"/>
      <c r="B79" s="16" t="s">
        <v>103</v>
      </c>
      <c r="C79" s="74"/>
      <c r="D79" s="74">
        <f t="shared" ref="D79:I79" si="23">D77-D78</f>
        <v>0.47999999999999687</v>
      </c>
      <c r="E79" s="74">
        <f t="shared" si="23"/>
        <v>11.9</v>
      </c>
      <c r="F79" s="74">
        <f t="shared" si="23"/>
        <v>-1.4200000000000017</v>
      </c>
      <c r="G79" s="74">
        <f t="shared" si="23"/>
        <v>9.4700000000000006</v>
      </c>
      <c r="H79" s="74">
        <f t="shared" si="23"/>
        <v>-1.5800000000000125</v>
      </c>
      <c r="I79" s="242">
        <f t="shared" si="23"/>
        <v>-24.389813902439073</v>
      </c>
      <c r="V79" s="50">
        <f t="shared" ref="V79:AF79" si="24">V77-V78</f>
        <v>1372.9</v>
      </c>
      <c r="W79" s="50">
        <f t="shared" si="24"/>
        <v>121.5</v>
      </c>
      <c r="X79" s="50">
        <f t="shared" si="24"/>
        <v>136.04</v>
      </c>
      <c r="Y79" s="50">
        <f t="shared" si="24"/>
        <v>421.27</v>
      </c>
      <c r="Z79" s="50">
        <f t="shared" si="24"/>
        <v>8.18</v>
      </c>
      <c r="AA79" s="50">
        <f t="shared" si="24"/>
        <v>22.81</v>
      </c>
      <c r="AB79" s="50">
        <f t="shared" si="24"/>
        <v>1530.18</v>
      </c>
      <c r="AC79" s="50">
        <f t="shared" si="24"/>
        <v>22.29000000000002</v>
      </c>
      <c r="AD79" s="50">
        <f t="shared" si="24"/>
        <v>7.01</v>
      </c>
      <c r="AE79" s="50">
        <f t="shared" si="24"/>
        <v>0.14000000000000007</v>
      </c>
      <c r="AF79" s="50">
        <f t="shared" si="24"/>
        <v>-0.29999999999999993</v>
      </c>
      <c r="AI79" s="50">
        <f>AI77-AI78</f>
        <v>-2.6400000000000006</v>
      </c>
      <c r="CI79" s="51">
        <f>CI77-CI78</f>
        <v>39.450000000000003</v>
      </c>
      <c r="CL79" s="51">
        <f>CL77-CL78</f>
        <v>5424.16</v>
      </c>
      <c r="CO79" s="51">
        <f>CO77-CO78</f>
        <v>111.11</v>
      </c>
    </row>
    <row r="80" spans="1:95" ht="15.6" hidden="1" customHeight="1" x14ac:dyDescent="0.3">
      <c r="A80" s="56"/>
      <c r="B80" s="16" t="s">
        <v>104</v>
      </c>
      <c r="C80" s="74"/>
      <c r="D80" s="74">
        <v>11</v>
      </c>
      <c r="E80" s="74"/>
      <c r="F80" s="74">
        <v>36</v>
      </c>
      <c r="G80" s="74"/>
      <c r="H80" s="74">
        <v>53</v>
      </c>
      <c r="I80" s="242"/>
    </row>
    <row r="81" spans="1:95" x14ac:dyDescent="0.3">
      <c r="A81" s="56"/>
      <c r="B81" s="16"/>
      <c r="C81" s="74"/>
      <c r="D81" s="74"/>
      <c r="E81" s="74"/>
      <c r="F81" s="74"/>
      <c r="G81" s="74"/>
      <c r="H81" s="74"/>
      <c r="I81" s="242"/>
    </row>
    <row r="82" spans="1:95" x14ac:dyDescent="0.3">
      <c r="A82" s="56"/>
      <c r="B82" s="23" t="s">
        <v>148</v>
      </c>
      <c r="C82" s="180" t="s">
        <v>156</v>
      </c>
      <c r="D82" s="239" t="s">
        <v>157</v>
      </c>
      <c r="E82" s="239"/>
      <c r="F82" s="281" t="s">
        <v>158</v>
      </c>
      <c r="G82" s="281"/>
      <c r="H82" s="181" t="s">
        <v>159</v>
      </c>
      <c r="I82" s="181" t="s">
        <v>160</v>
      </c>
    </row>
    <row r="83" spans="1:95" s="185" customFormat="1" x14ac:dyDescent="0.3">
      <c r="A83" s="121"/>
      <c r="B83" s="149" t="s">
        <v>92</v>
      </c>
      <c r="C83" s="131"/>
      <c r="D83" s="237"/>
      <c r="E83" s="237"/>
      <c r="F83" s="273"/>
      <c r="G83" s="273"/>
      <c r="H83" s="132"/>
      <c r="I83" s="13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4"/>
      <c r="CD83" s="184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</row>
    <row r="84" spans="1:95" x14ac:dyDescent="0.3">
      <c r="A84" s="121" t="str">
        <f>" 245/1"</f>
        <v xml:space="preserve"> 245/1</v>
      </c>
      <c r="B84" s="126" t="s">
        <v>344</v>
      </c>
      <c r="C84" s="123" t="str">
        <f>"40"</f>
        <v>40</v>
      </c>
      <c r="D84" s="123">
        <v>0.31</v>
      </c>
      <c r="E84" s="123">
        <v>0</v>
      </c>
      <c r="F84" s="123">
        <v>0.33</v>
      </c>
      <c r="G84" s="123">
        <v>0.37</v>
      </c>
      <c r="H84" s="123">
        <v>1.3</v>
      </c>
      <c r="I84" s="243">
        <v>8.6095089999999992</v>
      </c>
      <c r="J84" s="82">
        <v>0.04</v>
      </c>
      <c r="K84" s="60">
        <v>0.22</v>
      </c>
      <c r="L84" s="60">
        <v>0</v>
      </c>
      <c r="M84" s="60">
        <v>0</v>
      </c>
      <c r="N84" s="60">
        <v>0.89</v>
      </c>
      <c r="O84" s="60">
        <v>0.04</v>
      </c>
      <c r="P84" s="60">
        <v>0.37</v>
      </c>
      <c r="Q84" s="60">
        <v>0</v>
      </c>
      <c r="R84" s="60">
        <v>0</v>
      </c>
      <c r="S84" s="60">
        <v>0.04</v>
      </c>
      <c r="T84" s="60">
        <v>0.41</v>
      </c>
      <c r="U84" s="60">
        <v>80.760000000000005</v>
      </c>
      <c r="V84" s="60">
        <v>50.63</v>
      </c>
      <c r="W84" s="60">
        <v>9.4</v>
      </c>
      <c r="X84" s="60">
        <v>5.1100000000000003</v>
      </c>
      <c r="Y84" s="60">
        <v>15.02</v>
      </c>
      <c r="Z84" s="60">
        <v>0.22</v>
      </c>
      <c r="AA84" s="60">
        <v>0</v>
      </c>
      <c r="AB84" s="60">
        <v>31.2</v>
      </c>
      <c r="AC84" s="60">
        <v>6.5</v>
      </c>
      <c r="AD84" s="60">
        <v>0.19</v>
      </c>
      <c r="AE84" s="60">
        <v>0.01</v>
      </c>
      <c r="AF84" s="60">
        <v>0.01</v>
      </c>
      <c r="AG84" s="60">
        <v>7.0000000000000007E-2</v>
      </c>
      <c r="AH84" s="60">
        <v>0.12</v>
      </c>
      <c r="AI84" s="60">
        <v>1.73</v>
      </c>
      <c r="AJ84" s="61">
        <v>0</v>
      </c>
      <c r="AK84" s="61">
        <v>10.15</v>
      </c>
      <c r="AL84" s="61">
        <v>7.9</v>
      </c>
      <c r="AM84" s="61">
        <v>11.28</v>
      </c>
      <c r="AN84" s="61">
        <v>9.7799999999999994</v>
      </c>
      <c r="AO84" s="61">
        <v>2.2599999999999998</v>
      </c>
      <c r="AP84" s="61">
        <v>7.9</v>
      </c>
      <c r="AQ84" s="61">
        <v>1.88</v>
      </c>
      <c r="AR84" s="61">
        <v>6.39</v>
      </c>
      <c r="AS84" s="61">
        <v>9.7799999999999994</v>
      </c>
      <c r="AT84" s="61">
        <v>16.920000000000002</v>
      </c>
      <c r="AU84" s="61">
        <v>19.93</v>
      </c>
      <c r="AV84" s="61">
        <v>3.76</v>
      </c>
      <c r="AW84" s="61">
        <v>10.53</v>
      </c>
      <c r="AX84" s="61">
        <v>52.65</v>
      </c>
      <c r="AY84" s="61">
        <v>0</v>
      </c>
      <c r="AZ84" s="61">
        <v>6.39</v>
      </c>
      <c r="BA84" s="61">
        <v>10.15</v>
      </c>
      <c r="BB84" s="61">
        <v>7.9</v>
      </c>
      <c r="BC84" s="61">
        <v>2.63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0.02</v>
      </c>
      <c r="BL84" s="61">
        <v>0</v>
      </c>
      <c r="BM84" s="61">
        <v>0.01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0.1</v>
      </c>
      <c r="BT84" s="61">
        <v>0</v>
      </c>
      <c r="BU84" s="61">
        <v>0</v>
      </c>
      <c r="BV84" s="61">
        <v>0.2</v>
      </c>
      <c r="BW84" s="61">
        <v>0</v>
      </c>
      <c r="BX84" s="61">
        <v>0</v>
      </c>
      <c r="BY84" s="61">
        <v>0</v>
      </c>
      <c r="BZ84" s="61">
        <v>0</v>
      </c>
      <c r="CA84" s="61">
        <v>0</v>
      </c>
      <c r="CB84" s="61">
        <v>38.29</v>
      </c>
      <c r="CC84" s="62"/>
      <c r="CD84" s="62"/>
      <c r="CE84" s="61">
        <v>5.2</v>
      </c>
      <c r="CF84" s="61"/>
      <c r="CG84" s="61">
        <v>9.2200000000000006</v>
      </c>
      <c r="CH84" s="61">
        <v>5.22</v>
      </c>
      <c r="CI84" s="61">
        <v>7.22</v>
      </c>
      <c r="CJ84" s="61">
        <v>340.67</v>
      </c>
      <c r="CK84" s="61">
        <v>80.67</v>
      </c>
      <c r="CL84" s="61">
        <v>210.67</v>
      </c>
      <c r="CM84" s="61">
        <v>0.12</v>
      </c>
      <c r="CN84" s="61">
        <v>0.1</v>
      </c>
      <c r="CO84" s="61">
        <v>0.11</v>
      </c>
      <c r="CP84" s="61">
        <v>0</v>
      </c>
      <c r="CQ84" s="61">
        <v>0.2</v>
      </c>
    </row>
    <row r="85" spans="1:95" x14ac:dyDescent="0.3">
      <c r="A85" s="121" t="s">
        <v>243</v>
      </c>
      <c r="B85" s="126" t="s">
        <v>121</v>
      </c>
      <c r="C85" s="123" t="str">
        <f>"250"</f>
        <v>250</v>
      </c>
      <c r="D85" s="123">
        <v>17.75</v>
      </c>
      <c r="E85" s="123">
        <v>13.04</v>
      </c>
      <c r="F85" s="123">
        <v>22.05</v>
      </c>
      <c r="G85" s="123">
        <v>0.57999999999999996</v>
      </c>
      <c r="H85" s="123">
        <v>43.79</v>
      </c>
      <c r="I85" s="243">
        <v>442.73646625000003</v>
      </c>
      <c r="J85" s="82">
        <v>14.42</v>
      </c>
      <c r="K85" s="60">
        <v>0.13</v>
      </c>
      <c r="L85" s="60">
        <v>0</v>
      </c>
      <c r="M85" s="60">
        <v>0</v>
      </c>
      <c r="N85" s="60">
        <v>3.78</v>
      </c>
      <c r="O85" s="60">
        <v>16.329999999999998</v>
      </c>
      <c r="P85" s="60">
        <v>2.68</v>
      </c>
      <c r="Q85" s="60">
        <v>0</v>
      </c>
      <c r="R85" s="60">
        <v>0</v>
      </c>
      <c r="S85" s="60">
        <v>0.2</v>
      </c>
      <c r="T85" s="60">
        <v>3.32</v>
      </c>
      <c r="U85" s="60">
        <v>547.04</v>
      </c>
      <c r="V85" s="60">
        <v>355.42</v>
      </c>
      <c r="W85" s="60">
        <v>31.81</v>
      </c>
      <c r="X85" s="60">
        <v>38.729999999999997</v>
      </c>
      <c r="Y85" s="60">
        <v>179.79</v>
      </c>
      <c r="Z85" s="60">
        <v>1.81</v>
      </c>
      <c r="AA85" s="60">
        <v>26.7</v>
      </c>
      <c r="AB85" s="60">
        <v>3208</v>
      </c>
      <c r="AC85" s="60">
        <v>712.89</v>
      </c>
      <c r="AD85" s="60">
        <v>0.77</v>
      </c>
      <c r="AE85" s="60">
        <v>0.41</v>
      </c>
      <c r="AF85" s="60">
        <v>0.17</v>
      </c>
      <c r="AG85" s="60">
        <v>2.56</v>
      </c>
      <c r="AH85" s="60">
        <v>6.54</v>
      </c>
      <c r="AI85" s="60">
        <v>2.79</v>
      </c>
      <c r="AJ85" s="61">
        <v>0</v>
      </c>
      <c r="AK85" s="61">
        <v>770.18</v>
      </c>
      <c r="AL85" s="61">
        <v>659.33</v>
      </c>
      <c r="AM85" s="61">
        <v>1012.28</v>
      </c>
      <c r="AN85" s="61">
        <v>1091.8599999999999</v>
      </c>
      <c r="AO85" s="61">
        <v>310.20999999999998</v>
      </c>
      <c r="AP85" s="61">
        <v>598.49</v>
      </c>
      <c r="AQ85" s="61">
        <v>176.27</v>
      </c>
      <c r="AR85" s="61">
        <v>554.25</v>
      </c>
      <c r="AS85" s="61">
        <v>695.23</v>
      </c>
      <c r="AT85" s="61">
        <v>788.31</v>
      </c>
      <c r="AU85" s="61">
        <v>1183.99</v>
      </c>
      <c r="AV85" s="61">
        <v>506.51</v>
      </c>
      <c r="AW85" s="61">
        <v>625.53</v>
      </c>
      <c r="AX85" s="61">
        <v>2231.3200000000002</v>
      </c>
      <c r="AY85" s="61">
        <v>142.62</v>
      </c>
      <c r="AZ85" s="61">
        <v>647.07000000000005</v>
      </c>
      <c r="BA85" s="61">
        <v>571.28</v>
      </c>
      <c r="BB85" s="61">
        <v>466.48</v>
      </c>
      <c r="BC85" s="61">
        <v>176.28</v>
      </c>
      <c r="BD85" s="61">
        <v>0.16</v>
      </c>
      <c r="BE85" s="61">
        <v>0.04</v>
      </c>
      <c r="BF85" s="61">
        <v>0.03</v>
      </c>
      <c r="BG85" s="61">
        <v>0.08</v>
      </c>
      <c r="BH85" s="61">
        <v>0.11</v>
      </c>
      <c r="BI85" s="61">
        <v>0.34</v>
      </c>
      <c r="BJ85" s="61">
        <v>0</v>
      </c>
      <c r="BK85" s="61">
        <v>1.0900000000000001</v>
      </c>
      <c r="BL85" s="61">
        <v>0</v>
      </c>
      <c r="BM85" s="61">
        <v>0.33</v>
      </c>
      <c r="BN85" s="61">
        <v>0</v>
      </c>
      <c r="BO85" s="61">
        <v>0</v>
      </c>
      <c r="BP85" s="61">
        <v>0</v>
      </c>
      <c r="BQ85" s="61">
        <v>0.04</v>
      </c>
      <c r="BR85" s="61">
        <v>0.13</v>
      </c>
      <c r="BS85" s="61">
        <v>1.01</v>
      </c>
      <c r="BT85" s="61">
        <v>0</v>
      </c>
      <c r="BU85" s="61">
        <v>0</v>
      </c>
      <c r="BV85" s="61">
        <v>0.09</v>
      </c>
      <c r="BW85" s="61">
        <v>0.01</v>
      </c>
      <c r="BX85" s="61">
        <v>0</v>
      </c>
      <c r="BY85" s="61">
        <v>0</v>
      </c>
      <c r="BZ85" s="61">
        <v>0</v>
      </c>
      <c r="CA85" s="61">
        <v>0</v>
      </c>
      <c r="CB85" s="61">
        <v>232.5</v>
      </c>
      <c r="CC85" s="62"/>
      <c r="CD85" s="62"/>
      <c r="CE85" s="61">
        <v>561.37</v>
      </c>
      <c r="CF85" s="61"/>
      <c r="CG85" s="61">
        <v>38.81</v>
      </c>
      <c r="CH85" s="61">
        <v>23.05</v>
      </c>
      <c r="CI85" s="61">
        <v>30.93</v>
      </c>
      <c r="CJ85" s="61">
        <v>2331.44</v>
      </c>
      <c r="CK85" s="61">
        <v>1417.28</v>
      </c>
      <c r="CL85" s="61">
        <v>1874.36</v>
      </c>
      <c r="CM85" s="61">
        <v>20.63</v>
      </c>
      <c r="CN85" s="61">
        <v>8.98</v>
      </c>
      <c r="CO85" s="61">
        <v>14.87</v>
      </c>
      <c r="CP85" s="61">
        <v>0</v>
      </c>
      <c r="CQ85" s="61">
        <v>1.25</v>
      </c>
    </row>
    <row r="86" spans="1:95" x14ac:dyDescent="0.3">
      <c r="A86" s="121" t="s">
        <v>115</v>
      </c>
      <c r="B86" s="126" t="s">
        <v>116</v>
      </c>
      <c r="C86" s="123" t="str">
        <f>"200"</f>
        <v>200</v>
      </c>
      <c r="D86" s="123">
        <v>0.08</v>
      </c>
      <c r="E86" s="123">
        <v>0</v>
      </c>
      <c r="F86" s="123">
        <v>0.02</v>
      </c>
      <c r="G86" s="123">
        <v>0.02</v>
      </c>
      <c r="H86" s="123">
        <v>9.84</v>
      </c>
      <c r="I86" s="243">
        <v>37.802231999999989</v>
      </c>
      <c r="J86" s="82">
        <v>0.05</v>
      </c>
      <c r="K86" s="60">
        <v>0</v>
      </c>
      <c r="L86" s="60">
        <v>0</v>
      </c>
      <c r="M86" s="60">
        <v>0</v>
      </c>
      <c r="N86" s="60">
        <v>25.44</v>
      </c>
      <c r="O86" s="60">
        <v>0.45</v>
      </c>
      <c r="P86" s="60">
        <v>1.54</v>
      </c>
      <c r="Q86" s="60">
        <v>0</v>
      </c>
      <c r="R86" s="60">
        <v>0</v>
      </c>
      <c r="S86" s="60">
        <v>0.4</v>
      </c>
      <c r="T86" s="60">
        <v>0.42</v>
      </c>
      <c r="U86" s="60">
        <v>11.34</v>
      </c>
      <c r="V86" s="60">
        <v>195.67</v>
      </c>
      <c r="W86" s="60">
        <v>14.55</v>
      </c>
      <c r="X86" s="60">
        <v>8.41</v>
      </c>
      <c r="Y86" s="60">
        <v>10.88</v>
      </c>
      <c r="Z86" s="60">
        <v>1.07</v>
      </c>
      <c r="AA86" s="60">
        <v>0</v>
      </c>
      <c r="AB86" s="60">
        <v>168.3</v>
      </c>
      <c r="AC86" s="60">
        <v>31.15</v>
      </c>
      <c r="AD86" s="60">
        <v>0.36</v>
      </c>
      <c r="AE86" s="60">
        <v>0.01</v>
      </c>
      <c r="AF86" s="60">
        <v>0.02</v>
      </c>
      <c r="AG86" s="60">
        <v>0.23</v>
      </c>
      <c r="AH86" s="60">
        <v>0.36</v>
      </c>
      <c r="AI86" s="60">
        <v>1.68</v>
      </c>
      <c r="AJ86" s="61">
        <v>0</v>
      </c>
      <c r="AK86" s="61">
        <v>4.71</v>
      </c>
      <c r="AL86" s="61">
        <v>5.0999999999999996</v>
      </c>
      <c r="AM86" s="61">
        <v>7.45</v>
      </c>
      <c r="AN86" s="61">
        <v>7.06</v>
      </c>
      <c r="AO86" s="61">
        <v>1.18</v>
      </c>
      <c r="AP86" s="61">
        <v>4.3099999999999996</v>
      </c>
      <c r="AQ86" s="61">
        <v>1.18</v>
      </c>
      <c r="AR86" s="61">
        <v>3.53</v>
      </c>
      <c r="AS86" s="61">
        <v>6.67</v>
      </c>
      <c r="AT86" s="61">
        <v>3.92</v>
      </c>
      <c r="AU86" s="61">
        <v>30.59</v>
      </c>
      <c r="AV86" s="61">
        <v>2.75</v>
      </c>
      <c r="AW86" s="61">
        <v>5.49</v>
      </c>
      <c r="AX86" s="61">
        <v>16.47</v>
      </c>
      <c r="AY86" s="61">
        <v>0</v>
      </c>
      <c r="AZ86" s="61">
        <v>5.0999999999999996</v>
      </c>
      <c r="BA86" s="61">
        <v>6.28</v>
      </c>
      <c r="BB86" s="61">
        <v>2.35</v>
      </c>
      <c r="BC86" s="61">
        <v>1.96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0</v>
      </c>
      <c r="CB86" s="61">
        <v>245.54</v>
      </c>
      <c r="CC86" s="62"/>
      <c r="CD86" s="62"/>
      <c r="CE86" s="61">
        <v>28.05</v>
      </c>
      <c r="CF86" s="61"/>
      <c r="CG86" s="61">
        <v>5.59</v>
      </c>
      <c r="CH86" s="61">
        <v>5.29</v>
      </c>
      <c r="CI86" s="61">
        <v>5.44</v>
      </c>
      <c r="CJ86" s="61">
        <v>575</v>
      </c>
      <c r="CK86" s="61">
        <v>256.75</v>
      </c>
      <c r="CL86" s="61">
        <v>415.88</v>
      </c>
      <c r="CM86" s="61">
        <v>66.819999999999993</v>
      </c>
      <c r="CN86" s="61">
        <v>47.42</v>
      </c>
      <c r="CO86" s="61">
        <v>57.12</v>
      </c>
      <c r="CP86" s="61">
        <v>20</v>
      </c>
      <c r="CQ86" s="61">
        <v>0</v>
      </c>
    </row>
    <row r="87" spans="1:95" x14ac:dyDescent="0.3">
      <c r="A87" s="121" t="str">
        <f>"-"</f>
        <v>-</v>
      </c>
      <c r="B87" s="126" t="s">
        <v>254</v>
      </c>
      <c r="C87" s="123" t="str">
        <f>"35"</f>
        <v>35</v>
      </c>
      <c r="D87" s="123">
        <v>2.31</v>
      </c>
      <c r="E87" s="123">
        <v>0</v>
      </c>
      <c r="F87" s="123">
        <v>0.23</v>
      </c>
      <c r="G87" s="123">
        <v>0.23</v>
      </c>
      <c r="H87" s="123">
        <v>16.420000000000002</v>
      </c>
      <c r="I87" s="243">
        <v>78.365349999999992</v>
      </c>
      <c r="J87" s="82">
        <v>0</v>
      </c>
      <c r="K87" s="60">
        <v>0</v>
      </c>
      <c r="L87" s="60">
        <v>0</v>
      </c>
      <c r="M87" s="60">
        <v>0</v>
      </c>
      <c r="N87" s="60">
        <v>0.55000000000000004</v>
      </c>
      <c r="O87" s="60">
        <v>22.8</v>
      </c>
      <c r="P87" s="60">
        <v>0.1</v>
      </c>
      <c r="Q87" s="60">
        <v>0</v>
      </c>
      <c r="R87" s="60">
        <v>0</v>
      </c>
      <c r="S87" s="60">
        <v>0</v>
      </c>
      <c r="T87" s="60">
        <v>0.9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  <c r="AG87" s="60">
        <v>0</v>
      </c>
      <c r="AH87" s="60">
        <v>0</v>
      </c>
      <c r="AI87" s="60">
        <v>0</v>
      </c>
      <c r="AJ87" s="61">
        <v>0</v>
      </c>
      <c r="AK87" s="61">
        <v>159.65</v>
      </c>
      <c r="AL87" s="61">
        <v>166.17</v>
      </c>
      <c r="AM87" s="61">
        <v>254.48</v>
      </c>
      <c r="AN87" s="61">
        <v>84.39</v>
      </c>
      <c r="AO87" s="61">
        <v>50.03</v>
      </c>
      <c r="AP87" s="61">
        <v>100.05</v>
      </c>
      <c r="AQ87" s="61">
        <v>37.85</v>
      </c>
      <c r="AR87" s="61">
        <v>180.96</v>
      </c>
      <c r="AS87" s="61">
        <v>112.23</v>
      </c>
      <c r="AT87" s="61">
        <v>156.6</v>
      </c>
      <c r="AU87" s="61">
        <v>129.19999999999999</v>
      </c>
      <c r="AV87" s="61">
        <v>67.86</v>
      </c>
      <c r="AW87" s="61">
        <v>120.06</v>
      </c>
      <c r="AX87" s="61">
        <v>1003.98</v>
      </c>
      <c r="AY87" s="61">
        <v>0</v>
      </c>
      <c r="AZ87" s="61">
        <v>327.12</v>
      </c>
      <c r="BA87" s="61">
        <v>142.25</v>
      </c>
      <c r="BB87" s="61">
        <v>94.4</v>
      </c>
      <c r="BC87" s="61">
        <v>74.819999999999993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0</v>
      </c>
      <c r="BK87" s="61">
        <v>0.04</v>
      </c>
      <c r="BL87" s="61">
        <v>0</v>
      </c>
      <c r="BM87" s="61">
        <v>0</v>
      </c>
      <c r="BN87" s="61">
        <v>0</v>
      </c>
      <c r="BO87" s="61">
        <v>0</v>
      </c>
      <c r="BP87" s="61">
        <v>0</v>
      </c>
      <c r="BQ87" s="61">
        <v>0</v>
      </c>
      <c r="BR87" s="61">
        <v>0</v>
      </c>
      <c r="BS87" s="61">
        <v>0.03</v>
      </c>
      <c r="BT87" s="61">
        <v>0</v>
      </c>
      <c r="BU87" s="61">
        <v>0</v>
      </c>
      <c r="BV87" s="61">
        <v>0.14000000000000001</v>
      </c>
      <c r="BW87" s="61">
        <v>0.01</v>
      </c>
      <c r="BX87" s="61">
        <v>0</v>
      </c>
      <c r="BY87" s="61">
        <v>0</v>
      </c>
      <c r="BZ87" s="61">
        <v>0</v>
      </c>
      <c r="CA87" s="61">
        <v>0</v>
      </c>
      <c r="CB87" s="61">
        <v>19.55</v>
      </c>
      <c r="CC87" s="62"/>
      <c r="CD87" s="62"/>
      <c r="CE87" s="61">
        <v>0</v>
      </c>
      <c r="CF87" s="61"/>
      <c r="CG87" s="61">
        <v>0</v>
      </c>
      <c r="CH87" s="61">
        <v>0</v>
      </c>
      <c r="CI87" s="61">
        <v>0</v>
      </c>
      <c r="CJ87" s="61">
        <v>570</v>
      </c>
      <c r="CK87" s="61">
        <v>219.6</v>
      </c>
      <c r="CL87" s="61">
        <v>394.8</v>
      </c>
      <c r="CM87" s="61">
        <v>4.5599999999999996</v>
      </c>
      <c r="CN87" s="61">
        <v>4.5599999999999996</v>
      </c>
      <c r="CO87" s="61">
        <v>4.5599999999999996</v>
      </c>
      <c r="CP87" s="61">
        <v>0</v>
      </c>
      <c r="CQ87" s="61">
        <v>0</v>
      </c>
    </row>
    <row r="88" spans="1:95" x14ac:dyDescent="0.3">
      <c r="A88" s="121"/>
      <c r="B88" s="126" t="s">
        <v>100</v>
      </c>
      <c r="C88" s="123" t="str">
        <f>"25"</f>
        <v>25</v>
      </c>
      <c r="D88" s="123">
        <v>1.65</v>
      </c>
      <c r="E88" s="123">
        <v>0</v>
      </c>
      <c r="F88" s="123">
        <v>0.3</v>
      </c>
      <c r="G88" s="123">
        <v>0.3</v>
      </c>
      <c r="H88" s="123">
        <v>10.43</v>
      </c>
      <c r="I88" s="243">
        <v>48.344999999999999</v>
      </c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9"/>
      <c r="CD88" s="109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</row>
    <row r="89" spans="1:95" x14ac:dyDescent="0.3">
      <c r="A89" s="127"/>
      <c r="B89" s="142" t="s">
        <v>101</v>
      </c>
      <c r="C89" s="128"/>
      <c r="D89" s="128">
        <f t="shared" ref="D89:I89" si="25">SUM(D84:D88)</f>
        <v>22.099999999999994</v>
      </c>
      <c r="E89" s="128">
        <f t="shared" si="25"/>
        <v>13.04</v>
      </c>
      <c r="F89" s="128">
        <f t="shared" si="25"/>
        <v>22.93</v>
      </c>
      <c r="G89" s="128">
        <f t="shared" si="25"/>
        <v>1.5</v>
      </c>
      <c r="H89" s="128">
        <f t="shared" si="25"/>
        <v>81.78</v>
      </c>
      <c r="I89" s="244">
        <f t="shared" si="25"/>
        <v>615.8585572500001</v>
      </c>
      <c r="J89" s="63">
        <v>16.25</v>
      </c>
      <c r="K89" s="63">
        <v>3.59</v>
      </c>
      <c r="L89" s="63">
        <v>0</v>
      </c>
      <c r="M89" s="63">
        <v>0</v>
      </c>
      <c r="N89" s="63">
        <v>39.78</v>
      </c>
      <c r="O89" s="63">
        <v>55.34</v>
      </c>
      <c r="P89" s="63">
        <v>9.7799999999999994</v>
      </c>
      <c r="Q89" s="63">
        <v>0</v>
      </c>
      <c r="R89" s="63">
        <v>0</v>
      </c>
      <c r="S89" s="63">
        <v>1.23</v>
      </c>
      <c r="T89" s="63">
        <v>7.72</v>
      </c>
      <c r="U89" s="63">
        <v>1055.46</v>
      </c>
      <c r="V89" s="63">
        <v>1108.8</v>
      </c>
      <c r="W89" s="63">
        <v>107.56</v>
      </c>
      <c r="X89" s="63">
        <v>93.47</v>
      </c>
      <c r="Y89" s="63">
        <v>316.89999999999998</v>
      </c>
      <c r="Z89" s="63">
        <v>5.59</v>
      </c>
      <c r="AA89" s="63">
        <v>33.479999999999997</v>
      </c>
      <c r="AB89" s="63">
        <v>4384.93</v>
      </c>
      <c r="AC89" s="63">
        <v>965.57</v>
      </c>
      <c r="AD89" s="63">
        <v>4.1399999999999997</v>
      </c>
      <c r="AE89" s="63">
        <v>0.55000000000000004</v>
      </c>
      <c r="AF89" s="63">
        <v>0.28000000000000003</v>
      </c>
      <c r="AG89" s="63">
        <v>3.73</v>
      </c>
      <c r="AH89" s="63">
        <v>8.91</v>
      </c>
      <c r="AI89" s="63">
        <v>13.03</v>
      </c>
      <c r="AJ89" s="1">
        <v>0</v>
      </c>
      <c r="AK89" s="1">
        <v>1198.5899999999999</v>
      </c>
      <c r="AL89" s="1">
        <v>1053.1199999999999</v>
      </c>
      <c r="AM89" s="1">
        <v>1656.08</v>
      </c>
      <c r="AN89" s="1">
        <v>1523.21</v>
      </c>
      <c r="AO89" s="1">
        <v>463.7</v>
      </c>
      <c r="AP89" s="1">
        <v>913.91</v>
      </c>
      <c r="AQ89" s="1">
        <v>282.48</v>
      </c>
      <c r="AR89" s="1">
        <v>989.57</v>
      </c>
      <c r="AS89" s="1">
        <v>1088.8</v>
      </c>
      <c r="AT89" s="1">
        <v>1283.3399999999999</v>
      </c>
      <c r="AU89" s="1">
        <v>1951.08</v>
      </c>
      <c r="AV89" s="1">
        <v>710.16</v>
      </c>
      <c r="AW89" s="1">
        <v>1002.64</v>
      </c>
      <c r="AX89" s="1">
        <v>4407.16</v>
      </c>
      <c r="AY89" s="1">
        <v>142.62</v>
      </c>
      <c r="AZ89" s="1">
        <v>1279.2</v>
      </c>
      <c r="BA89" s="1">
        <v>964.42</v>
      </c>
      <c r="BB89" s="1">
        <v>744.58</v>
      </c>
      <c r="BC89" s="1">
        <v>341.96</v>
      </c>
      <c r="BD89" s="1">
        <v>0.16</v>
      </c>
      <c r="BE89" s="1">
        <v>0.04</v>
      </c>
      <c r="BF89" s="1">
        <v>0.03</v>
      </c>
      <c r="BG89" s="1">
        <v>0.08</v>
      </c>
      <c r="BH89" s="1">
        <v>0.11</v>
      </c>
      <c r="BI89" s="1">
        <v>0.35</v>
      </c>
      <c r="BJ89" s="1">
        <v>0</v>
      </c>
      <c r="BK89" s="1">
        <v>1.5</v>
      </c>
      <c r="BL89" s="1">
        <v>0</v>
      </c>
      <c r="BM89" s="1">
        <v>0.54</v>
      </c>
      <c r="BN89" s="1">
        <v>0.02</v>
      </c>
      <c r="BO89" s="1">
        <v>0.03</v>
      </c>
      <c r="BP89" s="1">
        <v>0</v>
      </c>
      <c r="BQ89" s="1">
        <v>0.04</v>
      </c>
      <c r="BR89" s="1">
        <v>0.14000000000000001</v>
      </c>
      <c r="BS89" s="1">
        <v>2.29</v>
      </c>
      <c r="BT89" s="1">
        <v>0</v>
      </c>
      <c r="BU89" s="1">
        <v>0</v>
      </c>
      <c r="BV89" s="1">
        <v>3.57</v>
      </c>
      <c r="BW89" s="1">
        <v>0.04</v>
      </c>
      <c r="BX89" s="1">
        <v>0</v>
      </c>
      <c r="BY89" s="1">
        <v>0</v>
      </c>
      <c r="BZ89" s="1">
        <v>0</v>
      </c>
      <c r="CA89" s="1">
        <v>0</v>
      </c>
      <c r="CB89" s="1">
        <v>868.7</v>
      </c>
      <c r="CC89" s="64"/>
      <c r="CD89" s="64"/>
      <c r="CE89" s="1">
        <v>764.3</v>
      </c>
      <c r="CF89" s="1"/>
      <c r="CG89" s="1">
        <v>89.31</v>
      </c>
      <c r="CH89" s="1">
        <v>59.1</v>
      </c>
      <c r="CI89" s="1">
        <v>74.209999999999994</v>
      </c>
      <c r="CJ89" s="1">
        <v>5734.7</v>
      </c>
      <c r="CK89" s="1">
        <v>2708.41</v>
      </c>
      <c r="CL89" s="1">
        <v>4221.5600000000004</v>
      </c>
      <c r="CM89" s="1">
        <v>153.66</v>
      </c>
      <c r="CN89" s="1">
        <v>95.42</v>
      </c>
      <c r="CO89" s="1">
        <v>124.6</v>
      </c>
      <c r="CP89" s="1">
        <v>21.3</v>
      </c>
      <c r="CQ89" s="1">
        <v>1.95</v>
      </c>
    </row>
    <row r="90" spans="1:95" ht="13.2" hidden="1" customHeight="1" x14ac:dyDescent="0.3">
      <c r="A90" s="56"/>
      <c r="B90" s="16" t="s">
        <v>247</v>
      </c>
      <c r="C90" s="74"/>
      <c r="D90" s="74">
        <v>22.5</v>
      </c>
      <c r="E90" s="74">
        <v>0</v>
      </c>
      <c r="F90" s="74">
        <v>23</v>
      </c>
      <c r="G90" s="74">
        <v>0</v>
      </c>
      <c r="H90" s="74">
        <v>95.75</v>
      </c>
      <c r="I90" s="242">
        <v>680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315</v>
      </c>
      <c r="AD90" s="50">
        <v>0</v>
      </c>
      <c r="AE90" s="50">
        <v>0.48999999999999994</v>
      </c>
      <c r="AF90" s="50">
        <v>0.55999999999999994</v>
      </c>
      <c r="AI90" s="50">
        <v>24.5</v>
      </c>
      <c r="CI90" s="51">
        <v>0</v>
      </c>
      <c r="CL90" s="51">
        <v>0</v>
      </c>
      <c r="CO90" s="51">
        <v>0</v>
      </c>
    </row>
    <row r="91" spans="1:95" ht="13.8" hidden="1" customHeight="1" x14ac:dyDescent="0.3">
      <c r="A91" s="56"/>
      <c r="B91" s="16" t="s">
        <v>103</v>
      </c>
      <c r="C91" s="74"/>
      <c r="D91" s="74">
        <f t="shared" ref="D91:I91" si="26">D89-D90</f>
        <v>-0.40000000000000568</v>
      </c>
      <c r="E91" s="74">
        <f t="shared" si="26"/>
        <v>13.04</v>
      </c>
      <c r="F91" s="74">
        <f t="shared" si="26"/>
        <v>-7.0000000000000284E-2</v>
      </c>
      <c r="G91" s="74">
        <f t="shared" si="26"/>
        <v>1.5</v>
      </c>
      <c r="H91" s="74">
        <f t="shared" si="26"/>
        <v>-13.969999999999999</v>
      </c>
      <c r="I91" s="242">
        <f t="shared" si="26"/>
        <v>-64.141442749999896</v>
      </c>
      <c r="V91" s="50">
        <f t="shared" ref="V91:AF91" si="27">V89-V90</f>
        <v>1108.8</v>
      </c>
      <c r="W91" s="50">
        <f t="shared" si="27"/>
        <v>107.56</v>
      </c>
      <c r="X91" s="50">
        <f t="shared" si="27"/>
        <v>93.47</v>
      </c>
      <c r="Y91" s="50">
        <f t="shared" si="27"/>
        <v>316.89999999999998</v>
      </c>
      <c r="Z91" s="50">
        <f t="shared" si="27"/>
        <v>5.59</v>
      </c>
      <c r="AA91" s="50">
        <f t="shared" si="27"/>
        <v>33.479999999999997</v>
      </c>
      <c r="AB91" s="50">
        <f t="shared" si="27"/>
        <v>4384.93</v>
      </c>
      <c r="AC91" s="50">
        <f t="shared" si="27"/>
        <v>650.57000000000005</v>
      </c>
      <c r="AD91" s="50">
        <f t="shared" si="27"/>
        <v>4.1399999999999997</v>
      </c>
      <c r="AE91" s="50">
        <f t="shared" si="27"/>
        <v>6.0000000000000109E-2</v>
      </c>
      <c r="AF91" s="50">
        <f t="shared" si="27"/>
        <v>-0.27999999999999992</v>
      </c>
      <c r="AI91" s="50">
        <f>AI89-AI90</f>
        <v>-11.47</v>
      </c>
      <c r="CI91" s="51">
        <f>CI89-CI90</f>
        <v>74.209999999999994</v>
      </c>
      <c r="CL91" s="51">
        <f>CL89-CL90</f>
        <v>4221.5600000000004</v>
      </c>
      <c r="CO91" s="51">
        <f>CO89-CO90</f>
        <v>124.6</v>
      </c>
    </row>
    <row r="92" spans="1:95" ht="13.8" hidden="1" customHeight="1" x14ac:dyDescent="0.3">
      <c r="A92" s="56"/>
      <c r="B92" s="16" t="s">
        <v>104</v>
      </c>
      <c r="C92" s="74"/>
      <c r="D92" s="74">
        <v>12</v>
      </c>
      <c r="E92" s="74"/>
      <c r="F92" s="74">
        <v>43</v>
      </c>
      <c r="G92" s="74"/>
      <c r="H92" s="74">
        <v>45</v>
      </c>
      <c r="I92" s="242"/>
    </row>
    <row r="93" spans="1:95" x14ac:dyDescent="0.3">
      <c r="A93" s="56"/>
      <c r="B93" s="16"/>
      <c r="C93" s="74"/>
      <c r="D93" s="74"/>
      <c r="E93" s="74"/>
      <c r="F93" s="74"/>
      <c r="G93" s="74"/>
      <c r="H93" s="74"/>
      <c r="I93" s="242"/>
    </row>
    <row r="94" spans="1:95" x14ac:dyDescent="0.3">
      <c r="A94" s="56"/>
      <c r="B94" s="23" t="s">
        <v>149</v>
      </c>
      <c r="C94" s="180" t="s">
        <v>156</v>
      </c>
      <c r="D94" s="239" t="s">
        <v>157</v>
      </c>
      <c r="E94" s="239"/>
      <c r="F94" s="281" t="s">
        <v>158</v>
      </c>
      <c r="G94" s="281"/>
      <c r="H94" s="181" t="s">
        <v>159</v>
      </c>
      <c r="I94" s="181" t="s">
        <v>160</v>
      </c>
    </row>
    <row r="95" spans="1:95" s="185" customFormat="1" x14ac:dyDescent="0.3">
      <c r="A95" s="121"/>
      <c r="B95" s="149" t="s">
        <v>92</v>
      </c>
      <c r="C95" s="131"/>
      <c r="D95" s="237"/>
      <c r="E95" s="237"/>
      <c r="F95" s="273"/>
      <c r="G95" s="273"/>
      <c r="H95" s="132"/>
      <c r="I95" s="13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4"/>
      <c r="CD95" s="184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</row>
    <row r="96" spans="1:95" s="185" customFormat="1" x14ac:dyDescent="0.3">
      <c r="A96" s="121" t="s">
        <v>227</v>
      </c>
      <c r="B96" s="126" t="s">
        <v>344</v>
      </c>
      <c r="C96" s="123">
        <v>30</v>
      </c>
      <c r="D96" s="123">
        <v>0.31</v>
      </c>
      <c r="E96" s="123">
        <v>0</v>
      </c>
      <c r="F96" s="123">
        <v>0.27</v>
      </c>
      <c r="G96" s="123">
        <v>0.41</v>
      </c>
      <c r="H96" s="123">
        <v>1.44</v>
      </c>
      <c r="I96" s="243">
        <v>9.24</v>
      </c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4"/>
      <c r="CD96" s="184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</row>
    <row r="97" spans="1:95" x14ac:dyDescent="0.3">
      <c r="A97" s="121" t="s">
        <v>306</v>
      </c>
      <c r="B97" s="126" t="s">
        <v>362</v>
      </c>
      <c r="C97" s="123" t="str">
        <f>"100"</f>
        <v>100</v>
      </c>
      <c r="D97" s="123">
        <v>12.89</v>
      </c>
      <c r="E97" s="123">
        <v>14.17</v>
      </c>
      <c r="F97" s="123">
        <v>12.69</v>
      </c>
      <c r="G97" s="123">
        <v>0.09</v>
      </c>
      <c r="H97" s="123">
        <v>5.12</v>
      </c>
      <c r="I97" s="243">
        <v>194.27</v>
      </c>
      <c r="J97" s="82">
        <v>7.11</v>
      </c>
      <c r="K97" s="60">
        <v>6.5</v>
      </c>
      <c r="L97" s="60">
        <v>0</v>
      </c>
      <c r="M97" s="60">
        <v>0</v>
      </c>
      <c r="N97" s="60">
        <v>3.32</v>
      </c>
      <c r="O97" s="60">
        <v>39.869999999999997</v>
      </c>
      <c r="P97" s="60">
        <v>2.7</v>
      </c>
      <c r="Q97" s="60">
        <v>0</v>
      </c>
      <c r="R97" s="60">
        <v>0</v>
      </c>
      <c r="S97" s="60">
        <v>0.12</v>
      </c>
      <c r="T97" s="60">
        <v>2.09</v>
      </c>
      <c r="U97" s="60">
        <v>259.64999999999998</v>
      </c>
      <c r="V97" s="60">
        <v>358.24</v>
      </c>
      <c r="W97" s="60">
        <v>23.4</v>
      </c>
      <c r="X97" s="60">
        <v>53.25</v>
      </c>
      <c r="Y97" s="60">
        <v>231.57</v>
      </c>
      <c r="Z97" s="60">
        <v>2.7</v>
      </c>
      <c r="AA97" s="60">
        <v>0</v>
      </c>
      <c r="AB97" s="60">
        <v>2880</v>
      </c>
      <c r="AC97" s="60">
        <v>600</v>
      </c>
      <c r="AD97" s="60">
        <v>5.1100000000000003</v>
      </c>
      <c r="AE97" s="60">
        <v>0.09</v>
      </c>
      <c r="AF97" s="60">
        <v>0.13</v>
      </c>
      <c r="AG97" s="60">
        <v>4.04</v>
      </c>
      <c r="AH97" s="60">
        <v>8.9499999999999993</v>
      </c>
      <c r="AI97" s="60">
        <v>1.2</v>
      </c>
      <c r="AJ97" s="61">
        <v>0</v>
      </c>
      <c r="AK97" s="61">
        <v>1027.33</v>
      </c>
      <c r="AL97" s="61">
        <v>784.06</v>
      </c>
      <c r="AM97" s="61">
        <v>1473.55</v>
      </c>
      <c r="AN97" s="61">
        <v>2104.29</v>
      </c>
      <c r="AO97" s="61">
        <v>427.42</v>
      </c>
      <c r="AP97" s="61">
        <v>748.24</v>
      </c>
      <c r="AQ97" s="61">
        <v>216.58</v>
      </c>
      <c r="AR97" s="61">
        <v>815.27</v>
      </c>
      <c r="AS97" s="61">
        <v>1050.17</v>
      </c>
      <c r="AT97" s="61">
        <v>1083.56</v>
      </c>
      <c r="AU97" s="61">
        <v>1674.43</v>
      </c>
      <c r="AV97" s="61">
        <v>633.77</v>
      </c>
      <c r="AW97" s="61">
        <v>893.29</v>
      </c>
      <c r="AX97" s="61">
        <v>3053.99</v>
      </c>
      <c r="AY97" s="61">
        <v>218.08</v>
      </c>
      <c r="AZ97" s="61">
        <v>709.71</v>
      </c>
      <c r="BA97" s="61">
        <v>781.99</v>
      </c>
      <c r="BB97" s="61">
        <v>663.46</v>
      </c>
      <c r="BC97" s="61">
        <v>275.42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0.01</v>
      </c>
      <c r="BJ97" s="61">
        <v>0</v>
      </c>
      <c r="BK97" s="61">
        <v>0.64</v>
      </c>
      <c r="BL97" s="61">
        <v>0</v>
      </c>
      <c r="BM97" s="61">
        <v>0.38</v>
      </c>
      <c r="BN97" s="61">
        <v>0.03</v>
      </c>
      <c r="BO97" s="61">
        <v>0.06</v>
      </c>
      <c r="BP97" s="61">
        <v>0</v>
      </c>
      <c r="BQ97" s="61">
        <v>0</v>
      </c>
      <c r="BR97" s="61">
        <v>0</v>
      </c>
      <c r="BS97" s="61">
        <v>2.2599999999999998</v>
      </c>
      <c r="BT97" s="61">
        <v>0</v>
      </c>
      <c r="BU97" s="61">
        <v>0</v>
      </c>
      <c r="BV97" s="61">
        <v>6.02</v>
      </c>
      <c r="BW97" s="61">
        <v>0</v>
      </c>
      <c r="BX97" s="61">
        <v>0</v>
      </c>
      <c r="BY97" s="61">
        <v>0</v>
      </c>
      <c r="BZ97" s="61">
        <v>0</v>
      </c>
      <c r="CA97" s="61">
        <v>0</v>
      </c>
      <c r="CB97" s="61">
        <v>224.31</v>
      </c>
      <c r="CC97" s="62"/>
      <c r="CD97" s="62"/>
      <c r="CE97" s="61">
        <v>480</v>
      </c>
      <c r="CF97" s="61"/>
      <c r="CG97" s="61">
        <v>25.59</v>
      </c>
      <c r="CH97" s="61">
        <v>17.350000000000001</v>
      </c>
      <c r="CI97" s="61">
        <v>21.47</v>
      </c>
      <c r="CJ97" s="61">
        <v>4329.7299999999996</v>
      </c>
      <c r="CK97" s="61">
        <v>2350.69</v>
      </c>
      <c r="CL97" s="61">
        <v>3340.21</v>
      </c>
      <c r="CM97" s="61">
        <v>44.09</v>
      </c>
      <c r="CN97" s="61">
        <v>24.15</v>
      </c>
      <c r="CO97" s="61">
        <v>34.119999999999997</v>
      </c>
      <c r="CP97" s="61">
        <v>0</v>
      </c>
      <c r="CQ97" s="61">
        <v>0.5</v>
      </c>
    </row>
    <row r="98" spans="1:95" x14ac:dyDescent="0.3">
      <c r="A98" s="121" t="s">
        <v>221</v>
      </c>
      <c r="B98" s="126" t="s">
        <v>222</v>
      </c>
      <c r="C98" s="123" t="str">
        <f>"180"</f>
        <v>180</v>
      </c>
      <c r="D98" s="123">
        <v>6.54</v>
      </c>
      <c r="E98" s="123">
        <v>0.03</v>
      </c>
      <c r="F98" s="123">
        <v>7.32</v>
      </c>
      <c r="G98" s="123">
        <v>1.59</v>
      </c>
      <c r="H98" s="123">
        <v>45.19</v>
      </c>
      <c r="I98" s="243">
        <v>247.64661899999999</v>
      </c>
      <c r="J98" s="82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2"/>
      <c r="CD98" s="62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</row>
    <row r="99" spans="1:95" x14ac:dyDescent="0.3">
      <c r="A99" s="121" t="s">
        <v>115</v>
      </c>
      <c r="B99" s="126" t="s">
        <v>116</v>
      </c>
      <c r="C99" s="123" t="str">
        <f>"200"</f>
        <v>200</v>
      </c>
      <c r="D99" s="123">
        <v>0.08</v>
      </c>
      <c r="E99" s="123">
        <v>0</v>
      </c>
      <c r="F99" s="123">
        <v>0.02</v>
      </c>
      <c r="G99" s="123">
        <v>0.02</v>
      </c>
      <c r="H99" s="123">
        <v>9.84</v>
      </c>
      <c r="I99" s="243">
        <v>37.802231999999989</v>
      </c>
      <c r="J99" s="82">
        <v>0.01</v>
      </c>
      <c r="K99" s="60">
        <v>0</v>
      </c>
      <c r="L99" s="60">
        <v>0</v>
      </c>
      <c r="M99" s="60">
        <v>0</v>
      </c>
      <c r="N99" s="60">
        <v>20.78</v>
      </c>
      <c r="O99" s="60">
        <v>0.31</v>
      </c>
      <c r="P99" s="60">
        <v>2.15</v>
      </c>
      <c r="Q99" s="60">
        <v>0</v>
      </c>
      <c r="R99" s="60">
        <v>0</v>
      </c>
      <c r="S99" s="60">
        <v>0.17</v>
      </c>
      <c r="T99" s="60">
        <v>0.72</v>
      </c>
      <c r="U99" s="60">
        <v>1.95</v>
      </c>
      <c r="V99" s="60">
        <v>187.28</v>
      </c>
      <c r="W99" s="60">
        <v>17.36</v>
      </c>
      <c r="X99" s="60">
        <v>10.97</v>
      </c>
      <c r="Y99" s="60">
        <v>14.94</v>
      </c>
      <c r="Z99" s="60">
        <v>0.37</v>
      </c>
      <c r="AA99" s="60">
        <v>0</v>
      </c>
      <c r="AB99" s="60">
        <v>346.5</v>
      </c>
      <c r="AC99" s="60">
        <v>64.13</v>
      </c>
      <c r="AD99" s="60">
        <v>0.61</v>
      </c>
      <c r="AE99" s="60">
        <v>0.01</v>
      </c>
      <c r="AF99" s="60">
        <v>0.02</v>
      </c>
      <c r="AG99" s="60">
        <v>0.28000000000000003</v>
      </c>
      <c r="AH99" s="60">
        <v>0.43</v>
      </c>
      <c r="AI99" s="60">
        <v>0.18</v>
      </c>
      <c r="AJ99" s="61">
        <v>0</v>
      </c>
      <c r="AK99" s="61">
        <v>0.01</v>
      </c>
      <c r="AL99" s="61">
        <v>0</v>
      </c>
      <c r="AM99" s="61">
        <v>0.01</v>
      </c>
      <c r="AN99" s="61">
        <v>0.01</v>
      </c>
      <c r="AO99" s="61">
        <v>0</v>
      </c>
      <c r="AP99" s="61">
        <v>0.01</v>
      </c>
      <c r="AQ99" s="61">
        <v>0</v>
      </c>
      <c r="AR99" s="61">
        <v>0.01</v>
      </c>
      <c r="AS99" s="61">
        <v>0.01</v>
      </c>
      <c r="AT99" s="61">
        <v>0.01</v>
      </c>
      <c r="AU99" s="61">
        <v>0.03</v>
      </c>
      <c r="AV99" s="61">
        <v>0</v>
      </c>
      <c r="AW99" s="61">
        <v>0</v>
      </c>
      <c r="AX99" s="61">
        <v>0.01</v>
      </c>
      <c r="AY99" s="61">
        <v>0</v>
      </c>
      <c r="AZ99" s="61">
        <v>0.01</v>
      </c>
      <c r="BA99" s="61">
        <v>0.01</v>
      </c>
      <c r="BB99" s="61">
        <v>0</v>
      </c>
      <c r="BC99" s="61">
        <v>0</v>
      </c>
      <c r="BD99" s="61">
        <v>0</v>
      </c>
      <c r="BE99" s="61">
        <v>0</v>
      </c>
      <c r="BF99" s="61">
        <v>0</v>
      </c>
      <c r="BG99" s="61">
        <v>0</v>
      </c>
      <c r="BH99" s="61">
        <v>0</v>
      </c>
      <c r="BI99" s="61">
        <v>0</v>
      </c>
      <c r="BJ99" s="61">
        <v>0</v>
      </c>
      <c r="BK99" s="61">
        <v>0</v>
      </c>
      <c r="BL99" s="61">
        <v>0</v>
      </c>
      <c r="BM99" s="61">
        <v>0</v>
      </c>
      <c r="BN99" s="61">
        <v>0</v>
      </c>
      <c r="BO99" s="61">
        <v>0</v>
      </c>
      <c r="BP99" s="61">
        <v>0</v>
      </c>
      <c r="BQ99" s="61">
        <v>0</v>
      </c>
      <c r="BR99" s="61">
        <v>0</v>
      </c>
      <c r="BS99" s="61">
        <v>0.01</v>
      </c>
      <c r="BT99" s="61">
        <v>0</v>
      </c>
      <c r="BU99" s="61">
        <v>0</v>
      </c>
      <c r="BV99" s="61">
        <v>0</v>
      </c>
      <c r="BW99" s="61">
        <v>0</v>
      </c>
      <c r="BX99" s="61">
        <v>0</v>
      </c>
      <c r="BY99" s="61">
        <v>0</v>
      </c>
      <c r="BZ99" s="61">
        <v>0</v>
      </c>
      <c r="CA99" s="61">
        <v>0</v>
      </c>
      <c r="CB99" s="61">
        <v>213.92</v>
      </c>
      <c r="CC99" s="62"/>
      <c r="CD99" s="62"/>
      <c r="CE99" s="61">
        <v>57.75</v>
      </c>
      <c r="CF99" s="61"/>
      <c r="CG99" s="61">
        <v>5.99</v>
      </c>
      <c r="CH99" s="61">
        <v>4.79</v>
      </c>
      <c r="CI99" s="61">
        <v>5.39</v>
      </c>
      <c r="CJ99" s="61">
        <v>545</v>
      </c>
      <c r="CK99" s="61">
        <v>210.4</v>
      </c>
      <c r="CL99" s="61">
        <v>377.7</v>
      </c>
      <c r="CM99" s="61">
        <v>50.08</v>
      </c>
      <c r="CN99" s="61">
        <v>30.08</v>
      </c>
      <c r="CO99" s="61">
        <v>40.08</v>
      </c>
      <c r="CP99" s="61">
        <v>10</v>
      </c>
      <c r="CQ99" s="61">
        <v>0</v>
      </c>
    </row>
    <row r="100" spans="1:95" x14ac:dyDescent="0.3">
      <c r="A100" s="121" t="str">
        <f>"-"</f>
        <v>-</v>
      </c>
      <c r="B100" s="126" t="s">
        <v>254</v>
      </c>
      <c r="C100" s="123">
        <v>25</v>
      </c>
      <c r="D100" s="123">
        <v>1.65</v>
      </c>
      <c r="E100" s="123">
        <v>0</v>
      </c>
      <c r="F100" s="123">
        <v>0.16</v>
      </c>
      <c r="G100" s="123">
        <v>0.2</v>
      </c>
      <c r="H100" s="123">
        <v>11.72</v>
      </c>
      <c r="I100" s="243">
        <v>55.97</v>
      </c>
      <c r="J100" s="82">
        <v>0</v>
      </c>
      <c r="K100" s="60">
        <v>0</v>
      </c>
      <c r="L100" s="60">
        <v>0</v>
      </c>
      <c r="M100" s="60">
        <v>0</v>
      </c>
      <c r="N100" s="60">
        <v>0.39</v>
      </c>
      <c r="O100" s="60">
        <v>15.96</v>
      </c>
      <c r="P100" s="60">
        <v>7.0000000000000007E-2</v>
      </c>
      <c r="Q100" s="60">
        <v>0</v>
      </c>
      <c r="R100" s="60">
        <v>0</v>
      </c>
      <c r="S100" s="60">
        <v>0</v>
      </c>
      <c r="T100" s="60">
        <v>0.63</v>
      </c>
      <c r="U100" s="60">
        <v>0</v>
      </c>
      <c r="V100" s="60">
        <v>0</v>
      </c>
      <c r="W100" s="60">
        <v>0</v>
      </c>
      <c r="X100" s="60">
        <v>0</v>
      </c>
      <c r="Y100" s="60">
        <v>0</v>
      </c>
      <c r="Z100" s="60">
        <v>0</v>
      </c>
      <c r="AA100" s="60">
        <v>0</v>
      </c>
      <c r="AB100" s="60">
        <v>0</v>
      </c>
      <c r="AC100" s="60">
        <v>0</v>
      </c>
      <c r="AD100" s="60">
        <v>0</v>
      </c>
      <c r="AE100" s="60">
        <v>0</v>
      </c>
      <c r="AF100" s="60">
        <v>0</v>
      </c>
      <c r="AG100" s="60">
        <v>0</v>
      </c>
      <c r="AH100" s="60">
        <v>0</v>
      </c>
      <c r="AI100" s="60">
        <v>0</v>
      </c>
      <c r="AJ100" s="61">
        <v>0</v>
      </c>
      <c r="AK100" s="61">
        <v>111.75</v>
      </c>
      <c r="AL100" s="61">
        <v>116.32</v>
      </c>
      <c r="AM100" s="61">
        <v>178.13</v>
      </c>
      <c r="AN100" s="61">
        <v>59.07</v>
      </c>
      <c r="AO100" s="61">
        <v>35.020000000000003</v>
      </c>
      <c r="AP100" s="61">
        <v>70.040000000000006</v>
      </c>
      <c r="AQ100" s="61">
        <v>26.49</v>
      </c>
      <c r="AR100" s="61">
        <v>126.67</v>
      </c>
      <c r="AS100" s="61">
        <v>78.56</v>
      </c>
      <c r="AT100" s="61">
        <v>109.62</v>
      </c>
      <c r="AU100" s="61">
        <v>90.44</v>
      </c>
      <c r="AV100" s="61">
        <v>47.5</v>
      </c>
      <c r="AW100" s="61">
        <v>84.04</v>
      </c>
      <c r="AX100" s="61">
        <v>702.79</v>
      </c>
      <c r="AY100" s="61">
        <v>0</v>
      </c>
      <c r="AZ100" s="61">
        <v>228.98</v>
      </c>
      <c r="BA100" s="61">
        <v>99.57</v>
      </c>
      <c r="BB100" s="61">
        <v>66.08</v>
      </c>
      <c r="BC100" s="61">
        <v>52.37</v>
      </c>
      <c r="BD100" s="61">
        <v>0</v>
      </c>
      <c r="BE100" s="61">
        <v>0</v>
      </c>
      <c r="BF100" s="61">
        <v>0</v>
      </c>
      <c r="BG100" s="61">
        <v>0</v>
      </c>
      <c r="BH100" s="61">
        <v>0</v>
      </c>
      <c r="BI100" s="61">
        <v>0</v>
      </c>
      <c r="BJ100" s="61">
        <v>0</v>
      </c>
      <c r="BK100" s="61">
        <v>0.03</v>
      </c>
      <c r="BL100" s="61">
        <v>0</v>
      </c>
      <c r="BM100" s="61">
        <v>0</v>
      </c>
      <c r="BN100" s="61">
        <v>0</v>
      </c>
      <c r="BO100" s="61">
        <v>0</v>
      </c>
      <c r="BP100" s="61">
        <v>0</v>
      </c>
      <c r="BQ100" s="61">
        <v>0</v>
      </c>
      <c r="BR100" s="61">
        <v>0</v>
      </c>
      <c r="BS100" s="61">
        <v>0.02</v>
      </c>
      <c r="BT100" s="61">
        <v>0</v>
      </c>
      <c r="BU100" s="61">
        <v>0</v>
      </c>
      <c r="BV100" s="61">
        <v>0.1</v>
      </c>
      <c r="BW100" s="61">
        <v>0.01</v>
      </c>
      <c r="BX100" s="61">
        <v>0</v>
      </c>
      <c r="BY100" s="61">
        <v>0</v>
      </c>
      <c r="BZ100" s="61">
        <v>0</v>
      </c>
      <c r="CA100" s="61">
        <v>0</v>
      </c>
      <c r="CB100" s="61">
        <v>13.69</v>
      </c>
      <c r="CC100" s="62"/>
      <c r="CD100" s="62"/>
      <c r="CE100" s="61">
        <v>0</v>
      </c>
      <c r="CF100" s="61"/>
      <c r="CG100" s="61">
        <v>0</v>
      </c>
      <c r="CH100" s="61">
        <v>0</v>
      </c>
      <c r="CI100" s="61">
        <v>0</v>
      </c>
      <c r="CJ100" s="61">
        <v>570</v>
      </c>
      <c r="CK100" s="61">
        <v>219.6</v>
      </c>
      <c r="CL100" s="61">
        <v>394.8</v>
      </c>
      <c r="CM100" s="61">
        <v>4.5599999999999996</v>
      </c>
      <c r="CN100" s="61">
        <v>4.5599999999999996</v>
      </c>
      <c r="CO100" s="61">
        <v>4.5599999999999996</v>
      </c>
      <c r="CP100" s="61">
        <v>0</v>
      </c>
      <c r="CQ100" s="61">
        <v>0</v>
      </c>
    </row>
    <row r="101" spans="1:95" ht="14.4" customHeight="1" x14ac:dyDescent="0.3">
      <c r="A101" s="121"/>
      <c r="B101" s="126" t="s">
        <v>100</v>
      </c>
      <c r="C101" s="123" t="str">
        <f>"25"</f>
        <v>25</v>
      </c>
      <c r="D101" s="123">
        <v>1.65</v>
      </c>
      <c r="E101" s="123">
        <v>0</v>
      </c>
      <c r="F101" s="123">
        <v>0.3</v>
      </c>
      <c r="G101" s="123">
        <v>0.3</v>
      </c>
      <c r="H101" s="123">
        <v>10.43</v>
      </c>
      <c r="I101" s="243">
        <v>48.344999999999999</v>
      </c>
      <c r="J101" s="83">
        <v>2.2599999999999998</v>
      </c>
      <c r="K101" s="57">
        <v>2.5</v>
      </c>
      <c r="L101" s="57">
        <v>0</v>
      </c>
      <c r="M101" s="57">
        <v>0</v>
      </c>
      <c r="N101" s="57">
        <v>4.0999999999999996</v>
      </c>
      <c r="O101" s="57">
        <v>19.489999999999998</v>
      </c>
      <c r="P101" s="57">
        <v>1</v>
      </c>
      <c r="Q101" s="57">
        <v>0</v>
      </c>
      <c r="R101" s="57">
        <v>0</v>
      </c>
      <c r="S101" s="57">
        <v>0.13</v>
      </c>
      <c r="T101" s="57">
        <v>0.44</v>
      </c>
      <c r="U101" s="57">
        <v>47.34</v>
      </c>
      <c r="V101" s="57">
        <v>70.53</v>
      </c>
      <c r="W101" s="57">
        <v>31.05</v>
      </c>
      <c r="X101" s="57">
        <v>7.54</v>
      </c>
      <c r="Y101" s="57">
        <v>47.39</v>
      </c>
      <c r="Z101" s="57">
        <v>0.45</v>
      </c>
      <c r="AA101" s="57">
        <v>15.37</v>
      </c>
      <c r="AB101" s="57">
        <v>7.32</v>
      </c>
      <c r="AC101" s="57">
        <v>27.23</v>
      </c>
      <c r="AD101" s="57">
        <v>2.2400000000000002</v>
      </c>
      <c r="AE101" s="57">
        <v>0.05</v>
      </c>
      <c r="AF101" s="57">
        <v>0.05</v>
      </c>
      <c r="AG101" s="57">
        <v>0.34</v>
      </c>
      <c r="AH101" s="57">
        <v>1.3</v>
      </c>
      <c r="AI101" s="57">
        <v>0.09</v>
      </c>
      <c r="AJ101" s="55">
        <v>0</v>
      </c>
      <c r="AK101" s="55">
        <v>338.28</v>
      </c>
      <c r="AL101" s="55">
        <v>282</v>
      </c>
      <c r="AM101" s="55">
        <v>551.76</v>
      </c>
      <c r="AN101" s="55">
        <v>378.2</v>
      </c>
      <c r="AO101" s="55">
        <v>143.85</v>
      </c>
      <c r="AP101" s="55">
        <v>254.38</v>
      </c>
      <c r="AQ101" s="55">
        <v>74.83</v>
      </c>
      <c r="AR101" s="55">
        <v>304.86</v>
      </c>
      <c r="AS101" s="55">
        <v>293.45</v>
      </c>
      <c r="AT101" s="55">
        <v>305.8</v>
      </c>
      <c r="AU101" s="55">
        <v>425.46</v>
      </c>
      <c r="AV101" s="55">
        <v>178.15</v>
      </c>
      <c r="AW101" s="55">
        <v>265.51</v>
      </c>
      <c r="AX101" s="55">
        <v>1466.99</v>
      </c>
      <c r="AY101" s="55">
        <v>2.94</v>
      </c>
      <c r="AZ101" s="55">
        <v>429.46</v>
      </c>
      <c r="BA101" s="55">
        <v>309</v>
      </c>
      <c r="BB101" s="55">
        <v>213.98</v>
      </c>
      <c r="BC101" s="55">
        <v>115.53</v>
      </c>
      <c r="BD101" s="55">
        <v>0</v>
      </c>
      <c r="BE101" s="55">
        <v>0</v>
      </c>
      <c r="BF101" s="55">
        <v>0</v>
      </c>
      <c r="BG101" s="55">
        <v>0</v>
      </c>
      <c r="BH101" s="55">
        <v>0</v>
      </c>
      <c r="BI101" s="55">
        <v>0</v>
      </c>
      <c r="BJ101" s="55">
        <v>0</v>
      </c>
      <c r="BK101" s="55">
        <v>0.25</v>
      </c>
      <c r="BL101" s="55">
        <v>0</v>
      </c>
      <c r="BM101" s="55">
        <v>0.14000000000000001</v>
      </c>
      <c r="BN101" s="55">
        <v>0.01</v>
      </c>
      <c r="BO101" s="55">
        <v>0.02</v>
      </c>
      <c r="BP101" s="55">
        <v>0</v>
      </c>
      <c r="BQ101" s="55">
        <v>0</v>
      </c>
      <c r="BR101" s="55">
        <v>0</v>
      </c>
      <c r="BS101" s="55">
        <v>0.83</v>
      </c>
      <c r="BT101" s="55">
        <v>0</v>
      </c>
      <c r="BU101" s="55">
        <v>0</v>
      </c>
      <c r="BV101" s="55">
        <v>2.42</v>
      </c>
      <c r="BW101" s="55">
        <v>0.02</v>
      </c>
      <c r="BX101" s="55">
        <v>0</v>
      </c>
      <c r="BY101" s="55">
        <v>0</v>
      </c>
      <c r="BZ101" s="55">
        <v>0</v>
      </c>
      <c r="CA101" s="55">
        <v>0</v>
      </c>
      <c r="CB101" s="55">
        <v>29.38</v>
      </c>
      <c r="CC101" s="58"/>
      <c r="CD101" s="58"/>
      <c r="CE101" s="55">
        <v>16.59</v>
      </c>
      <c r="CF101" s="55"/>
      <c r="CG101" s="55">
        <v>8.59</v>
      </c>
      <c r="CH101" s="55">
        <v>5.24</v>
      </c>
      <c r="CI101" s="55">
        <v>6.91</v>
      </c>
      <c r="CJ101" s="55">
        <v>1132.48</v>
      </c>
      <c r="CK101" s="55">
        <v>442.43</v>
      </c>
      <c r="CL101" s="55">
        <v>787.46</v>
      </c>
      <c r="CM101" s="55">
        <v>8.0399999999999991</v>
      </c>
      <c r="CN101" s="55">
        <v>4.03</v>
      </c>
      <c r="CO101" s="55">
        <v>6.45</v>
      </c>
      <c r="CP101" s="55">
        <v>3.08</v>
      </c>
      <c r="CQ101" s="55">
        <v>0.08</v>
      </c>
    </row>
    <row r="102" spans="1:95" x14ac:dyDescent="0.3">
      <c r="A102" s="127"/>
      <c r="B102" s="142" t="s">
        <v>101</v>
      </c>
      <c r="C102" s="128"/>
      <c r="D102" s="128">
        <f t="shared" ref="D102:I102" si="28">SUM(D96:D101)</f>
        <v>23.119999999999997</v>
      </c>
      <c r="E102" s="128">
        <f t="shared" si="28"/>
        <v>14.2</v>
      </c>
      <c r="F102" s="128">
        <f t="shared" si="28"/>
        <v>20.76</v>
      </c>
      <c r="G102" s="128">
        <f t="shared" si="28"/>
        <v>2.61</v>
      </c>
      <c r="H102" s="128">
        <f t="shared" si="28"/>
        <v>83.740000000000009</v>
      </c>
      <c r="I102" s="244">
        <f t="shared" si="28"/>
        <v>593.27385100000004</v>
      </c>
      <c r="J102" s="63">
        <v>9.02</v>
      </c>
      <c r="K102" s="63">
        <v>10.62</v>
      </c>
      <c r="L102" s="63">
        <v>0</v>
      </c>
      <c r="M102" s="63">
        <v>0</v>
      </c>
      <c r="N102" s="63">
        <v>37.14</v>
      </c>
      <c r="O102" s="63">
        <v>72.84</v>
      </c>
      <c r="P102" s="63">
        <v>12.61</v>
      </c>
      <c r="Q102" s="63">
        <v>0</v>
      </c>
      <c r="R102" s="63">
        <v>0</v>
      </c>
      <c r="S102" s="63">
        <v>2.09</v>
      </c>
      <c r="T102" s="63">
        <v>6.71</v>
      </c>
      <c r="U102" s="63">
        <v>759.14</v>
      </c>
      <c r="V102" s="63">
        <v>1539.21</v>
      </c>
      <c r="W102" s="63">
        <v>117.36</v>
      </c>
      <c r="X102" s="63">
        <v>122.98</v>
      </c>
      <c r="Y102" s="63">
        <v>373.64</v>
      </c>
      <c r="Z102" s="63">
        <v>7.65</v>
      </c>
      <c r="AA102" s="63">
        <v>8</v>
      </c>
      <c r="AB102" s="63">
        <v>4932.25</v>
      </c>
      <c r="AC102" s="63">
        <v>995.35</v>
      </c>
      <c r="AD102" s="63">
        <v>10.01</v>
      </c>
      <c r="AE102" s="63">
        <v>0.27</v>
      </c>
      <c r="AF102" s="63">
        <v>0.28000000000000003</v>
      </c>
      <c r="AG102" s="63">
        <v>6.03</v>
      </c>
      <c r="AH102" s="63">
        <v>12.34</v>
      </c>
      <c r="AI102" s="63">
        <v>24.27</v>
      </c>
      <c r="AJ102" s="1">
        <v>0</v>
      </c>
      <c r="AK102" s="1">
        <v>1383.49</v>
      </c>
      <c r="AL102" s="1">
        <v>1106.79</v>
      </c>
      <c r="AM102" s="1">
        <v>2013.96</v>
      </c>
      <c r="AN102" s="1">
        <v>2480.31</v>
      </c>
      <c r="AO102" s="1">
        <v>553.79999999999995</v>
      </c>
      <c r="AP102" s="1">
        <v>1018.42</v>
      </c>
      <c r="AQ102" s="1">
        <v>307.04000000000002</v>
      </c>
      <c r="AR102" s="1">
        <v>1177.04</v>
      </c>
      <c r="AS102" s="1">
        <v>1401.6</v>
      </c>
      <c r="AT102" s="1">
        <v>1521.27</v>
      </c>
      <c r="AU102" s="1">
        <v>2320.91</v>
      </c>
      <c r="AV102" s="1">
        <v>814.24</v>
      </c>
      <c r="AW102" s="1">
        <v>1218.8499999999999</v>
      </c>
      <c r="AX102" s="1">
        <v>4918.6400000000003</v>
      </c>
      <c r="AY102" s="1">
        <v>218.08</v>
      </c>
      <c r="AZ102" s="1">
        <v>1217.02</v>
      </c>
      <c r="BA102" s="1">
        <v>1108.78</v>
      </c>
      <c r="BB102" s="1">
        <v>893.11</v>
      </c>
      <c r="BC102" s="1">
        <v>409.9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0.01</v>
      </c>
      <c r="BJ102" s="1">
        <v>0</v>
      </c>
      <c r="BK102" s="1">
        <v>1.1299999999999999</v>
      </c>
      <c r="BL102" s="1">
        <v>0</v>
      </c>
      <c r="BM102" s="1">
        <v>0.65</v>
      </c>
      <c r="BN102" s="1">
        <v>0.05</v>
      </c>
      <c r="BO102" s="1">
        <v>0.1</v>
      </c>
      <c r="BP102" s="1">
        <v>0</v>
      </c>
      <c r="BQ102" s="1">
        <v>0</v>
      </c>
      <c r="BR102" s="1">
        <v>0.01</v>
      </c>
      <c r="BS102" s="1">
        <v>3.9</v>
      </c>
      <c r="BT102" s="1">
        <v>0</v>
      </c>
      <c r="BU102" s="1">
        <v>0</v>
      </c>
      <c r="BV102" s="1">
        <v>9.9700000000000006</v>
      </c>
      <c r="BW102" s="1">
        <v>0.03</v>
      </c>
      <c r="BX102" s="1">
        <v>0</v>
      </c>
      <c r="BY102" s="1">
        <v>0</v>
      </c>
      <c r="BZ102" s="1">
        <v>0</v>
      </c>
      <c r="CA102" s="1">
        <v>0</v>
      </c>
      <c r="CB102" s="1">
        <v>878.07</v>
      </c>
      <c r="CC102" s="64"/>
      <c r="CD102" s="64"/>
      <c r="CE102" s="1">
        <v>830.04</v>
      </c>
      <c r="CF102" s="1"/>
      <c r="CG102" s="1">
        <v>76.05</v>
      </c>
      <c r="CH102" s="1">
        <v>50.63</v>
      </c>
      <c r="CI102" s="1">
        <v>63.34</v>
      </c>
      <c r="CJ102" s="1">
        <v>7544.06</v>
      </c>
      <c r="CK102" s="1">
        <v>3689.74</v>
      </c>
      <c r="CL102" s="1">
        <v>5616.9</v>
      </c>
      <c r="CM102" s="1">
        <v>213.24</v>
      </c>
      <c r="CN102" s="1">
        <v>144.57</v>
      </c>
      <c r="CO102" s="1">
        <v>178.91</v>
      </c>
      <c r="CP102" s="1">
        <v>10</v>
      </c>
      <c r="CQ102" s="1">
        <v>1.2</v>
      </c>
    </row>
    <row r="103" spans="1:95" ht="13.2" hidden="1" customHeight="1" x14ac:dyDescent="0.3">
      <c r="A103" s="56"/>
      <c r="B103" s="16" t="s">
        <v>247</v>
      </c>
      <c r="C103" s="74"/>
      <c r="D103" s="74">
        <v>22.5</v>
      </c>
      <c r="E103" s="74">
        <v>0</v>
      </c>
      <c r="F103" s="74">
        <v>23</v>
      </c>
      <c r="G103" s="74">
        <v>0</v>
      </c>
      <c r="H103" s="74">
        <v>95.75</v>
      </c>
      <c r="I103" s="242">
        <v>680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0">
        <v>0</v>
      </c>
      <c r="AC103" s="50">
        <v>315</v>
      </c>
      <c r="AD103" s="50">
        <v>0</v>
      </c>
      <c r="AE103" s="50">
        <v>0.48999999999999994</v>
      </c>
      <c r="AF103" s="50">
        <v>0.55999999999999994</v>
      </c>
      <c r="AI103" s="50">
        <v>24.5</v>
      </c>
      <c r="CI103" s="51">
        <v>0</v>
      </c>
      <c r="CL103" s="51">
        <v>0</v>
      </c>
      <c r="CO103" s="51">
        <v>0</v>
      </c>
    </row>
    <row r="104" spans="1:95" ht="13.8" hidden="1" customHeight="1" x14ac:dyDescent="0.3">
      <c r="A104" s="56"/>
      <c r="B104" s="16" t="s">
        <v>103</v>
      </c>
      <c r="C104" s="74"/>
      <c r="D104" s="74">
        <f t="shared" ref="D104:I104" si="29">D102-D103</f>
        <v>0.61999999999999744</v>
      </c>
      <c r="E104" s="74">
        <f t="shared" si="29"/>
        <v>14.2</v>
      </c>
      <c r="F104" s="74">
        <f t="shared" si="29"/>
        <v>-2.2399999999999984</v>
      </c>
      <c r="G104" s="74">
        <f t="shared" si="29"/>
        <v>2.61</v>
      </c>
      <c r="H104" s="74">
        <f t="shared" si="29"/>
        <v>-12.009999999999991</v>
      </c>
      <c r="I104" s="242">
        <f t="shared" si="29"/>
        <v>-86.726148999999964</v>
      </c>
      <c r="V104" s="50">
        <f t="shared" ref="V104:AF104" si="30">V102-V103</f>
        <v>1539.21</v>
      </c>
      <c r="W104" s="50">
        <f t="shared" si="30"/>
        <v>117.36</v>
      </c>
      <c r="X104" s="50">
        <f t="shared" si="30"/>
        <v>122.98</v>
      </c>
      <c r="Y104" s="50">
        <f t="shared" si="30"/>
        <v>373.64</v>
      </c>
      <c r="Z104" s="50">
        <f t="shared" si="30"/>
        <v>7.65</v>
      </c>
      <c r="AA104" s="50">
        <f t="shared" si="30"/>
        <v>8</v>
      </c>
      <c r="AB104" s="50">
        <f t="shared" si="30"/>
        <v>4932.25</v>
      </c>
      <c r="AC104" s="50">
        <f t="shared" si="30"/>
        <v>680.35</v>
      </c>
      <c r="AD104" s="50">
        <f t="shared" si="30"/>
        <v>10.01</v>
      </c>
      <c r="AE104" s="50">
        <f t="shared" si="30"/>
        <v>-0.21999999999999992</v>
      </c>
      <c r="AF104" s="50">
        <f t="shared" si="30"/>
        <v>-0.27999999999999992</v>
      </c>
      <c r="AI104" s="50">
        <f>AI102-AI103</f>
        <v>-0.23000000000000043</v>
      </c>
      <c r="CI104" s="51">
        <f>CI102-CI103</f>
        <v>63.34</v>
      </c>
      <c r="CL104" s="51">
        <f>CL102-CL103</f>
        <v>5616.9</v>
      </c>
      <c r="CO104" s="51">
        <f>CO102-CO103</f>
        <v>178.91</v>
      </c>
    </row>
    <row r="105" spans="1:95" ht="16.2" hidden="1" customHeight="1" x14ac:dyDescent="0.3">
      <c r="A105" s="56"/>
      <c r="B105" s="16" t="s">
        <v>104</v>
      </c>
      <c r="C105" s="74"/>
      <c r="D105" s="74">
        <v>13</v>
      </c>
      <c r="E105" s="74"/>
      <c r="F105" s="74">
        <v>33</v>
      </c>
      <c r="G105" s="74"/>
      <c r="H105" s="74">
        <v>54</v>
      </c>
      <c r="I105" s="242"/>
    </row>
    <row r="106" spans="1:95" ht="16.2" customHeight="1" x14ac:dyDescent="0.3">
      <c r="A106" s="56"/>
      <c r="B106" s="16"/>
      <c r="C106" s="74"/>
      <c r="D106" s="74"/>
      <c r="E106" s="74"/>
      <c r="F106" s="74"/>
      <c r="G106" s="74"/>
      <c r="H106" s="74"/>
      <c r="I106" s="242"/>
    </row>
    <row r="107" spans="1:95" x14ac:dyDescent="0.3">
      <c r="A107" s="56"/>
      <c r="B107" s="23" t="s">
        <v>150</v>
      </c>
      <c r="C107" s="180" t="s">
        <v>156</v>
      </c>
      <c r="D107" s="239" t="s">
        <v>157</v>
      </c>
      <c r="E107" s="239"/>
      <c r="F107" s="281" t="s">
        <v>158</v>
      </c>
      <c r="G107" s="281"/>
      <c r="H107" s="181" t="s">
        <v>159</v>
      </c>
      <c r="I107" s="181" t="s">
        <v>160</v>
      </c>
    </row>
    <row r="108" spans="1:95" s="185" customFormat="1" x14ac:dyDescent="0.3">
      <c r="A108" s="121"/>
      <c r="B108" s="149" t="s">
        <v>92</v>
      </c>
      <c r="C108" s="131"/>
      <c r="D108" s="237"/>
      <c r="E108" s="237"/>
      <c r="F108" s="273"/>
      <c r="G108" s="273"/>
      <c r="H108" s="132"/>
      <c r="I108" s="13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4"/>
      <c r="CD108" s="184"/>
      <c r="CE108" s="183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</row>
    <row r="109" spans="1:95" x14ac:dyDescent="0.3">
      <c r="A109" s="121" t="s">
        <v>291</v>
      </c>
      <c r="B109" s="126" t="s">
        <v>292</v>
      </c>
      <c r="C109" s="123" t="str">
        <f>"100"</f>
        <v>100</v>
      </c>
      <c r="D109" s="123">
        <v>11.64</v>
      </c>
      <c r="E109" s="123">
        <v>11.32</v>
      </c>
      <c r="F109" s="123">
        <v>14.42</v>
      </c>
      <c r="G109" s="123">
        <v>0.03</v>
      </c>
      <c r="H109" s="123">
        <v>7.44</v>
      </c>
      <c r="I109" s="243">
        <v>172.8</v>
      </c>
      <c r="J109" s="82">
        <v>4.46</v>
      </c>
      <c r="K109" s="60">
        <v>7.0000000000000007E-2</v>
      </c>
      <c r="L109" s="60">
        <v>0</v>
      </c>
      <c r="M109" s="60">
        <v>0</v>
      </c>
      <c r="N109" s="60">
        <v>0.23</v>
      </c>
      <c r="O109" s="60">
        <v>2.04</v>
      </c>
      <c r="P109" s="60">
        <v>0.17</v>
      </c>
      <c r="Q109" s="60">
        <v>0</v>
      </c>
      <c r="R109" s="60">
        <v>0</v>
      </c>
      <c r="S109" s="60">
        <v>0</v>
      </c>
      <c r="T109" s="60">
        <v>1.1299999999999999</v>
      </c>
      <c r="U109" s="60">
        <v>145.47999999999999</v>
      </c>
      <c r="V109" s="60">
        <v>78.08</v>
      </c>
      <c r="W109" s="60">
        <v>11.81</v>
      </c>
      <c r="X109" s="60">
        <v>9.9700000000000006</v>
      </c>
      <c r="Y109" s="60">
        <v>83.21</v>
      </c>
      <c r="Z109" s="60">
        <v>0.94</v>
      </c>
      <c r="AA109" s="60">
        <v>30.15</v>
      </c>
      <c r="AB109" s="60">
        <v>15.9</v>
      </c>
      <c r="AC109" s="60">
        <v>63.18</v>
      </c>
      <c r="AD109" s="60">
        <v>0.42</v>
      </c>
      <c r="AE109" s="60">
        <v>0.03</v>
      </c>
      <c r="AF109" s="60">
        <v>7.0000000000000007E-2</v>
      </c>
      <c r="AG109" s="60">
        <v>4.28</v>
      </c>
      <c r="AH109" s="60">
        <v>8.73</v>
      </c>
      <c r="AI109" s="60">
        <v>0.43</v>
      </c>
      <c r="AJ109" s="61">
        <v>0</v>
      </c>
      <c r="AK109" s="61">
        <v>558.47</v>
      </c>
      <c r="AL109" s="61">
        <v>443.07</v>
      </c>
      <c r="AM109" s="61">
        <v>900.67</v>
      </c>
      <c r="AN109" s="61">
        <v>989.77</v>
      </c>
      <c r="AO109" s="61">
        <v>297.08</v>
      </c>
      <c r="AP109" s="61">
        <v>540.62</v>
      </c>
      <c r="AQ109" s="61">
        <v>185.81</v>
      </c>
      <c r="AR109" s="61">
        <v>476.66</v>
      </c>
      <c r="AS109" s="61">
        <v>726.52</v>
      </c>
      <c r="AT109" s="61">
        <v>772.23</v>
      </c>
      <c r="AU109" s="61">
        <v>1023.57</v>
      </c>
      <c r="AV109" s="61">
        <v>308.14999999999998</v>
      </c>
      <c r="AW109" s="61">
        <v>863.35</v>
      </c>
      <c r="AX109" s="61">
        <v>1689.8</v>
      </c>
      <c r="AY109" s="61">
        <v>93.77</v>
      </c>
      <c r="AZ109" s="61">
        <v>572.1</v>
      </c>
      <c r="BA109" s="61">
        <v>548.4</v>
      </c>
      <c r="BB109" s="61">
        <v>405.95</v>
      </c>
      <c r="BC109" s="61">
        <v>144.77000000000001</v>
      </c>
      <c r="BD109" s="61">
        <v>0.06</v>
      </c>
      <c r="BE109" s="61">
        <v>0.03</v>
      </c>
      <c r="BF109" s="61">
        <v>0.01</v>
      </c>
      <c r="BG109" s="61">
        <v>0.03</v>
      </c>
      <c r="BH109" s="61">
        <v>0.04</v>
      </c>
      <c r="BI109" s="61">
        <v>0.18</v>
      </c>
      <c r="BJ109" s="61">
        <v>0</v>
      </c>
      <c r="BK109" s="61">
        <v>0.5</v>
      </c>
      <c r="BL109" s="61">
        <v>0</v>
      </c>
      <c r="BM109" s="61">
        <v>0.15</v>
      </c>
      <c r="BN109" s="61">
        <v>0</v>
      </c>
      <c r="BO109" s="61">
        <v>0</v>
      </c>
      <c r="BP109" s="61">
        <v>0</v>
      </c>
      <c r="BQ109" s="61">
        <v>0.03</v>
      </c>
      <c r="BR109" s="61">
        <v>0.05</v>
      </c>
      <c r="BS109" s="61">
        <v>0.41</v>
      </c>
      <c r="BT109" s="61">
        <v>0</v>
      </c>
      <c r="BU109" s="61">
        <v>0</v>
      </c>
      <c r="BV109" s="61">
        <v>0.03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101.09</v>
      </c>
      <c r="CC109" s="62"/>
      <c r="CD109" s="62"/>
      <c r="CE109" s="61">
        <v>32.799999999999997</v>
      </c>
      <c r="CF109" s="61"/>
      <c r="CG109" s="61">
        <v>26.29</v>
      </c>
      <c r="CH109" s="61">
        <v>13.1</v>
      </c>
      <c r="CI109" s="61">
        <v>19.7</v>
      </c>
      <c r="CJ109" s="61">
        <v>2430.27</v>
      </c>
      <c r="CK109" s="61">
        <v>1502.53</v>
      </c>
      <c r="CL109" s="61">
        <v>1966.4</v>
      </c>
      <c r="CM109" s="61">
        <v>27.59</v>
      </c>
      <c r="CN109" s="61">
        <v>18.21</v>
      </c>
      <c r="CO109" s="61">
        <v>22.93</v>
      </c>
      <c r="CP109" s="61">
        <v>0</v>
      </c>
      <c r="CQ109" s="61">
        <v>0.5</v>
      </c>
    </row>
    <row r="110" spans="1:95" x14ac:dyDescent="0.3">
      <c r="A110" s="121" t="s">
        <v>345</v>
      </c>
      <c r="B110" s="126" t="s">
        <v>211</v>
      </c>
      <c r="C110" s="123" t="str">
        <f>"180"</f>
        <v>180</v>
      </c>
      <c r="D110" s="123">
        <v>6.01</v>
      </c>
      <c r="E110" s="123">
        <v>2.4</v>
      </c>
      <c r="F110" s="123">
        <v>5.61</v>
      </c>
      <c r="G110" s="123">
        <v>0.72</v>
      </c>
      <c r="H110" s="123">
        <v>35.11</v>
      </c>
      <c r="I110" s="243">
        <v>223.05496454999997</v>
      </c>
      <c r="J110" s="82">
        <v>2.2400000000000002</v>
      </c>
      <c r="K110" s="60">
        <v>0.1</v>
      </c>
      <c r="L110" s="60">
        <v>0</v>
      </c>
      <c r="M110" s="60">
        <v>0</v>
      </c>
      <c r="N110" s="60">
        <v>1.17</v>
      </c>
      <c r="O110" s="60">
        <v>37.700000000000003</v>
      </c>
      <c r="P110" s="60">
        <v>2.06</v>
      </c>
      <c r="Q110" s="60">
        <v>0</v>
      </c>
      <c r="R110" s="60">
        <v>0</v>
      </c>
      <c r="S110" s="60">
        <v>0</v>
      </c>
      <c r="T110" s="60">
        <v>0.82</v>
      </c>
      <c r="U110" s="60">
        <v>176.71</v>
      </c>
      <c r="V110" s="60">
        <v>67.47</v>
      </c>
      <c r="W110" s="60">
        <v>12.64</v>
      </c>
      <c r="X110" s="60">
        <v>8.61</v>
      </c>
      <c r="Y110" s="60">
        <v>47.79</v>
      </c>
      <c r="Z110" s="60">
        <v>0.87</v>
      </c>
      <c r="AA110" s="60">
        <v>10.8</v>
      </c>
      <c r="AB110" s="60">
        <v>10.8</v>
      </c>
      <c r="AC110" s="60">
        <v>20.25</v>
      </c>
      <c r="AD110" s="60">
        <v>0.96</v>
      </c>
      <c r="AE110" s="60">
        <v>0.08</v>
      </c>
      <c r="AF110" s="60">
        <v>0.02</v>
      </c>
      <c r="AG110" s="60">
        <v>0.59</v>
      </c>
      <c r="AH110" s="60">
        <v>1.78</v>
      </c>
      <c r="AI110" s="60">
        <v>0</v>
      </c>
      <c r="AJ110" s="61">
        <v>0</v>
      </c>
      <c r="AK110" s="61">
        <v>275.61</v>
      </c>
      <c r="AL110" s="61">
        <v>251.98</v>
      </c>
      <c r="AM110" s="61">
        <v>472.07</v>
      </c>
      <c r="AN110" s="61">
        <v>147.44999999999999</v>
      </c>
      <c r="AO110" s="61">
        <v>89.89</v>
      </c>
      <c r="AP110" s="61">
        <v>182.63</v>
      </c>
      <c r="AQ110" s="61">
        <v>59.92</v>
      </c>
      <c r="AR110" s="61">
        <v>292.87</v>
      </c>
      <c r="AS110" s="61">
        <v>193.67</v>
      </c>
      <c r="AT110" s="61">
        <v>233.51</v>
      </c>
      <c r="AU110" s="61">
        <v>200.31</v>
      </c>
      <c r="AV110" s="61">
        <v>117.69</v>
      </c>
      <c r="AW110" s="61">
        <v>204.66</v>
      </c>
      <c r="AX110" s="61">
        <v>1797.43</v>
      </c>
      <c r="AY110" s="61">
        <v>0</v>
      </c>
      <c r="AZ110" s="61">
        <v>566.38</v>
      </c>
      <c r="BA110" s="61">
        <v>293.38</v>
      </c>
      <c r="BB110" s="61">
        <v>147.32</v>
      </c>
      <c r="BC110" s="61">
        <v>116.63</v>
      </c>
      <c r="BD110" s="61">
        <v>0.11</v>
      </c>
      <c r="BE110" s="61">
        <v>0.05</v>
      </c>
      <c r="BF110" s="61">
        <v>0.03</v>
      </c>
      <c r="BG110" s="61">
        <v>0.06</v>
      </c>
      <c r="BH110" s="61">
        <v>7.0000000000000007E-2</v>
      </c>
      <c r="BI110" s="61">
        <v>0.31</v>
      </c>
      <c r="BJ110" s="61">
        <v>0</v>
      </c>
      <c r="BK110" s="61">
        <v>0.97</v>
      </c>
      <c r="BL110" s="61">
        <v>0</v>
      </c>
      <c r="BM110" s="61">
        <v>0.28000000000000003</v>
      </c>
      <c r="BN110" s="61">
        <v>0</v>
      </c>
      <c r="BO110" s="61">
        <v>0</v>
      </c>
      <c r="BP110" s="61">
        <v>0</v>
      </c>
      <c r="BQ110" s="61">
        <v>0.06</v>
      </c>
      <c r="BR110" s="61">
        <v>0.1</v>
      </c>
      <c r="BS110" s="61">
        <v>0.72</v>
      </c>
      <c r="BT110" s="61">
        <v>0</v>
      </c>
      <c r="BU110" s="61">
        <v>0</v>
      </c>
      <c r="BV110" s="61">
        <v>0.28999999999999998</v>
      </c>
      <c r="BW110" s="61">
        <v>0.01</v>
      </c>
      <c r="BX110" s="61">
        <v>0</v>
      </c>
      <c r="BY110" s="61">
        <v>0</v>
      </c>
      <c r="BZ110" s="61">
        <v>0</v>
      </c>
      <c r="CA110" s="61">
        <v>0</v>
      </c>
      <c r="CB110" s="61">
        <v>9.08</v>
      </c>
      <c r="CC110" s="62"/>
      <c r="CD110" s="62"/>
      <c r="CE110" s="61">
        <v>12.6</v>
      </c>
      <c r="CF110" s="61"/>
      <c r="CG110" s="61">
        <v>15.92</v>
      </c>
      <c r="CH110" s="61">
        <v>8.3000000000000007</v>
      </c>
      <c r="CI110" s="61">
        <v>12.11</v>
      </c>
      <c r="CJ110" s="61">
        <v>369.83</v>
      </c>
      <c r="CK110" s="61">
        <v>365.4</v>
      </c>
      <c r="CL110" s="61">
        <v>367.62</v>
      </c>
      <c r="CM110" s="61">
        <v>9.36</v>
      </c>
      <c r="CN110" s="61">
        <v>4.76</v>
      </c>
      <c r="CO110" s="61">
        <v>7.06</v>
      </c>
      <c r="CP110" s="61">
        <v>0</v>
      </c>
      <c r="CQ110" s="61">
        <v>0.45</v>
      </c>
    </row>
    <row r="111" spans="1:95" x14ac:dyDescent="0.3">
      <c r="A111" s="121" t="s">
        <v>125</v>
      </c>
      <c r="B111" s="126" t="s">
        <v>126</v>
      </c>
      <c r="C111" s="123" t="str">
        <f>"200"</f>
        <v>200</v>
      </c>
      <c r="D111" s="123">
        <v>0.12</v>
      </c>
      <c r="E111" s="123">
        <v>0</v>
      </c>
      <c r="F111" s="123">
        <v>0.02</v>
      </c>
      <c r="G111" s="123">
        <v>0.02</v>
      </c>
      <c r="H111" s="123">
        <v>9.83</v>
      </c>
      <c r="I111" s="243">
        <v>38.659836097560984</v>
      </c>
      <c r="J111" s="82">
        <v>0</v>
      </c>
      <c r="K111" s="60">
        <v>0</v>
      </c>
      <c r="L111" s="60">
        <v>0</v>
      </c>
      <c r="M111" s="60">
        <v>0</v>
      </c>
      <c r="N111" s="60">
        <v>11.84</v>
      </c>
      <c r="O111" s="60">
        <v>0.02</v>
      </c>
      <c r="P111" s="60">
        <v>0.34</v>
      </c>
      <c r="Q111" s="60">
        <v>0</v>
      </c>
      <c r="R111" s="60">
        <v>0</v>
      </c>
      <c r="S111" s="60">
        <v>0.32</v>
      </c>
      <c r="T111" s="60">
        <v>0.13</v>
      </c>
      <c r="U111" s="60">
        <v>4.0599999999999996</v>
      </c>
      <c r="V111" s="60">
        <v>50.99</v>
      </c>
      <c r="W111" s="60">
        <v>7.47</v>
      </c>
      <c r="X111" s="60">
        <v>4.9400000000000004</v>
      </c>
      <c r="Y111" s="60">
        <v>5.58</v>
      </c>
      <c r="Z111" s="60">
        <v>0.13</v>
      </c>
      <c r="AA111" s="60">
        <v>0</v>
      </c>
      <c r="AB111" s="60">
        <v>18</v>
      </c>
      <c r="AC111" s="60">
        <v>3.4</v>
      </c>
      <c r="AD111" s="60">
        <v>0.06</v>
      </c>
      <c r="AE111" s="60">
        <v>0.01</v>
      </c>
      <c r="AF111" s="60">
        <v>0.01</v>
      </c>
      <c r="AG111" s="60">
        <v>7.0000000000000007E-2</v>
      </c>
      <c r="AH111" s="60">
        <v>0.1</v>
      </c>
      <c r="AI111" s="60">
        <v>1.2</v>
      </c>
      <c r="AJ111" s="61">
        <v>0</v>
      </c>
      <c r="AK111" s="61">
        <v>0</v>
      </c>
      <c r="AL111" s="61">
        <v>0</v>
      </c>
      <c r="AM111" s="61">
        <v>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0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</v>
      </c>
      <c r="BT111" s="61">
        <v>0</v>
      </c>
      <c r="BU111" s="61">
        <v>0</v>
      </c>
      <c r="BV111" s="61">
        <v>0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226.89</v>
      </c>
      <c r="CC111" s="62"/>
      <c r="CD111" s="62"/>
      <c r="CE111" s="61">
        <v>3</v>
      </c>
      <c r="CF111" s="61"/>
      <c r="CG111" s="61">
        <v>4.79</v>
      </c>
      <c r="CH111" s="61">
        <v>4.79</v>
      </c>
      <c r="CI111" s="61">
        <v>4.79</v>
      </c>
      <c r="CJ111" s="61">
        <v>545</v>
      </c>
      <c r="CK111" s="61">
        <v>208.6</v>
      </c>
      <c r="CL111" s="61">
        <v>376.8</v>
      </c>
      <c r="CM111" s="61">
        <v>50.96</v>
      </c>
      <c r="CN111" s="61">
        <v>30.26</v>
      </c>
      <c r="CO111" s="61">
        <v>40.61</v>
      </c>
      <c r="CP111" s="61">
        <v>10</v>
      </c>
      <c r="CQ111" s="61">
        <v>0</v>
      </c>
    </row>
    <row r="112" spans="1:95" x14ac:dyDescent="0.3">
      <c r="A112" s="121" t="str">
        <f>""</f>
        <v/>
      </c>
      <c r="B112" s="126" t="s">
        <v>112</v>
      </c>
      <c r="C112" s="123">
        <v>25</v>
      </c>
      <c r="D112" s="123">
        <v>2.25</v>
      </c>
      <c r="E112" s="123">
        <v>0</v>
      </c>
      <c r="F112" s="123">
        <v>0.75</v>
      </c>
      <c r="G112" s="123">
        <v>0</v>
      </c>
      <c r="H112" s="123">
        <v>13.45</v>
      </c>
      <c r="I112" s="243">
        <v>66.900000000000006</v>
      </c>
      <c r="J112" s="82">
        <v>0</v>
      </c>
      <c r="K112" s="60">
        <v>0</v>
      </c>
      <c r="L112" s="60">
        <v>0</v>
      </c>
      <c r="M112" s="60">
        <v>0</v>
      </c>
      <c r="N112" s="60">
        <v>1.08</v>
      </c>
      <c r="O112" s="60">
        <v>12.81</v>
      </c>
      <c r="P112" s="60">
        <v>2.25</v>
      </c>
      <c r="Q112" s="60">
        <v>0</v>
      </c>
      <c r="R112" s="60">
        <v>0</v>
      </c>
      <c r="S112" s="60">
        <v>0.09</v>
      </c>
      <c r="T112" s="60">
        <v>0.54</v>
      </c>
      <c r="U112" s="60">
        <v>102.9</v>
      </c>
      <c r="V112" s="60">
        <v>67.5</v>
      </c>
      <c r="W112" s="60">
        <v>10.199999999999999</v>
      </c>
      <c r="X112" s="60">
        <v>18.899999999999999</v>
      </c>
      <c r="Y112" s="60">
        <v>51.6</v>
      </c>
      <c r="Z112" s="60">
        <v>0.84</v>
      </c>
      <c r="AA112" s="60">
        <v>2.7</v>
      </c>
      <c r="AB112" s="60">
        <v>0</v>
      </c>
      <c r="AC112" s="60">
        <v>2.7</v>
      </c>
      <c r="AD112" s="60">
        <v>0.51</v>
      </c>
      <c r="AE112" s="60">
        <v>0.05</v>
      </c>
      <c r="AF112" s="60">
        <v>0.02</v>
      </c>
      <c r="AG112" s="60">
        <v>1.41</v>
      </c>
      <c r="AH112" s="60">
        <v>1.41</v>
      </c>
      <c r="AI112" s="60">
        <v>0</v>
      </c>
      <c r="AJ112" s="61">
        <v>0</v>
      </c>
      <c r="AK112" s="61">
        <v>0</v>
      </c>
      <c r="AL112" s="61">
        <v>0</v>
      </c>
      <c r="AM112" s="61">
        <v>0</v>
      </c>
      <c r="AN112" s="61">
        <v>0</v>
      </c>
      <c r="AO112" s="61">
        <v>0</v>
      </c>
      <c r="AP112" s="61">
        <v>0</v>
      </c>
      <c r="AQ112" s="61">
        <v>0</v>
      </c>
      <c r="AR112" s="61">
        <v>0</v>
      </c>
      <c r="AS112" s="61">
        <v>0</v>
      </c>
      <c r="AT112" s="61">
        <v>0</v>
      </c>
      <c r="AU112" s="61">
        <v>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</v>
      </c>
      <c r="BL112" s="61">
        <v>0</v>
      </c>
      <c r="BM112" s="61">
        <v>0</v>
      </c>
      <c r="BN112" s="61">
        <v>0</v>
      </c>
      <c r="BO112" s="61">
        <v>0</v>
      </c>
      <c r="BP112" s="61">
        <v>0</v>
      </c>
      <c r="BQ112" s="61">
        <v>0</v>
      </c>
      <c r="BR112" s="61">
        <v>0</v>
      </c>
      <c r="BS112" s="61">
        <v>0</v>
      </c>
      <c r="BT112" s="61">
        <v>0</v>
      </c>
      <c r="BU112" s="61">
        <v>0</v>
      </c>
      <c r="BV112" s="61">
        <v>0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9.99</v>
      </c>
      <c r="CC112" s="62"/>
      <c r="CD112" s="62"/>
      <c r="CE112" s="61">
        <v>2.7</v>
      </c>
      <c r="CF112" s="61"/>
      <c r="CG112" s="61">
        <v>0</v>
      </c>
      <c r="CH112" s="61">
        <v>0</v>
      </c>
      <c r="CI112" s="61">
        <v>0</v>
      </c>
      <c r="CJ112" s="61">
        <v>0</v>
      </c>
      <c r="CK112" s="61">
        <v>0</v>
      </c>
      <c r="CL112" s="61">
        <v>0</v>
      </c>
      <c r="CM112" s="61">
        <v>0</v>
      </c>
      <c r="CN112" s="61">
        <v>0</v>
      </c>
      <c r="CO112" s="61">
        <v>0</v>
      </c>
      <c r="CP112" s="61">
        <v>0</v>
      </c>
      <c r="CQ112" s="61">
        <v>0</v>
      </c>
    </row>
    <row r="113" spans="1:95" x14ac:dyDescent="0.3">
      <c r="A113" s="121"/>
      <c r="B113" s="126" t="s">
        <v>100</v>
      </c>
      <c r="C113" s="123" t="str">
        <f>"25"</f>
        <v>25</v>
      </c>
      <c r="D113" s="123">
        <v>1.65</v>
      </c>
      <c r="E113" s="123">
        <v>0</v>
      </c>
      <c r="F113" s="123">
        <v>0.3</v>
      </c>
      <c r="G113" s="123">
        <v>0.3</v>
      </c>
      <c r="H113" s="123">
        <v>10.43</v>
      </c>
      <c r="I113" s="243">
        <v>48.344999999999999</v>
      </c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8"/>
      <c r="BZ113" s="108"/>
      <c r="CA113" s="108"/>
      <c r="CB113" s="108"/>
      <c r="CC113" s="109"/>
      <c r="CD113" s="109"/>
      <c r="CE113" s="108"/>
      <c r="CF113" s="108"/>
      <c r="CG113" s="108"/>
      <c r="CH113" s="108"/>
      <c r="CI113" s="108"/>
      <c r="CJ113" s="108"/>
      <c r="CK113" s="108"/>
      <c r="CL113" s="108"/>
      <c r="CM113" s="108"/>
      <c r="CN113" s="108"/>
      <c r="CO113" s="108"/>
      <c r="CP113" s="108"/>
      <c r="CQ113" s="108"/>
    </row>
    <row r="114" spans="1:95" x14ac:dyDescent="0.3">
      <c r="A114" s="121" t="str">
        <f>"-"</f>
        <v>-</v>
      </c>
      <c r="B114" s="126" t="s">
        <v>204</v>
      </c>
      <c r="C114" s="123" t="str">
        <f>"100"</f>
        <v>100</v>
      </c>
      <c r="D114" s="123">
        <v>0.4</v>
      </c>
      <c r="E114" s="123">
        <v>0</v>
      </c>
      <c r="F114" s="123">
        <v>0.4</v>
      </c>
      <c r="G114" s="123">
        <v>0.4</v>
      </c>
      <c r="H114" s="123">
        <v>11.6</v>
      </c>
      <c r="I114" s="243">
        <v>48.68</v>
      </c>
      <c r="J114" s="83">
        <v>0.1</v>
      </c>
      <c r="K114" s="57">
        <v>0</v>
      </c>
      <c r="L114" s="57">
        <v>0</v>
      </c>
      <c r="M114" s="57">
        <v>0</v>
      </c>
      <c r="N114" s="57">
        <v>9</v>
      </c>
      <c r="O114" s="57">
        <v>0.8</v>
      </c>
      <c r="P114" s="57">
        <v>1.8</v>
      </c>
      <c r="Q114" s="57">
        <v>0</v>
      </c>
      <c r="R114" s="57">
        <v>0</v>
      </c>
      <c r="S114" s="57">
        <v>0.8</v>
      </c>
      <c r="T114" s="57">
        <v>0.5</v>
      </c>
      <c r="U114" s="57">
        <v>26</v>
      </c>
      <c r="V114" s="57">
        <v>278</v>
      </c>
      <c r="W114" s="57">
        <v>16</v>
      </c>
      <c r="X114" s="57">
        <v>9</v>
      </c>
      <c r="Y114" s="57">
        <v>11</v>
      </c>
      <c r="Z114" s="57">
        <v>2.2000000000000002</v>
      </c>
      <c r="AA114" s="57">
        <v>0</v>
      </c>
      <c r="AB114" s="57">
        <v>30</v>
      </c>
      <c r="AC114" s="57">
        <v>5</v>
      </c>
      <c r="AD114" s="57">
        <v>0.2</v>
      </c>
      <c r="AE114" s="57">
        <v>0.03</v>
      </c>
      <c r="AF114" s="57">
        <v>0.02</v>
      </c>
      <c r="AG114" s="57">
        <v>0.3</v>
      </c>
      <c r="AH114" s="57">
        <v>0.4</v>
      </c>
      <c r="AI114" s="57">
        <v>10</v>
      </c>
      <c r="AJ114" s="55">
        <v>0</v>
      </c>
      <c r="AK114" s="55">
        <v>12</v>
      </c>
      <c r="AL114" s="55">
        <v>13</v>
      </c>
      <c r="AM114" s="55">
        <v>19</v>
      </c>
      <c r="AN114" s="55">
        <v>18</v>
      </c>
      <c r="AO114" s="55">
        <v>3</v>
      </c>
      <c r="AP114" s="55">
        <v>11</v>
      </c>
      <c r="AQ114" s="55">
        <v>3</v>
      </c>
      <c r="AR114" s="55">
        <v>9</v>
      </c>
      <c r="AS114" s="55">
        <v>17</v>
      </c>
      <c r="AT114" s="55">
        <v>10</v>
      </c>
      <c r="AU114" s="55">
        <v>78</v>
      </c>
      <c r="AV114" s="55">
        <v>7</v>
      </c>
      <c r="AW114" s="55">
        <v>14</v>
      </c>
      <c r="AX114" s="55">
        <v>42</v>
      </c>
      <c r="AY114" s="55">
        <v>0</v>
      </c>
      <c r="AZ114" s="55">
        <v>13</v>
      </c>
      <c r="BA114" s="55">
        <v>16</v>
      </c>
      <c r="BB114" s="55">
        <v>6</v>
      </c>
      <c r="BC114" s="55">
        <v>5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86.3</v>
      </c>
      <c r="CC114" s="58"/>
      <c r="CD114" s="58"/>
      <c r="CE114" s="55">
        <v>5</v>
      </c>
      <c r="CF114" s="55"/>
      <c r="CG114" s="55">
        <v>2</v>
      </c>
      <c r="CH114" s="55">
        <v>2</v>
      </c>
      <c r="CI114" s="55">
        <v>2</v>
      </c>
      <c r="CJ114" s="55">
        <v>150</v>
      </c>
      <c r="CK114" s="55">
        <v>150</v>
      </c>
      <c r="CL114" s="55">
        <v>150</v>
      </c>
      <c r="CM114" s="55">
        <v>46.8</v>
      </c>
      <c r="CN114" s="55">
        <v>46.8</v>
      </c>
      <c r="CO114" s="55">
        <v>46.8</v>
      </c>
      <c r="CP114" s="55">
        <v>0</v>
      </c>
      <c r="CQ114" s="55">
        <v>0</v>
      </c>
    </row>
    <row r="115" spans="1:95" x14ac:dyDescent="0.3">
      <c r="A115" s="127"/>
      <c r="B115" s="142" t="s">
        <v>101</v>
      </c>
      <c r="C115" s="128"/>
      <c r="D115" s="128">
        <f t="shared" ref="D115:I115" si="31">SUM(D109:D114)</f>
        <v>22.069999999999997</v>
      </c>
      <c r="E115" s="128">
        <f t="shared" si="31"/>
        <v>13.72</v>
      </c>
      <c r="F115" s="128">
        <f t="shared" si="31"/>
        <v>21.5</v>
      </c>
      <c r="G115" s="128">
        <f t="shared" si="31"/>
        <v>1.4700000000000002</v>
      </c>
      <c r="H115" s="244">
        <f t="shared" si="31"/>
        <v>87.859999999999985</v>
      </c>
      <c r="I115" s="244">
        <f t="shared" si="31"/>
        <v>598.4398006475609</v>
      </c>
      <c r="J115" s="63">
        <v>12.02</v>
      </c>
      <c r="K115" s="63">
        <v>2.33</v>
      </c>
      <c r="L115" s="63">
        <v>0</v>
      </c>
      <c r="M115" s="63">
        <v>0</v>
      </c>
      <c r="N115" s="63">
        <v>23.86</v>
      </c>
      <c r="O115" s="63">
        <v>97.42</v>
      </c>
      <c r="P115" s="63">
        <v>10.130000000000001</v>
      </c>
      <c r="Q115" s="63">
        <v>0</v>
      </c>
      <c r="R115" s="63">
        <v>0</v>
      </c>
      <c r="S115" s="63">
        <v>1.02</v>
      </c>
      <c r="T115" s="63">
        <v>6.04</v>
      </c>
      <c r="U115" s="63">
        <v>999.45</v>
      </c>
      <c r="V115" s="63">
        <v>702.95</v>
      </c>
      <c r="W115" s="63">
        <v>148.02000000000001</v>
      </c>
      <c r="X115" s="63">
        <v>85.09</v>
      </c>
      <c r="Y115" s="63">
        <v>351.47</v>
      </c>
      <c r="Z115" s="63">
        <v>4.9400000000000004</v>
      </c>
      <c r="AA115" s="63">
        <v>87.31</v>
      </c>
      <c r="AB115" s="63">
        <v>1738.35</v>
      </c>
      <c r="AC115" s="63">
        <v>458.25</v>
      </c>
      <c r="AD115" s="63">
        <v>4.55</v>
      </c>
      <c r="AE115" s="63">
        <v>0.33</v>
      </c>
      <c r="AF115" s="63">
        <v>0.27</v>
      </c>
      <c r="AG115" s="63">
        <v>7.57</v>
      </c>
      <c r="AH115" s="63">
        <v>15.33</v>
      </c>
      <c r="AI115" s="63">
        <v>8.6</v>
      </c>
      <c r="AJ115" s="1">
        <v>0</v>
      </c>
      <c r="AK115" s="1">
        <v>1472.17</v>
      </c>
      <c r="AL115" s="1">
        <v>1254.6500000000001</v>
      </c>
      <c r="AM115" s="1">
        <v>2376.86</v>
      </c>
      <c r="AN115" s="1">
        <v>1777.61</v>
      </c>
      <c r="AO115" s="1">
        <v>629.92999999999995</v>
      </c>
      <c r="AP115" s="1">
        <v>1191.5999999999999</v>
      </c>
      <c r="AQ115" s="1">
        <v>396.77</v>
      </c>
      <c r="AR115" s="1">
        <v>1388.71</v>
      </c>
      <c r="AS115" s="1">
        <v>1426.83</v>
      </c>
      <c r="AT115" s="1">
        <v>1604.31</v>
      </c>
      <c r="AU115" s="1">
        <v>2003.06</v>
      </c>
      <c r="AV115" s="1">
        <v>706.14</v>
      </c>
      <c r="AW115" s="1">
        <v>1543.71</v>
      </c>
      <c r="AX115" s="1">
        <v>6246.35</v>
      </c>
      <c r="AY115" s="1">
        <v>97.86</v>
      </c>
      <c r="AZ115" s="1">
        <v>1973.77</v>
      </c>
      <c r="BA115" s="1">
        <v>1382.05</v>
      </c>
      <c r="BB115" s="1">
        <v>976.32</v>
      </c>
      <c r="BC115" s="1">
        <v>483.82</v>
      </c>
      <c r="BD115" s="1">
        <v>0.3</v>
      </c>
      <c r="BE115" s="1">
        <v>0.14000000000000001</v>
      </c>
      <c r="BF115" s="1">
        <v>7.0000000000000007E-2</v>
      </c>
      <c r="BG115" s="1">
        <v>0.17</v>
      </c>
      <c r="BH115" s="1">
        <v>0.19</v>
      </c>
      <c r="BI115" s="1">
        <v>0.88</v>
      </c>
      <c r="BJ115" s="1">
        <v>0</v>
      </c>
      <c r="BK115" s="1">
        <v>2.85</v>
      </c>
      <c r="BL115" s="1">
        <v>0</v>
      </c>
      <c r="BM115" s="1">
        <v>0.89</v>
      </c>
      <c r="BN115" s="1">
        <v>0.01</v>
      </c>
      <c r="BO115" s="1">
        <v>0.02</v>
      </c>
      <c r="BP115" s="1">
        <v>0</v>
      </c>
      <c r="BQ115" s="1">
        <v>0.17</v>
      </c>
      <c r="BR115" s="1">
        <v>0.27</v>
      </c>
      <c r="BS115" s="1">
        <v>2.79</v>
      </c>
      <c r="BT115" s="1">
        <v>0</v>
      </c>
      <c r="BU115" s="1">
        <v>0</v>
      </c>
      <c r="BV115" s="1">
        <v>2.65</v>
      </c>
      <c r="BW115" s="1">
        <v>0.06</v>
      </c>
      <c r="BX115" s="1">
        <v>0</v>
      </c>
      <c r="BY115" s="1">
        <v>0</v>
      </c>
      <c r="BZ115" s="1">
        <v>0</v>
      </c>
      <c r="CA115" s="1">
        <v>0</v>
      </c>
      <c r="CB115" s="1">
        <v>680.57</v>
      </c>
      <c r="CC115" s="64"/>
      <c r="CD115" s="64"/>
      <c r="CE115" s="1">
        <v>377.04</v>
      </c>
      <c r="CF115" s="1"/>
      <c r="CG115" s="1">
        <v>95.35</v>
      </c>
      <c r="CH115" s="1">
        <v>53.7</v>
      </c>
      <c r="CI115" s="1">
        <v>74.53</v>
      </c>
      <c r="CJ115" s="1">
        <v>6373.12</v>
      </c>
      <c r="CK115" s="1">
        <v>3242.11</v>
      </c>
      <c r="CL115" s="1">
        <v>4807.6099999999997</v>
      </c>
      <c r="CM115" s="1">
        <v>148.55000000000001</v>
      </c>
      <c r="CN115" s="1">
        <v>89.64</v>
      </c>
      <c r="CO115" s="1">
        <v>119.55</v>
      </c>
      <c r="CP115" s="1">
        <v>12.83</v>
      </c>
      <c r="CQ115" s="1">
        <v>1.78</v>
      </c>
    </row>
    <row r="116" spans="1:95" ht="13.2" hidden="1" customHeight="1" x14ac:dyDescent="0.3">
      <c r="A116" s="56"/>
      <c r="B116" s="16" t="s">
        <v>247</v>
      </c>
      <c r="C116" s="74"/>
      <c r="D116" s="74">
        <v>22.5</v>
      </c>
      <c r="E116" s="74">
        <v>0</v>
      </c>
      <c r="F116" s="74">
        <v>23</v>
      </c>
      <c r="G116" s="74">
        <v>0</v>
      </c>
      <c r="H116" s="74">
        <v>95.75</v>
      </c>
      <c r="I116" s="242">
        <v>680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0">
        <v>0</v>
      </c>
      <c r="AC116" s="50">
        <v>315</v>
      </c>
      <c r="AD116" s="50">
        <v>0</v>
      </c>
      <c r="AE116" s="50">
        <v>0.48999999999999994</v>
      </c>
      <c r="AF116" s="50">
        <v>0.55999999999999994</v>
      </c>
      <c r="AI116" s="50">
        <v>24.5</v>
      </c>
      <c r="CI116" s="51">
        <v>0</v>
      </c>
      <c r="CL116" s="51">
        <v>0</v>
      </c>
      <c r="CO116" s="51">
        <v>0</v>
      </c>
    </row>
    <row r="117" spans="1:95" ht="13.8" hidden="1" customHeight="1" x14ac:dyDescent="0.3">
      <c r="A117" s="56"/>
      <c r="B117" s="16" t="s">
        <v>103</v>
      </c>
      <c r="C117" s="74"/>
      <c r="D117" s="74">
        <f t="shared" ref="D117:I117" si="32">D115-D116</f>
        <v>-0.43000000000000327</v>
      </c>
      <c r="E117" s="74">
        <f t="shared" si="32"/>
        <v>13.72</v>
      </c>
      <c r="F117" s="74">
        <f t="shared" si="32"/>
        <v>-1.5</v>
      </c>
      <c r="G117" s="74">
        <f t="shared" si="32"/>
        <v>1.4700000000000002</v>
      </c>
      <c r="H117" s="74">
        <f t="shared" si="32"/>
        <v>-7.8900000000000148</v>
      </c>
      <c r="I117" s="242">
        <f t="shared" si="32"/>
        <v>-81.560199352439099</v>
      </c>
      <c r="V117" s="50">
        <f t="shared" ref="V117:AF117" si="33">V115-V116</f>
        <v>702.95</v>
      </c>
      <c r="W117" s="50">
        <f t="shared" si="33"/>
        <v>148.02000000000001</v>
      </c>
      <c r="X117" s="50">
        <f t="shared" si="33"/>
        <v>85.09</v>
      </c>
      <c r="Y117" s="50">
        <f t="shared" si="33"/>
        <v>351.47</v>
      </c>
      <c r="Z117" s="50">
        <f t="shared" si="33"/>
        <v>4.9400000000000004</v>
      </c>
      <c r="AA117" s="50">
        <f t="shared" si="33"/>
        <v>87.31</v>
      </c>
      <c r="AB117" s="50">
        <f t="shared" si="33"/>
        <v>1738.35</v>
      </c>
      <c r="AC117" s="50">
        <f t="shared" si="33"/>
        <v>143.25</v>
      </c>
      <c r="AD117" s="50">
        <f t="shared" si="33"/>
        <v>4.55</v>
      </c>
      <c r="AE117" s="50">
        <f t="shared" si="33"/>
        <v>-0.15999999999999992</v>
      </c>
      <c r="AF117" s="50">
        <f t="shared" si="33"/>
        <v>-0.28999999999999992</v>
      </c>
      <c r="AI117" s="50">
        <f>AI115-AI116</f>
        <v>-15.9</v>
      </c>
      <c r="CI117" s="51">
        <f>CI115-CI116</f>
        <v>74.53</v>
      </c>
      <c r="CL117" s="51">
        <f>CL115-CL116</f>
        <v>4807.6099999999997</v>
      </c>
      <c r="CO117" s="51">
        <f>CO115-CO116</f>
        <v>119.55</v>
      </c>
    </row>
    <row r="118" spans="1:95" hidden="1" x14ac:dyDescent="0.3">
      <c r="A118" s="56"/>
      <c r="B118" s="16" t="s">
        <v>104</v>
      </c>
      <c r="C118" s="74"/>
      <c r="D118" s="74">
        <v>15</v>
      </c>
      <c r="E118" s="74"/>
      <c r="F118" s="74">
        <v>28</v>
      </c>
      <c r="G118" s="74"/>
      <c r="H118" s="74">
        <v>57</v>
      </c>
      <c r="I118" s="242"/>
    </row>
    <row r="119" spans="1:95" ht="14.4" customHeight="1" x14ac:dyDescent="0.3">
      <c r="A119" s="56"/>
      <c r="B119" s="16"/>
      <c r="C119" s="74"/>
      <c r="D119" s="74"/>
      <c r="E119" s="74"/>
      <c r="F119" s="74"/>
      <c r="G119" s="74"/>
      <c r="H119" s="74"/>
      <c r="I119" s="242"/>
    </row>
    <row r="120" spans="1:95" x14ac:dyDescent="0.3">
      <c r="A120" s="56"/>
      <c r="B120" s="23" t="s">
        <v>151</v>
      </c>
      <c r="C120" s="180" t="s">
        <v>156</v>
      </c>
      <c r="D120" s="239" t="s">
        <v>157</v>
      </c>
      <c r="E120" s="239"/>
      <c r="F120" s="281" t="s">
        <v>158</v>
      </c>
      <c r="G120" s="281"/>
      <c r="H120" s="181" t="s">
        <v>159</v>
      </c>
      <c r="I120" s="181" t="s">
        <v>160</v>
      </c>
    </row>
    <row r="121" spans="1:95" s="185" customFormat="1" x14ac:dyDescent="0.3">
      <c r="A121" s="121"/>
      <c r="B121" s="149" t="s">
        <v>92</v>
      </c>
      <c r="C121" s="131"/>
      <c r="D121" s="237"/>
      <c r="E121" s="237"/>
      <c r="F121" s="273"/>
      <c r="G121" s="273"/>
      <c r="H121" s="132"/>
      <c r="I121" s="13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4"/>
      <c r="CD121" s="184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</row>
    <row r="122" spans="1:95" ht="13.2" customHeight="1" x14ac:dyDescent="0.3">
      <c r="A122" s="121" t="str">
        <f>" 245/1"</f>
        <v xml:space="preserve"> 245/1</v>
      </c>
      <c r="B122" s="126" t="s">
        <v>344</v>
      </c>
      <c r="C122" s="123">
        <v>20</v>
      </c>
      <c r="D122" s="123">
        <v>0.12</v>
      </c>
      <c r="E122" s="123">
        <v>0</v>
      </c>
      <c r="F122" s="123">
        <v>0.16</v>
      </c>
      <c r="G122" s="123">
        <v>0.37</v>
      </c>
      <c r="H122" s="123">
        <v>1.35</v>
      </c>
      <c r="I122" s="243">
        <v>4.3</v>
      </c>
      <c r="J122" s="82">
        <v>0.04</v>
      </c>
      <c r="K122" s="60">
        <v>0.22</v>
      </c>
      <c r="L122" s="60">
        <v>0</v>
      </c>
      <c r="M122" s="60">
        <v>0</v>
      </c>
      <c r="N122" s="60">
        <v>0.89</v>
      </c>
      <c r="O122" s="60">
        <v>0.04</v>
      </c>
      <c r="P122" s="60">
        <v>0.37</v>
      </c>
      <c r="Q122" s="60">
        <v>0</v>
      </c>
      <c r="R122" s="60">
        <v>0</v>
      </c>
      <c r="S122" s="60">
        <v>0.04</v>
      </c>
      <c r="T122" s="60">
        <v>0.41</v>
      </c>
      <c r="U122" s="60">
        <v>80.760000000000005</v>
      </c>
      <c r="V122" s="60">
        <v>50.63</v>
      </c>
      <c r="W122" s="60">
        <v>9.4</v>
      </c>
      <c r="X122" s="60">
        <v>5.1100000000000003</v>
      </c>
      <c r="Y122" s="60">
        <v>15.02</v>
      </c>
      <c r="Z122" s="60">
        <v>0.22</v>
      </c>
      <c r="AA122" s="60">
        <v>0</v>
      </c>
      <c r="AB122" s="60">
        <v>31.2</v>
      </c>
      <c r="AC122" s="60">
        <v>6.5</v>
      </c>
      <c r="AD122" s="60">
        <v>0.19</v>
      </c>
      <c r="AE122" s="60">
        <v>0.01</v>
      </c>
      <c r="AF122" s="60">
        <v>0.01</v>
      </c>
      <c r="AG122" s="60">
        <v>7.0000000000000007E-2</v>
      </c>
      <c r="AH122" s="60">
        <v>0.12</v>
      </c>
      <c r="AI122" s="60">
        <v>1.73</v>
      </c>
      <c r="AJ122" s="61">
        <v>0</v>
      </c>
      <c r="AK122" s="61">
        <v>10.15</v>
      </c>
      <c r="AL122" s="61">
        <v>7.9</v>
      </c>
      <c r="AM122" s="61">
        <v>11.28</v>
      </c>
      <c r="AN122" s="61">
        <v>9.7799999999999994</v>
      </c>
      <c r="AO122" s="61">
        <v>2.2599999999999998</v>
      </c>
      <c r="AP122" s="61">
        <v>7.9</v>
      </c>
      <c r="AQ122" s="61">
        <v>1.88</v>
      </c>
      <c r="AR122" s="61">
        <v>6.39</v>
      </c>
      <c r="AS122" s="61">
        <v>9.7799999999999994</v>
      </c>
      <c r="AT122" s="61">
        <v>16.920000000000002</v>
      </c>
      <c r="AU122" s="61">
        <v>19.93</v>
      </c>
      <c r="AV122" s="61">
        <v>3.76</v>
      </c>
      <c r="AW122" s="61">
        <v>10.53</v>
      </c>
      <c r="AX122" s="61">
        <v>52.65</v>
      </c>
      <c r="AY122" s="61">
        <v>0</v>
      </c>
      <c r="AZ122" s="61">
        <v>6.39</v>
      </c>
      <c r="BA122" s="61">
        <v>10.15</v>
      </c>
      <c r="BB122" s="61">
        <v>7.9</v>
      </c>
      <c r="BC122" s="61">
        <v>2.63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0.02</v>
      </c>
      <c r="BL122" s="61">
        <v>0</v>
      </c>
      <c r="BM122" s="61">
        <v>0.01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0.1</v>
      </c>
      <c r="BT122" s="61">
        <v>0</v>
      </c>
      <c r="BU122" s="61">
        <v>0</v>
      </c>
      <c r="BV122" s="61">
        <v>0.2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38.29</v>
      </c>
      <c r="CC122" s="62"/>
      <c r="CD122" s="62"/>
      <c r="CE122" s="61">
        <v>5.2</v>
      </c>
      <c r="CF122" s="61"/>
      <c r="CG122" s="61">
        <v>5.76</v>
      </c>
      <c r="CH122" s="61">
        <v>3.26</v>
      </c>
      <c r="CI122" s="61">
        <v>4.51</v>
      </c>
      <c r="CJ122" s="61">
        <v>212.92</v>
      </c>
      <c r="CK122" s="61">
        <v>50.42</v>
      </c>
      <c r="CL122" s="61">
        <v>131.66999999999999</v>
      </c>
      <c r="CM122" s="61">
        <v>7.0000000000000007E-2</v>
      </c>
      <c r="CN122" s="61">
        <v>0.06</v>
      </c>
      <c r="CO122" s="61">
        <v>7.0000000000000007E-2</v>
      </c>
      <c r="CP122" s="61">
        <v>0</v>
      </c>
      <c r="CQ122" s="61">
        <v>0.2</v>
      </c>
    </row>
    <row r="123" spans="1:95" ht="15" customHeight="1" x14ac:dyDescent="0.3">
      <c r="A123" s="121" t="s">
        <v>127</v>
      </c>
      <c r="B123" s="126" t="s">
        <v>128</v>
      </c>
      <c r="C123" s="123" t="str">
        <f>"100"</f>
        <v>100</v>
      </c>
      <c r="D123" s="123">
        <v>14.89</v>
      </c>
      <c r="E123" s="123">
        <v>14.17</v>
      </c>
      <c r="F123" s="123">
        <v>15.69</v>
      </c>
      <c r="G123" s="123">
        <v>0.09</v>
      </c>
      <c r="H123" s="123">
        <v>12.12</v>
      </c>
      <c r="I123" s="243">
        <v>221.16700000000003</v>
      </c>
      <c r="J123" s="82">
        <v>8.0500000000000007</v>
      </c>
      <c r="K123" s="60">
        <v>0.11</v>
      </c>
      <c r="L123" s="60">
        <v>0</v>
      </c>
      <c r="M123" s="60">
        <v>0</v>
      </c>
      <c r="N123" s="60">
        <v>1.33</v>
      </c>
      <c r="O123" s="60">
        <v>3.41</v>
      </c>
      <c r="P123" s="60">
        <v>0.63</v>
      </c>
      <c r="Q123" s="60">
        <v>0</v>
      </c>
      <c r="R123" s="60">
        <v>0</v>
      </c>
      <c r="S123" s="60">
        <v>0.03</v>
      </c>
      <c r="T123" s="60">
        <v>1.46</v>
      </c>
      <c r="U123" s="60">
        <v>234.7</v>
      </c>
      <c r="V123" s="60">
        <v>279.95999999999998</v>
      </c>
      <c r="W123" s="60">
        <v>15</v>
      </c>
      <c r="X123" s="60">
        <v>19.579999999999998</v>
      </c>
      <c r="Y123" s="60">
        <v>157.01</v>
      </c>
      <c r="Z123" s="60">
        <v>2.25</v>
      </c>
      <c r="AA123" s="60">
        <v>17</v>
      </c>
      <c r="AB123" s="60">
        <v>12.75</v>
      </c>
      <c r="AC123" s="60">
        <v>22.5</v>
      </c>
      <c r="AD123" s="60">
        <v>0.48</v>
      </c>
      <c r="AE123" s="60">
        <v>0.05</v>
      </c>
      <c r="AF123" s="60">
        <v>0.1</v>
      </c>
      <c r="AG123" s="60">
        <v>3.28</v>
      </c>
      <c r="AH123" s="60">
        <v>6.8</v>
      </c>
      <c r="AI123" s="60">
        <v>0.45</v>
      </c>
      <c r="AJ123" s="61">
        <v>0</v>
      </c>
      <c r="AK123" s="61">
        <v>810.97</v>
      </c>
      <c r="AL123" s="61">
        <v>616.70000000000005</v>
      </c>
      <c r="AM123" s="61">
        <v>1165.18</v>
      </c>
      <c r="AN123" s="61">
        <v>1981.66</v>
      </c>
      <c r="AO123" s="61">
        <v>346.28</v>
      </c>
      <c r="AP123" s="61">
        <v>627.29</v>
      </c>
      <c r="AQ123" s="61">
        <v>166.39</v>
      </c>
      <c r="AR123" s="61">
        <v>629.95000000000005</v>
      </c>
      <c r="AS123" s="61">
        <v>842.75</v>
      </c>
      <c r="AT123" s="61">
        <v>812.94</v>
      </c>
      <c r="AU123" s="61">
        <v>1364.83</v>
      </c>
      <c r="AV123" s="61">
        <v>550.79</v>
      </c>
      <c r="AW123" s="61">
        <v>729.89</v>
      </c>
      <c r="AX123" s="61">
        <v>2488.5500000000002</v>
      </c>
      <c r="AY123" s="61">
        <v>220.4</v>
      </c>
      <c r="AZ123" s="61">
        <v>568.96</v>
      </c>
      <c r="BA123" s="61">
        <v>619.12</v>
      </c>
      <c r="BB123" s="61">
        <v>513.95000000000005</v>
      </c>
      <c r="BC123" s="61">
        <v>206.82</v>
      </c>
      <c r="BD123" s="61">
        <v>0.13</v>
      </c>
      <c r="BE123" s="61">
        <v>0.06</v>
      </c>
      <c r="BF123" s="61">
        <v>0.03</v>
      </c>
      <c r="BG123" s="61">
        <v>7.0000000000000007E-2</v>
      </c>
      <c r="BH123" s="61">
        <v>0.08</v>
      </c>
      <c r="BI123" s="61">
        <v>0.38</v>
      </c>
      <c r="BJ123" s="61">
        <v>0</v>
      </c>
      <c r="BK123" s="61">
        <v>1.06</v>
      </c>
      <c r="BL123" s="61">
        <v>0</v>
      </c>
      <c r="BM123" s="61">
        <v>0.32</v>
      </c>
      <c r="BN123" s="61">
        <v>0</v>
      </c>
      <c r="BO123" s="61">
        <v>0</v>
      </c>
      <c r="BP123" s="61">
        <v>0</v>
      </c>
      <c r="BQ123" s="61">
        <v>7.0000000000000007E-2</v>
      </c>
      <c r="BR123" s="61">
        <v>0.11</v>
      </c>
      <c r="BS123" s="61">
        <v>0.86</v>
      </c>
      <c r="BT123" s="61">
        <v>0</v>
      </c>
      <c r="BU123" s="61">
        <v>0</v>
      </c>
      <c r="BV123" s="61">
        <v>7.0000000000000007E-2</v>
      </c>
      <c r="BW123" s="61">
        <v>0.01</v>
      </c>
      <c r="BX123" s="61">
        <v>0</v>
      </c>
      <c r="BY123" s="61">
        <v>0</v>
      </c>
      <c r="BZ123" s="61">
        <v>0</v>
      </c>
      <c r="CA123" s="61">
        <v>0</v>
      </c>
      <c r="CB123" s="61">
        <v>126.45</v>
      </c>
      <c r="CC123" s="62"/>
      <c r="CD123" s="62"/>
      <c r="CE123" s="61">
        <v>19.13</v>
      </c>
      <c r="CF123" s="61"/>
      <c r="CG123" s="61">
        <v>27.69</v>
      </c>
      <c r="CH123" s="61">
        <v>17.54</v>
      </c>
      <c r="CI123" s="61">
        <v>22.61</v>
      </c>
      <c r="CJ123" s="61">
        <v>2951.17</v>
      </c>
      <c r="CK123" s="61">
        <v>1775.97</v>
      </c>
      <c r="CL123" s="61">
        <v>2363.5700000000002</v>
      </c>
      <c r="CM123" s="61">
        <v>34.479999999999997</v>
      </c>
      <c r="CN123" s="61">
        <v>19.96</v>
      </c>
      <c r="CO123" s="61">
        <v>27.27</v>
      </c>
      <c r="CP123" s="61">
        <v>0</v>
      </c>
      <c r="CQ123" s="61">
        <v>0.5</v>
      </c>
    </row>
    <row r="124" spans="1:95" ht="14.4" customHeight="1" x14ac:dyDescent="0.3">
      <c r="A124" s="121" t="s">
        <v>137</v>
      </c>
      <c r="B124" s="126" t="s">
        <v>138</v>
      </c>
      <c r="C124" s="123" t="str">
        <f>"180"</f>
        <v>180</v>
      </c>
      <c r="D124" s="123">
        <v>3.73</v>
      </c>
      <c r="E124" s="123">
        <v>0.65</v>
      </c>
      <c r="F124" s="123">
        <v>4.4000000000000004</v>
      </c>
      <c r="G124" s="123">
        <v>0.62</v>
      </c>
      <c r="H124" s="123">
        <v>26.49</v>
      </c>
      <c r="I124" s="243">
        <v>159.10285500000001</v>
      </c>
      <c r="J124" s="82">
        <v>2.73</v>
      </c>
      <c r="K124" s="60">
        <v>0.1</v>
      </c>
      <c r="L124" s="60">
        <v>0</v>
      </c>
      <c r="M124" s="60">
        <v>0</v>
      </c>
      <c r="N124" s="60">
        <v>2.58</v>
      </c>
      <c r="O124" s="60">
        <v>21.87</v>
      </c>
      <c r="P124" s="60">
        <v>2.04</v>
      </c>
      <c r="Q124" s="60">
        <v>0</v>
      </c>
      <c r="R124" s="60">
        <v>0</v>
      </c>
      <c r="S124" s="60">
        <v>0.35</v>
      </c>
      <c r="T124" s="60">
        <v>2.27</v>
      </c>
      <c r="U124" s="60">
        <v>93.41</v>
      </c>
      <c r="V124" s="60">
        <v>763.51</v>
      </c>
      <c r="W124" s="60">
        <v>40.75</v>
      </c>
      <c r="X124" s="60">
        <v>36.42</v>
      </c>
      <c r="Y124" s="60">
        <v>104.19</v>
      </c>
      <c r="Z124" s="60">
        <v>1.35</v>
      </c>
      <c r="AA124" s="60">
        <v>22.5</v>
      </c>
      <c r="AB124" s="60">
        <v>40.93</v>
      </c>
      <c r="AC124" s="60">
        <v>30.06</v>
      </c>
      <c r="AD124" s="60">
        <v>0.21</v>
      </c>
      <c r="AE124" s="60">
        <v>0.14000000000000001</v>
      </c>
      <c r="AF124" s="60">
        <v>0.12</v>
      </c>
      <c r="AG124" s="60">
        <v>1.6</v>
      </c>
      <c r="AH124" s="60">
        <v>3.11</v>
      </c>
      <c r="AI124" s="60">
        <v>6.54</v>
      </c>
      <c r="AJ124" s="61">
        <v>0</v>
      </c>
      <c r="AK124" s="61">
        <v>75.11</v>
      </c>
      <c r="AL124" s="61">
        <v>97.73</v>
      </c>
      <c r="AM124" s="61">
        <v>139.19</v>
      </c>
      <c r="AN124" s="61">
        <v>141.72</v>
      </c>
      <c r="AO124" s="61">
        <v>31.93</v>
      </c>
      <c r="AP124" s="61">
        <v>91.36</v>
      </c>
      <c r="AQ124" s="61">
        <v>41.81</v>
      </c>
      <c r="AR124" s="61">
        <v>96.1</v>
      </c>
      <c r="AS124" s="61">
        <v>90.8</v>
      </c>
      <c r="AT124" s="61">
        <v>247.35</v>
      </c>
      <c r="AU124" s="61">
        <v>110.17</v>
      </c>
      <c r="AV124" s="61">
        <v>23.04</v>
      </c>
      <c r="AW124" s="61">
        <v>64.13</v>
      </c>
      <c r="AX124" s="61">
        <v>344.65</v>
      </c>
      <c r="AY124" s="61">
        <v>0</v>
      </c>
      <c r="AZ124" s="61">
        <v>48.22</v>
      </c>
      <c r="BA124" s="61">
        <v>43.86</v>
      </c>
      <c r="BB124" s="61">
        <v>87.3</v>
      </c>
      <c r="BC124" s="61">
        <v>25.99</v>
      </c>
      <c r="BD124" s="61">
        <v>0.11</v>
      </c>
      <c r="BE124" s="61">
        <v>0.05</v>
      </c>
      <c r="BF124" s="61">
        <v>0.03</v>
      </c>
      <c r="BG124" s="61">
        <v>0.06</v>
      </c>
      <c r="BH124" s="61">
        <v>7.0000000000000007E-2</v>
      </c>
      <c r="BI124" s="61">
        <v>0.34</v>
      </c>
      <c r="BJ124" s="61">
        <v>0</v>
      </c>
      <c r="BK124" s="61">
        <v>1.05</v>
      </c>
      <c r="BL124" s="61">
        <v>0</v>
      </c>
      <c r="BM124" s="61">
        <v>0.31</v>
      </c>
      <c r="BN124" s="61">
        <v>0</v>
      </c>
      <c r="BO124" s="61">
        <v>0</v>
      </c>
      <c r="BP124" s="61">
        <v>0</v>
      </c>
      <c r="BQ124" s="61">
        <v>7.0000000000000007E-2</v>
      </c>
      <c r="BR124" s="61">
        <v>0.11</v>
      </c>
      <c r="BS124" s="61">
        <v>1.02</v>
      </c>
      <c r="BT124" s="61">
        <v>0</v>
      </c>
      <c r="BU124" s="61">
        <v>0</v>
      </c>
      <c r="BV124" s="61">
        <v>0.17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148.35</v>
      </c>
      <c r="CC124" s="62"/>
      <c r="CD124" s="62"/>
      <c r="CE124" s="61">
        <v>29.32</v>
      </c>
      <c r="CF124" s="61"/>
      <c r="CG124" s="61">
        <v>17.59</v>
      </c>
      <c r="CH124" s="61">
        <v>11.66</v>
      </c>
      <c r="CI124" s="61">
        <v>14.63</v>
      </c>
      <c r="CJ124" s="61">
        <v>602.05999999999995</v>
      </c>
      <c r="CK124" s="61">
        <v>529.20000000000005</v>
      </c>
      <c r="CL124" s="61">
        <v>565.63</v>
      </c>
      <c r="CM124" s="61">
        <v>24.41</v>
      </c>
      <c r="CN124" s="61">
        <v>3.59</v>
      </c>
      <c r="CO124" s="61">
        <v>14</v>
      </c>
      <c r="CP124" s="61">
        <v>0</v>
      </c>
      <c r="CQ124" s="61">
        <v>0.27</v>
      </c>
    </row>
    <row r="125" spans="1:95" ht="14.4" x14ac:dyDescent="0.3">
      <c r="A125" s="121" t="s">
        <v>115</v>
      </c>
      <c r="B125" s="126" t="s">
        <v>116</v>
      </c>
      <c r="C125" s="123" t="str">
        <f>"200"</f>
        <v>200</v>
      </c>
      <c r="D125" s="123">
        <v>0.08</v>
      </c>
      <c r="E125" s="123">
        <v>0</v>
      </c>
      <c r="F125" s="123">
        <v>0.02</v>
      </c>
      <c r="G125" s="123">
        <v>0.02</v>
      </c>
      <c r="H125" s="123">
        <v>9.84</v>
      </c>
      <c r="I125" s="243">
        <v>37.802231999999989</v>
      </c>
      <c r="J125" s="134">
        <v>0</v>
      </c>
      <c r="K125" s="13">
        <v>0</v>
      </c>
      <c r="L125" s="13">
        <v>0</v>
      </c>
      <c r="M125" s="13">
        <v>0</v>
      </c>
      <c r="N125" s="13">
        <v>9.8000000000000007</v>
      </c>
      <c r="O125" s="13">
        <v>0</v>
      </c>
      <c r="P125" s="13">
        <v>0.04</v>
      </c>
      <c r="Q125" s="13">
        <v>0</v>
      </c>
      <c r="R125" s="13">
        <v>0</v>
      </c>
      <c r="S125" s="13">
        <v>0</v>
      </c>
      <c r="T125" s="13">
        <v>0.03</v>
      </c>
      <c r="U125" s="13">
        <v>0.1</v>
      </c>
      <c r="V125" s="13">
        <v>0.3</v>
      </c>
      <c r="W125" s="13">
        <v>0.28999999999999998</v>
      </c>
      <c r="X125" s="13">
        <v>0</v>
      </c>
      <c r="Y125" s="13">
        <v>0</v>
      </c>
      <c r="Z125" s="13">
        <v>0.03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0</v>
      </c>
      <c r="CA125" s="14">
        <v>0</v>
      </c>
      <c r="CB125" s="14">
        <v>200.04</v>
      </c>
      <c r="CC125" s="15"/>
      <c r="CD125" s="15"/>
      <c r="CE125" s="14">
        <v>0</v>
      </c>
      <c r="CF125" s="14"/>
      <c r="CG125" s="14">
        <v>4.21</v>
      </c>
      <c r="CH125" s="14">
        <v>4.21</v>
      </c>
      <c r="CI125" s="14">
        <v>4.21</v>
      </c>
      <c r="CJ125" s="14">
        <v>497.96</v>
      </c>
      <c r="CK125" s="14">
        <v>192.28</v>
      </c>
      <c r="CL125" s="14">
        <v>345.12</v>
      </c>
      <c r="CM125" s="14">
        <v>44.51</v>
      </c>
      <c r="CN125" s="14">
        <v>26.48</v>
      </c>
      <c r="CO125" s="14">
        <v>35.49</v>
      </c>
      <c r="CP125" s="14">
        <v>10</v>
      </c>
      <c r="CQ125" s="14">
        <v>0</v>
      </c>
    </row>
    <row r="126" spans="1:95" x14ac:dyDescent="0.3">
      <c r="A126" s="121" t="str">
        <f>"-"</f>
        <v>-</v>
      </c>
      <c r="B126" s="126" t="s">
        <v>254</v>
      </c>
      <c r="C126" s="123" t="str">
        <f>"35"</f>
        <v>35</v>
      </c>
      <c r="D126" s="123">
        <v>2.31</v>
      </c>
      <c r="E126" s="123">
        <v>0</v>
      </c>
      <c r="F126" s="123">
        <v>0.23</v>
      </c>
      <c r="G126" s="123">
        <v>0.23</v>
      </c>
      <c r="H126" s="123">
        <v>16.420000000000002</v>
      </c>
      <c r="I126" s="243">
        <v>78.365349999999992</v>
      </c>
      <c r="J126" s="82">
        <v>0</v>
      </c>
      <c r="K126" s="60">
        <v>0</v>
      </c>
      <c r="L126" s="60">
        <v>0</v>
      </c>
      <c r="M126" s="60">
        <v>0</v>
      </c>
      <c r="N126" s="60">
        <v>0.39</v>
      </c>
      <c r="O126" s="60">
        <v>15.96</v>
      </c>
      <c r="P126" s="60">
        <v>7.0000000000000007E-2</v>
      </c>
      <c r="Q126" s="60">
        <v>0</v>
      </c>
      <c r="R126" s="60">
        <v>0</v>
      </c>
      <c r="S126" s="60">
        <v>0</v>
      </c>
      <c r="T126" s="60">
        <v>0.63</v>
      </c>
      <c r="U126" s="60">
        <v>0</v>
      </c>
      <c r="V126" s="60">
        <v>0</v>
      </c>
      <c r="W126" s="60">
        <v>0</v>
      </c>
      <c r="X126" s="60">
        <v>0</v>
      </c>
      <c r="Y126" s="60">
        <v>0</v>
      </c>
      <c r="Z126" s="60">
        <v>0</v>
      </c>
      <c r="AA126" s="60">
        <v>0</v>
      </c>
      <c r="AB126" s="60">
        <v>0</v>
      </c>
      <c r="AC126" s="60">
        <v>0</v>
      </c>
      <c r="AD126" s="60">
        <v>0</v>
      </c>
      <c r="AE126" s="60">
        <v>0</v>
      </c>
      <c r="AF126" s="60">
        <v>0</v>
      </c>
      <c r="AG126" s="60">
        <v>0</v>
      </c>
      <c r="AH126" s="60">
        <v>0</v>
      </c>
      <c r="AI126" s="60">
        <v>0</v>
      </c>
      <c r="AJ126" s="61">
        <v>0</v>
      </c>
      <c r="AK126" s="61">
        <v>111.75</v>
      </c>
      <c r="AL126" s="61">
        <v>116.32</v>
      </c>
      <c r="AM126" s="61">
        <v>178.13</v>
      </c>
      <c r="AN126" s="61">
        <v>59.07</v>
      </c>
      <c r="AO126" s="61">
        <v>35.020000000000003</v>
      </c>
      <c r="AP126" s="61">
        <v>70.040000000000006</v>
      </c>
      <c r="AQ126" s="61">
        <v>26.49</v>
      </c>
      <c r="AR126" s="61">
        <v>126.67</v>
      </c>
      <c r="AS126" s="61">
        <v>78.56</v>
      </c>
      <c r="AT126" s="61">
        <v>109.62</v>
      </c>
      <c r="AU126" s="61">
        <v>90.44</v>
      </c>
      <c r="AV126" s="61">
        <v>47.5</v>
      </c>
      <c r="AW126" s="61">
        <v>84.04</v>
      </c>
      <c r="AX126" s="61">
        <v>702.79</v>
      </c>
      <c r="AY126" s="61">
        <v>0</v>
      </c>
      <c r="AZ126" s="61">
        <v>228.98</v>
      </c>
      <c r="BA126" s="61">
        <v>99.57</v>
      </c>
      <c r="BB126" s="61">
        <v>66.08</v>
      </c>
      <c r="BC126" s="61">
        <v>52.37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0.03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0.02</v>
      </c>
      <c r="BT126" s="61">
        <v>0</v>
      </c>
      <c r="BU126" s="61">
        <v>0</v>
      </c>
      <c r="BV126" s="61">
        <v>0.1</v>
      </c>
      <c r="BW126" s="61">
        <v>0.01</v>
      </c>
      <c r="BX126" s="61">
        <v>0</v>
      </c>
      <c r="BY126" s="61">
        <v>0</v>
      </c>
      <c r="BZ126" s="61">
        <v>0</v>
      </c>
      <c r="CA126" s="61">
        <v>0</v>
      </c>
      <c r="CB126" s="61">
        <v>13.69</v>
      </c>
      <c r="CC126" s="62"/>
      <c r="CD126" s="62"/>
      <c r="CE126" s="61">
        <v>0</v>
      </c>
      <c r="CF126" s="61"/>
      <c r="CG126" s="61">
        <v>0</v>
      </c>
      <c r="CH126" s="61">
        <v>0</v>
      </c>
      <c r="CI126" s="61">
        <v>0</v>
      </c>
      <c r="CJ126" s="61">
        <v>570</v>
      </c>
      <c r="CK126" s="61">
        <v>219.6</v>
      </c>
      <c r="CL126" s="61">
        <v>394.8</v>
      </c>
      <c r="CM126" s="61">
        <v>4.5599999999999996</v>
      </c>
      <c r="CN126" s="61">
        <v>4.5599999999999996</v>
      </c>
      <c r="CO126" s="61">
        <v>4.5599999999999996</v>
      </c>
      <c r="CP126" s="61">
        <v>0</v>
      </c>
      <c r="CQ126" s="61">
        <v>0</v>
      </c>
    </row>
    <row r="127" spans="1:95" x14ac:dyDescent="0.3">
      <c r="A127" s="121" t="str">
        <f>"-"</f>
        <v>-</v>
      </c>
      <c r="B127" s="126" t="s">
        <v>100</v>
      </c>
      <c r="C127" s="123" t="str">
        <f>"25"</f>
        <v>25</v>
      </c>
      <c r="D127" s="123">
        <v>1.65</v>
      </c>
      <c r="E127" s="123">
        <v>0</v>
      </c>
      <c r="F127" s="123">
        <v>0.3</v>
      </c>
      <c r="G127" s="123">
        <v>0.3</v>
      </c>
      <c r="H127" s="123">
        <v>10.43</v>
      </c>
      <c r="I127" s="243">
        <v>48.344999999999999</v>
      </c>
      <c r="J127" s="82">
        <v>0.05</v>
      </c>
      <c r="K127" s="60">
        <v>0</v>
      </c>
      <c r="L127" s="60">
        <v>0</v>
      </c>
      <c r="M127" s="60">
        <v>0</v>
      </c>
      <c r="N127" s="60">
        <v>0.3</v>
      </c>
      <c r="O127" s="60">
        <v>8.0500000000000007</v>
      </c>
      <c r="P127" s="60">
        <v>2.08</v>
      </c>
      <c r="Q127" s="60">
        <v>0</v>
      </c>
      <c r="R127" s="60">
        <v>0</v>
      </c>
      <c r="S127" s="60">
        <v>0.25</v>
      </c>
      <c r="T127" s="60">
        <v>0.63</v>
      </c>
      <c r="U127" s="60">
        <v>152.5</v>
      </c>
      <c r="V127" s="60">
        <v>61.25</v>
      </c>
      <c r="W127" s="60">
        <v>8.75</v>
      </c>
      <c r="X127" s="60">
        <v>11.75</v>
      </c>
      <c r="Y127" s="60">
        <v>39.5</v>
      </c>
      <c r="Z127" s="60">
        <v>0.98</v>
      </c>
      <c r="AA127" s="60">
        <v>0</v>
      </c>
      <c r="AB127" s="60">
        <v>1.25</v>
      </c>
      <c r="AC127" s="60">
        <v>0.25</v>
      </c>
      <c r="AD127" s="60">
        <v>0.35</v>
      </c>
      <c r="AE127" s="60">
        <v>0.05</v>
      </c>
      <c r="AF127" s="60">
        <v>0.02</v>
      </c>
      <c r="AG127" s="60">
        <v>0.18</v>
      </c>
      <c r="AH127" s="60">
        <v>0.5</v>
      </c>
      <c r="AI127" s="60">
        <v>0</v>
      </c>
      <c r="AJ127" s="61">
        <v>0</v>
      </c>
      <c r="AK127" s="61">
        <v>80.5</v>
      </c>
      <c r="AL127" s="61">
        <v>62</v>
      </c>
      <c r="AM127" s="61">
        <v>106.75</v>
      </c>
      <c r="AN127" s="61">
        <v>55.75</v>
      </c>
      <c r="AO127" s="61">
        <v>23.25</v>
      </c>
      <c r="AP127" s="61">
        <v>49.5</v>
      </c>
      <c r="AQ127" s="61">
        <v>20</v>
      </c>
      <c r="AR127" s="61">
        <v>92.75</v>
      </c>
      <c r="AS127" s="61">
        <v>74.25</v>
      </c>
      <c r="AT127" s="61">
        <v>72.75</v>
      </c>
      <c r="AU127" s="61">
        <v>116</v>
      </c>
      <c r="AV127" s="61">
        <v>31</v>
      </c>
      <c r="AW127" s="61">
        <v>77.5</v>
      </c>
      <c r="AX127" s="61">
        <v>389.75</v>
      </c>
      <c r="AY127" s="61">
        <v>0</v>
      </c>
      <c r="AZ127" s="61">
        <v>131.5</v>
      </c>
      <c r="BA127" s="61">
        <v>72.75</v>
      </c>
      <c r="BB127" s="61">
        <v>45</v>
      </c>
      <c r="BC127" s="61">
        <v>32.5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0.04</v>
      </c>
      <c r="BL127" s="61">
        <v>0</v>
      </c>
      <c r="BM127" s="61">
        <v>0</v>
      </c>
      <c r="BN127" s="61">
        <v>0.01</v>
      </c>
      <c r="BO127" s="61">
        <v>0</v>
      </c>
      <c r="BP127" s="61">
        <v>0</v>
      </c>
      <c r="BQ127" s="61">
        <v>0</v>
      </c>
      <c r="BR127" s="61">
        <v>0</v>
      </c>
      <c r="BS127" s="61">
        <v>0.03</v>
      </c>
      <c r="BT127" s="61">
        <v>0</v>
      </c>
      <c r="BU127" s="61">
        <v>0</v>
      </c>
      <c r="BV127" s="61">
        <v>0.12</v>
      </c>
      <c r="BW127" s="61">
        <v>0.02</v>
      </c>
      <c r="BX127" s="61">
        <v>0</v>
      </c>
      <c r="BY127" s="61">
        <v>0</v>
      </c>
      <c r="BZ127" s="61">
        <v>0</v>
      </c>
      <c r="CA127" s="61">
        <v>0</v>
      </c>
      <c r="CB127" s="61">
        <v>11.75</v>
      </c>
      <c r="CC127" s="62"/>
      <c r="CD127" s="62"/>
      <c r="CE127" s="61">
        <v>0.21</v>
      </c>
      <c r="CF127" s="61"/>
      <c r="CG127" s="61">
        <v>3</v>
      </c>
      <c r="CH127" s="61">
        <v>3</v>
      </c>
      <c r="CI127" s="61">
        <v>3</v>
      </c>
      <c r="CJ127" s="61">
        <v>570</v>
      </c>
      <c r="CK127" s="61">
        <v>219.6</v>
      </c>
      <c r="CL127" s="61">
        <v>394.8</v>
      </c>
      <c r="CM127" s="61">
        <v>5.7</v>
      </c>
      <c r="CN127" s="61">
        <v>4.74</v>
      </c>
      <c r="CO127" s="61">
        <v>5.22</v>
      </c>
      <c r="CP127" s="61">
        <v>0</v>
      </c>
      <c r="CQ127" s="61">
        <v>0</v>
      </c>
    </row>
    <row r="128" spans="1:95" x14ac:dyDescent="0.3">
      <c r="A128" s="127"/>
      <c r="B128" s="142" t="s">
        <v>101</v>
      </c>
      <c r="C128" s="128"/>
      <c r="D128" s="128">
        <f t="shared" ref="D128:I128" si="34">SUM(D122:D127)</f>
        <v>22.779999999999994</v>
      </c>
      <c r="E128" s="128">
        <f t="shared" si="34"/>
        <v>14.82</v>
      </c>
      <c r="F128" s="128">
        <f t="shared" si="34"/>
        <v>20.8</v>
      </c>
      <c r="G128" s="128">
        <f t="shared" si="34"/>
        <v>1.6300000000000001</v>
      </c>
      <c r="H128" s="128">
        <f t="shared" si="34"/>
        <v>76.650000000000006</v>
      </c>
      <c r="I128" s="244">
        <f t="shared" si="34"/>
        <v>549.08243700000003</v>
      </c>
      <c r="J128" s="63">
        <v>12.88</v>
      </c>
      <c r="K128" s="63">
        <v>0.49</v>
      </c>
      <c r="L128" s="63">
        <v>0</v>
      </c>
      <c r="M128" s="63">
        <v>0</v>
      </c>
      <c r="N128" s="63">
        <v>27.26</v>
      </c>
      <c r="O128" s="63">
        <v>72.53</v>
      </c>
      <c r="P128" s="63">
        <v>12.21</v>
      </c>
      <c r="Q128" s="63">
        <v>0</v>
      </c>
      <c r="R128" s="63">
        <v>0</v>
      </c>
      <c r="S128" s="63">
        <v>1.1000000000000001</v>
      </c>
      <c r="T128" s="63">
        <v>7.88</v>
      </c>
      <c r="U128" s="63">
        <v>916.17</v>
      </c>
      <c r="V128" s="63">
        <v>1539.32</v>
      </c>
      <c r="W128" s="63">
        <v>110.32</v>
      </c>
      <c r="X128" s="63">
        <v>123.8</v>
      </c>
      <c r="Y128" s="63">
        <v>509.55</v>
      </c>
      <c r="Z128" s="63">
        <v>7.47</v>
      </c>
      <c r="AA128" s="63">
        <v>180.58</v>
      </c>
      <c r="AB128" s="63">
        <v>105.88</v>
      </c>
      <c r="AC128" s="63">
        <v>92.46</v>
      </c>
      <c r="AD128" s="63">
        <v>5.44</v>
      </c>
      <c r="AE128" s="63">
        <v>0.69</v>
      </c>
      <c r="AF128" s="63">
        <v>0.67</v>
      </c>
      <c r="AG128" s="63">
        <v>12.1</v>
      </c>
      <c r="AH128" s="63">
        <v>18.05</v>
      </c>
      <c r="AI128" s="63">
        <v>17.91</v>
      </c>
      <c r="AJ128" s="1">
        <v>0</v>
      </c>
      <c r="AK128" s="1">
        <v>1563.52</v>
      </c>
      <c r="AL128" s="1">
        <v>1242.4000000000001</v>
      </c>
      <c r="AM128" s="1">
        <v>2246.23</v>
      </c>
      <c r="AN128" s="1">
        <v>3084.61</v>
      </c>
      <c r="AO128" s="1">
        <v>654.15</v>
      </c>
      <c r="AP128" s="1">
        <v>1298.8699999999999</v>
      </c>
      <c r="AQ128" s="1">
        <v>346.07</v>
      </c>
      <c r="AR128" s="1">
        <v>925.41</v>
      </c>
      <c r="AS128" s="1">
        <v>1115.53</v>
      </c>
      <c r="AT128" s="1">
        <v>1300.76</v>
      </c>
      <c r="AU128" s="1">
        <v>1750.02</v>
      </c>
      <c r="AV128" s="1">
        <v>1001.12</v>
      </c>
      <c r="AW128" s="1">
        <v>969.25</v>
      </c>
      <c r="AX128" s="1">
        <v>3693.31</v>
      </c>
      <c r="AY128" s="1">
        <v>220.4</v>
      </c>
      <c r="AZ128" s="1">
        <v>871.05</v>
      </c>
      <c r="BA128" s="1">
        <v>825.42</v>
      </c>
      <c r="BB128" s="1">
        <v>715.6</v>
      </c>
      <c r="BC128" s="1">
        <v>302.89</v>
      </c>
      <c r="BD128" s="1">
        <v>0.32</v>
      </c>
      <c r="BE128" s="1">
        <v>0.14000000000000001</v>
      </c>
      <c r="BF128" s="1">
        <v>0.08</v>
      </c>
      <c r="BG128" s="1">
        <v>0.18</v>
      </c>
      <c r="BH128" s="1">
        <v>0.2</v>
      </c>
      <c r="BI128" s="1">
        <v>0.94</v>
      </c>
      <c r="BJ128" s="1">
        <v>0</v>
      </c>
      <c r="BK128" s="1">
        <v>2.83</v>
      </c>
      <c r="BL128" s="1">
        <v>0</v>
      </c>
      <c r="BM128" s="1">
        <v>0.85</v>
      </c>
      <c r="BN128" s="1">
        <v>0.01</v>
      </c>
      <c r="BO128" s="1">
        <v>0</v>
      </c>
      <c r="BP128" s="1">
        <v>0</v>
      </c>
      <c r="BQ128" s="1">
        <v>0.18</v>
      </c>
      <c r="BR128" s="1">
        <v>0.28999999999999998</v>
      </c>
      <c r="BS128" s="1">
        <v>2.61</v>
      </c>
      <c r="BT128" s="1">
        <v>0</v>
      </c>
      <c r="BU128" s="1">
        <v>0</v>
      </c>
      <c r="BV128" s="1">
        <v>0.72</v>
      </c>
      <c r="BW128" s="1">
        <v>0.04</v>
      </c>
      <c r="BX128" s="1">
        <v>0</v>
      </c>
      <c r="BY128" s="1">
        <v>0</v>
      </c>
      <c r="BZ128" s="1">
        <v>0</v>
      </c>
      <c r="CA128" s="1">
        <v>0</v>
      </c>
      <c r="CB128" s="1">
        <v>847.49</v>
      </c>
      <c r="CC128" s="64"/>
      <c r="CD128" s="64"/>
      <c r="CE128" s="1">
        <v>198.22</v>
      </c>
      <c r="CF128" s="1"/>
      <c r="CG128" s="1">
        <v>129.52000000000001</v>
      </c>
      <c r="CH128" s="1">
        <v>56.08</v>
      </c>
      <c r="CI128" s="1">
        <v>92.8</v>
      </c>
      <c r="CJ128" s="1">
        <v>5535.08</v>
      </c>
      <c r="CK128" s="1">
        <v>3118.95</v>
      </c>
      <c r="CL128" s="1">
        <v>4327.01</v>
      </c>
      <c r="CM128" s="1">
        <v>117.83</v>
      </c>
      <c r="CN128" s="1">
        <v>56.05</v>
      </c>
      <c r="CO128" s="1">
        <v>86.99</v>
      </c>
      <c r="CP128" s="1">
        <v>0</v>
      </c>
      <c r="CQ128" s="1">
        <v>1.47</v>
      </c>
    </row>
    <row r="129" spans="1:95" ht="13.2" hidden="1" customHeight="1" x14ac:dyDescent="0.3">
      <c r="A129" s="56"/>
      <c r="B129" s="16" t="s">
        <v>247</v>
      </c>
      <c r="C129" s="74"/>
      <c r="D129" s="74">
        <v>22.5</v>
      </c>
      <c r="E129" s="74">
        <v>0</v>
      </c>
      <c r="F129" s="74">
        <v>23</v>
      </c>
      <c r="G129" s="74">
        <v>0</v>
      </c>
      <c r="H129" s="74">
        <v>95.75</v>
      </c>
      <c r="I129" s="242">
        <v>680</v>
      </c>
      <c r="V129" s="50">
        <v>0</v>
      </c>
      <c r="W129" s="50">
        <v>0</v>
      </c>
      <c r="X129" s="50">
        <v>0</v>
      </c>
      <c r="Y129" s="50">
        <v>0</v>
      </c>
      <c r="Z129" s="50">
        <v>0</v>
      </c>
      <c r="AA129" s="50">
        <v>0</v>
      </c>
      <c r="AB129" s="50">
        <v>0</v>
      </c>
      <c r="AC129" s="50">
        <v>315</v>
      </c>
      <c r="AD129" s="50">
        <v>0</v>
      </c>
      <c r="AE129" s="50">
        <v>0.48999999999999994</v>
      </c>
      <c r="AF129" s="50">
        <v>0.55999999999999994</v>
      </c>
      <c r="AI129" s="50">
        <v>24.5</v>
      </c>
      <c r="CI129" s="51">
        <v>0</v>
      </c>
      <c r="CL129" s="51">
        <v>0</v>
      </c>
      <c r="CO129" s="51">
        <v>0</v>
      </c>
    </row>
    <row r="130" spans="1:95" ht="13.8" hidden="1" customHeight="1" x14ac:dyDescent="0.3">
      <c r="A130" s="56"/>
      <c r="B130" s="16" t="s">
        <v>103</v>
      </c>
      <c r="C130" s="74"/>
      <c r="D130" s="74">
        <f t="shared" ref="D130:I130" si="35">D128-D129</f>
        <v>0.27999999999999403</v>
      </c>
      <c r="E130" s="74">
        <f t="shared" si="35"/>
        <v>14.82</v>
      </c>
      <c r="F130" s="74">
        <f t="shared" si="35"/>
        <v>-2.1999999999999993</v>
      </c>
      <c r="G130" s="74">
        <f t="shared" si="35"/>
        <v>1.6300000000000001</v>
      </c>
      <c r="H130" s="74">
        <f t="shared" si="35"/>
        <v>-19.099999999999994</v>
      </c>
      <c r="I130" s="242">
        <f t="shared" si="35"/>
        <v>-130.91756299999997</v>
      </c>
      <c r="V130" s="50">
        <f t="shared" ref="V130:AF130" si="36">V128-V129</f>
        <v>1539.32</v>
      </c>
      <c r="W130" s="50">
        <f t="shared" si="36"/>
        <v>110.32</v>
      </c>
      <c r="X130" s="50">
        <f t="shared" si="36"/>
        <v>123.8</v>
      </c>
      <c r="Y130" s="50">
        <f t="shared" si="36"/>
        <v>509.55</v>
      </c>
      <c r="Z130" s="50">
        <f t="shared" si="36"/>
        <v>7.47</v>
      </c>
      <c r="AA130" s="50">
        <f t="shared" si="36"/>
        <v>180.58</v>
      </c>
      <c r="AB130" s="50">
        <f t="shared" si="36"/>
        <v>105.88</v>
      </c>
      <c r="AC130" s="50">
        <f t="shared" si="36"/>
        <v>-222.54000000000002</v>
      </c>
      <c r="AD130" s="50">
        <f t="shared" si="36"/>
        <v>5.44</v>
      </c>
      <c r="AE130" s="50">
        <f t="shared" si="36"/>
        <v>0.2</v>
      </c>
      <c r="AF130" s="50">
        <f t="shared" si="36"/>
        <v>0.1100000000000001</v>
      </c>
      <c r="AI130" s="50">
        <f>AI128-AI129</f>
        <v>-6.59</v>
      </c>
      <c r="CI130" s="51">
        <f>CI128-CI129</f>
        <v>92.8</v>
      </c>
      <c r="CL130" s="51">
        <f>CL128-CL129</f>
        <v>4327.01</v>
      </c>
      <c r="CO130" s="51">
        <f>CO128-CO129</f>
        <v>86.99</v>
      </c>
    </row>
    <row r="131" spans="1:95" ht="13.8" hidden="1" customHeight="1" x14ac:dyDescent="0.3">
      <c r="A131" s="56"/>
      <c r="B131" s="16" t="s">
        <v>104</v>
      </c>
      <c r="C131" s="74"/>
      <c r="D131" s="74">
        <v>18</v>
      </c>
      <c r="E131" s="74"/>
      <c r="F131" s="74">
        <v>31</v>
      </c>
      <c r="G131" s="74"/>
      <c r="H131" s="74">
        <v>51</v>
      </c>
      <c r="I131" s="242"/>
    </row>
    <row r="132" spans="1:95" x14ac:dyDescent="0.3">
      <c r="A132" s="72"/>
      <c r="B132" s="66" t="s">
        <v>286</v>
      </c>
      <c r="C132" s="75"/>
      <c r="D132" s="75">
        <f>$D$15+$D$28+$D$40+$D$53+$D$65+$D$77+$D$89+$D$102+$D$115+$D$128</f>
        <v>222.36999999999998</v>
      </c>
      <c r="E132" s="75">
        <f>$E$15+$E$28+$E$40+$E$53+$E$65+$E$77+$E$89+$E$102+$E$115+$E$128</f>
        <v>108.06</v>
      </c>
      <c r="F132" s="75">
        <f>$F$15+$F$28+$F$40+$F$53+$F$65+$F$77+$F$89+$F$102+$F$115+$F$128</f>
        <v>214.07999999999998</v>
      </c>
      <c r="G132" s="75">
        <f>$G$15+$G$28+$G$40+$G$53+$G$65+$G$77+$G$89+$G$102+$G$115+$G$128</f>
        <v>29.99</v>
      </c>
      <c r="H132" s="75">
        <f>$H$15+$H$28+$H$40+$H$53+$H$65+$H$77+$H$89+$H$102+$H$115+$H$128</f>
        <v>823.12999999999988</v>
      </c>
      <c r="I132" s="245">
        <f>$I$15+$I$28+$I$40+$I$53+$I$65+$I$77+$I$89+$I$102+$I$115+$I$128</f>
        <v>5994.1817753571222</v>
      </c>
      <c r="J132" s="63">
        <f>$J$15+$J$28+$J$40+$J$53+$J$65+$J$77+$J$89+$J$102+$J$115+$J$128</f>
        <v>105.43999999999998</v>
      </c>
      <c r="K132" s="63">
        <f>$K$15+$K$28+$K$40+$K$53+$K$65+$K$77+$K$89+$K$102+$K$115+$K$128</f>
        <v>39.18</v>
      </c>
      <c r="L132" s="63">
        <f>$L$15+$L$28+$L$40+$L$53+$L$65+$L$77+$L$89+$L$102+$L$115+$L$128</f>
        <v>0</v>
      </c>
      <c r="M132" s="63">
        <f>$M$15+$M$28+$M$40+$M$53+$M$65+$M$77+$M$89+$M$102+$M$115+$M$128</f>
        <v>0</v>
      </c>
      <c r="N132" s="63">
        <f>$N$15+$N$28+$N$40+$N$53+$N$65+$N$77+$N$89+$N$102+$N$115+$N$128</f>
        <v>273.83</v>
      </c>
      <c r="O132" s="63">
        <f>$O$15+$O$28+$O$40+$O$53+$O$65+$O$77+$O$89+$O$102+$O$115+$O$128</f>
        <v>694.20999999999992</v>
      </c>
      <c r="P132" s="63">
        <f>$P$15+$P$28+$P$40+$P$53+$P$65+$P$77+$P$89+$P$102+$P$115+$P$128</f>
        <v>111.26999999999998</v>
      </c>
      <c r="Q132" s="63">
        <f>$Q$15+$Q$28+$Q$40+$Q$53+$Q$65+$Q$77+$Q$89+$Q$102+$Q$115+$Q$128</f>
        <v>0</v>
      </c>
      <c r="R132" s="63">
        <f>$R$15+$R$28+$R$40+$R$53+$R$65+$R$77+$R$89+$R$102+$R$115+$R$128</f>
        <v>0</v>
      </c>
      <c r="S132" s="63">
        <f>$S$15+$S$28+$S$40+$S$53+$S$65+$S$77+$S$89+$S$102+$S$115+$S$128</f>
        <v>12.739999999999998</v>
      </c>
      <c r="T132" s="63">
        <f>$T$15+$T$28+$T$40+$T$53+$T$65+$T$77+$T$89+$T$102+$T$115+$T$128</f>
        <v>63.140000000000008</v>
      </c>
      <c r="U132" s="63">
        <f>$U$15+$U$28+$U$40+$U$53+$U$65+$U$77+$U$89+$U$102+$U$115+$U$128</f>
        <v>8927.0300000000007</v>
      </c>
      <c r="V132" s="63">
        <f>$V$15+$V$28+$V$40+$V$53+$V$65+$V$77+$V$89+$V$102+$V$115+$V$128</f>
        <v>10746.61</v>
      </c>
      <c r="W132" s="63">
        <f>$W$15+$W$28+$W$40+$W$53+$W$65+$W$77+$W$89+$W$102+$W$115+$W$128</f>
        <v>1092.74</v>
      </c>
      <c r="X132" s="63">
        <f>$X$15+$X$28+$X$40+$X$53+$X$65+$X$77+$X$89+$X$102+$X$115+$X$128</f>
        <v>1156.54</v>
      </c>
      <c r="Y132" s="63">
        <f>$Y$15+$Y$28+$Y$40+$Y$53+$Y$65+$Y$77+$Y$89+$Y$102+$Y$115+$Y$128</f>
        <v>3658.2700000000004</v>
      </c>
      <c r="Z132" s="63">
        <f>$Z$15+$Z$28+$Z$40+$Z$53+$Z$65+$Z$77+$Z$89+$Z$102+$Z$115+$Z$128</f>
        <v>60.719999999999992</v>
      </c>
      <c r="AA132" s="63">
        <f>$AA$15+$AA$28+$AA$40+$AA$53+$AA$65+$AA$77+$AA$89+$AA$102+$AA$115+$AA$128</f>
        <v>621.72</v>
      </c>
      <c r="AB132" s="63">
        <f>$AB$15+$AB$28+$AB$40+$AB$53+$AB$65+$AB$77+$AB$89+$AB$102+$AB$115+$AB$128</f>
        <v>17050.23</v>
      </c>
      <c r="AC132" s="63">
        <f>$AC$15+$AC$28+$AC$40+$AC$53+$AC$65+$AC$77+$AC$89+$AC$102+$AC$115+$AC$128</f>
        <v>3997.2599999999998</v>
      </c>
      <c r="AD132" s="63">
        <f>$AD$15+$AD$28+$AD$40+$AD$53+$AD$65+$AD$77+$AD$89+$AD$102+$AD$115+$AD$128</f>
        <v>54.039999999999992</v>
      </c>
      <c r="AE132" s="63">
        <f>$AE$15+$AE$28+$AE$40+$AE$53+$AE$65+$AE$77+$AE$89+$AE$102+$AE$115+$AE$128</f>
        <v>4.7199999999999989</v>
      </c>
      <c r="AF132" s="63">
        <f>$AF$15+$AF$28+$AF$40+$AF$53+$AF$65+$AF$77+$AF$89+$AF$102+$AF$115+$AF$128</f>
        <v>3.1199999999999997</v>
      </c>
      <c r="AG132" s="63">
        <f>$AG$15+$AG$28+$AG$40+$AG$53+$AG$65+$AG$77+$AG$89+$AG$102+$AG$115+$AG$128</f>
        <v>61.300000000000004</v>
      </c>
      <c r="AH132" s="63">
        <f>$AH$15+$AH$28+$AH$40+$AH$53+$AH$65+$AH$77+$AH$89+$AH$102+$AH$115+$AH$128</f>
        <v>108.28999999999999</v>
      </c>
      <c r="AI132" s="63">
        <f>$AI$15+$AI$28+$AI$40+$AI$53+$AI$65+$AI$77+$AI$89+$AI$102+$AI$115+$AI$128</f>
        <v>171.70999999999998</v>
      </c>
      <c r="AJ132" s="1">
        <f>$AJ$15+$AJ$28+$AJ$40+$AJ$53+$AJ$65+$AJ$77+$AJ$89+$AJ$102+$AJ$115+$AJ$128</f>
        <v>0</v>
      </c>
      <c r="AK132" s="1">
        <f>$AK$15+$AK$28+$AK$40+$AK$53+$AK$65+$AK$77+$AK$89+$AK$102+$AK$115+$AK$128</f>
        <v>10999.6</v>
      </c>
      <c r="AL132" s="1">
        <f>$AL$15+$AL$28+$AL$40+$AL$53+$AL$65+$AL$77+$AL$89+$AL$102+$AL$115+$AL$128</f>
        <v>9235.73</v>
      </c>
      <c r="AM132" s="1">
        <f>$AM$15+$AM$28+$AM$40+$AM$53+$AM$65+$AM$77+$AM$89+$AM$102+$AM$115+$AM$128</f>
        <v>16070.21</v>
      </c>
      <c r="AN132" s="1">
        <f>$AN$15+$AN$28+$AN$40+$AN$53+$AN$65+$AN$77+$AN$89+$AN$102+$AN$115+$AN$128</f>
        <v>15170.04</v>
      </c>
      <c r="AO132" s="1">
        <f>$AO$15+$AO$28+$AO$40+$AO$53+$AO$65+$AO$77+$AO$89+$AO$102+$AO$115+$AO$128</f>
        <v>4385.2199999999993</v>
      </c>
      <c r="AP132" s="1">
        <f>$AP$15+$AP$28+$AP$40+$AP$53+$AP$65+$AP$77+$AP$89+$AP$102+$AP$115+$AP$128</f>
        <v>8486.98</v>
      </c>
      <c r="AQ132" s="1">
        <f>$AQ$15+$AQ$28+$AQ$40+$AQ$53+$AQ$65+$AQ$77+$AQ$89+$AQ$102+$AQ$115+$AQ$128</f>
        <v>2636.1400000000003</v>
      </c>
      <c r="AR132" s="1">
        <f>$AR$15+$AR$28+$AR$40+$AR$53+$AR$65+$AR$77+$AR$89+$AR$102+$AR$115+$AR$128</f>
        <v>8761.76</v>
      </c>
      <c r="AS132" s="1">
        <f>$AS$15+$AS$28+$AS$40+$AS$53+$AS$65+$AS$77+$AS$89+$AS$102+$AS$115+$AS$128</f>
        <v>9174.9500000000007</v>
      </c>
      <c r="AT132" s="1">
        <f>$AT$15+$AT$28+$AT$40+$AT$53+$AT$65+$AT$77+$AT$89+$AT$102+$AT$115+$AT$128</f>
        <v>11017.78</v>
      </c>
      <c r="AU132" s="1">
        <f>$AU$15+$AU$28+$AU$40+$AU$53+$AU$65+$AU$77+$AU$89+$AU$102+$AU$115+$AU$128</f>
        <v>14792.94</v>
      </c>
      <c r="AV132" s="1">
        <f>$AV$15+$AV$28+$AV$40+$AV$53+$AV$65+$AV$77+$AV$89+$AV$102+$AV$115+$AV$128</f>
        <v>6150.62</v>
      </c>
      <c r="AW132" s="1">
        <f>$AW$15+$AW$28+$AW$40+$AW$53+$AW$65+$AW$77+$AW$89+$AW$102+$AW$115+$AW$128</f>
        <v>8603.32</v>
      </c>
      <c r="AX132" s="1">
        <f>$AX$15+$AX$28+$AX$40+$AX$53+$AX$65+$AX$77+$AX$89+$AX$102+$AX$115+$AX$128</f>
        <v>36638.33</v>
      </c>
      <c r="AY132" s="1">
        <f>$AY$15+$AY$28+$AY$40+$AY$53+$AY$65+$AY$77+$AY$89+$AY$102+$AY$115+$AY$128</f>
        <v>1039.04</v>
      </c>
      <c r="AZ132" s="1">
        <f>$AZ$15+$AZ$28+$AZ$40+$AZ$53+$AZ$65+$AZ$77+$AZ$89+$AZ$102+$AZ$115+$AZ$128</f>
        <v>10291.27</v>
      </c>
      <c r="BA132" s="1">
        <f>$BA$15+$BA$28+$BA$40+$BA$53+$BA$65+$BA$77+$BA$89+$BA$102+$BA$115+$BA$128</f>
        <v>8100.66</v>
      </c>
      <c r="BB132" s="1">
        <f>$BB$15+$BB$28+$BB$40+$BB$53+$BB$65+$BB$77+$BB$89+$BB$102+$BB$115+$BB$128</f>
        <v>6376.65</v>
      </c>
      <c r="BC132" s="1">
        <f>$BC$15+$BC$28+$BC$40+$BC$53+$BC$65+$BC$77+$BC$89+$BC$102+$BC$115+$BC$128</f>
        <v>3000.86</v>
      </c>
      <c r="BD132" s="1">
        <f>$BD$15+$BD$28+$BD$40+$BD$53+$BD$65+$BD$77+$BD$89+$BD$102+$BD$115+$BD$128</f>
        <v>1.85</v>
      </c>
      <c r="BE132" s="1">
        <f>$BE$15+$BE$28+$BE$40+$BE$53+$BE$65+$BE$77+$BE$89+$BE$102+$BE$115+$BE$128</f>
        <v>0.63</v>
      </c>
      <c r="BF132" s="1">
        <f>$BF$15+$BF$28+$BF$40+$BF$53+$BF$65+$BF$77+$BF$89+$BF$102+$BF$115+$BF$128</f>
        <v>0.44000000000000006</v>
      </c>
      <c r="BG132" s="1">
        <f>$BG$15+$BG$28+$BG$40+$BG$53+$BG$65+$BG$77+$BG$89+$BG$102+$BG$115+$BG$128</f>
        <v>1.06</v>
      </c>
      <c r="BH132" s="1">
        <f>$BH$15+$BH$28+$BH$40+$BH$53+$BH$65+$BH$77+$BH$89+$BH$102+$BH$115+$BH$128</f>
        <v>1.28</v>
      </c>
      <c r="BI132" s="1">
        <f>$BI$15+$BI$28+$BI$40+$BI$53+$BI$65+$BI$77+$BI$89+$BI$102+$BI$115+$BI$128</f>
        <v>4.92</v>
      </c>
      <c r="BJ132" s="1">
        <f>$BJ$15+$BJ$28+$BJ$40+$BJ$53+$BJ$65+$BJ$77+$BJ$89+$BJ$102+$BJ$115+$BJ$128</f>
        <v>0.03</v>
      </c>
      <c r="BK132" s="1">
        <f>$BK$15+$BK$28+$BK$40+$BK$53+$BK$65+$BK$77+$BK$89+$BK$102+$BK$115+$BK$128</f>
        <v>19.170000000000002</v>
      </c>
      <c r="BL132" s="1">
        <f>$BL$15+$BL$28+$BL$40+$BL$53+$BL$65+$BL$77+$BL$89+$BL$102+$BL$115+$BL$128</f>
        <v>0.01</v>
      </c>
      <c r="BM132" s="1">
        <f>$BM$15+$BM$28+$BM$40+$BM$53+$BM$65+$BM$77+$BM$89+$BM$102+$BM$115+$BM$128</f>
        <v>6.62</v>
      </c>
      <c r="BN132" s="1">
        <f>$BN$15+$BN$28+$BN$40+$BN$53+$BN$65+$BN$77+$BN$89+$BN$102+$BN$115+$BN$128</f>
        <v>0.22000000000000003</v>
      </c>
      <c r="BO132" s="1">
        <f>$BO$15+$BO$28+$BO$40+$BO$53+$BO$65+$BO$77+$BO$89+$BO$102+$BO$115+$BO$128</f>
        <v>0.34</v>
      </c>
      <c r="BP132" s="1">
        <f>$BP$15+$BP$28+$BP$40+$BP$53+$BP$65+$BP$77+$BP$89+$BP$102+$BP$115+$BP$128</f>
        <v>0</v>
      </c>
      <c r="BQ132" s="1">
        <f>$BQ$15+$BQ$28+$BQ$40+$BQ$53+$BQ$65+$BQ$77+$BQ$89+$BQ$102+$BQ$115+$BQ$128</f>
        <v>0.77</v>
      </c>
      <c r="BR132" s="1">
        <f>$BR$15+$BR$28+$BR$40+$BR$53+$BR$65+$BR$77+$BR$89+$BR$102+$BR$115+$BR$128</f>
        <v>1.6500000000000001</v>
      </c>
      <c r="BS132" s="1">
        <f>$BS$15+$BS$28+$BS$40+$BS$53+$BS$65+$BS$77+$BS$89+$BS$102+$BS$115+$BS$128</f>
        <v>26.969999999999995</v>
      </c>
      <c r="BT132" s="1">
        <f>$BT$15+$BT$28+$BT$40+$BT$53+$BT$65+$BT$77+$BT$89+$BT$102+$BT$115+$BT$128</f>
        <v>0.01</v>
      </c>
      <c r="BU132" s="1">
        <f>$BU$15+$BU$28+$BU$40+$BU$53+$BU$65+$BU$77+$BU$89+$BU$102+$BU$115+$BU$128</f>
        <v>0</v>
      </c>
      <c r="BV132" s="1">
        <f>$BV$15+$BV$28+$BV$40+$BV$53+$BV$65+$BV$77+$BV$89+$BV$102+$BV$115+$BV$128</f>
        <v>38.68</v>
      </c>
      <c r="BW132" s="1">
        <f>$BW$15+$BW$28+$BW$40+$BW$53+$BW$65+$BW$77+$BW$89+$BW$102+$BW$115+$BW$128</f>
        <v>0.40999999999999992</v>
      </c>
      <c r="BX132" s="1">
        <f>$BX$15+$BX$28+$BX$40+$BX$53+$BX$65+$BX$77+$BX$89+$BX$102+$BX$115+$BX$128</f>
        <v>0</v>
      </c>
      <c r="BY132" s="1">
        <f>$BY$15+$BY$28+$BY$40+$BY$53+$BY$65+$BY$77+$BY$89+$BY$102+$BY$115+$BY$128</f>
        <v>0</v>
      </c>
      <c r="BZ132" s="1">
        <f>$BZ$15+$BZ$28+$BZ$40+$BZ$53+$BZ$65+$BZ$77+$BZ$89+$BZ$102+$BZ$115+$BZ$128</f>
        <v>0</v>
      </c>
      <c r="CA132" s="1">
        <f>$CA$15+$CA$28+$CA$40+$CA$53+$CA$65+$CA$77+$CA$89+$CA$102+$CA$115+$CA$128</f>
        <v>0</v>
      </c>
      <c r="CB132" s="1">
        <f>$CB$15+$CB$28+$CB$40+$CB$53+$CB$65+$CB$77+$CB$89+$CB$102+$CB$115+$CB$128</f>
        <v>7188.2499999999991</v>
      </c>
      <c r="CC132" s="64"/>
      <c r="CD132" s="64"/>
      <c r="CE132" s="1">
        <f>$CE$15+$CE$28+$CE$40+$CE$53+$CE$65+$CE$77+$CE$89+$CE$102+$CE$115+$CE$128</f>
        <v>3463.4199999999996</v>
      </c>
      <c r="CF132" s="1"/>
      <c r="CG132" s="1">
        <f>$CG$15+$CG$28+$CG$40+$CG$53+$CG$65+$CG$77+$CG$89+$CG$102+$CG$115+$CG$128</f>
        <v>891.95999999999992</v>
      </c>
      <c r="CH132" s="1">
        <f>$CH$15+$CH$28+$CH$40+$CH$53+$CH$65+$CH$77+$CH$89+$CH$102+$CH$115+$CH$128</f>
        <v>481.02</v>
      </c>
      <c r="CI132" s="1">
        <f>$CI$15+$CI$28+$CI$40+$CI$53+$CI$65+$CI$77+$CI$89+$CI$102+$CI$115+$CI$128</f>
        <v>684.3599999999999</v>
      </c>
      <c r="CJ132" s="1">
        <f>$CJ$15+$CJ$28+$CJ$40+$CJ$53+$CJ$65+$CJ$77+$CJ$89+$CJ$102+$CJ$115+$CJ$128</f>
        <v>52897.79</v>
      </c>
      <c r="CK132" s="1">
        <f>$CK$15+$CK$28+$CK$40+$CK$53+$CK$65+$CK$77+$CK$89+$CK$102+$CK$115+$CK$128</f>
        <v>26835.819999999996</v>
      </c>
      <c r="CL132" s="1">
        <f>$CL$15+$CL$28+$CL$40+$CL$53+$CL$65+$CL$77+$CL$89+$CL$102+$CL$115+$CL$128</f>
        <v>39865.85</v>
      </c>
      <c r="CM132" s="1">
        <f>$CM$15+$CM$28+$CM$40+$CM$53+$CM$65+$CM$77+$CM$89+$CM$102+$CM$115+$CM$128</f>
        <v>1286.03</v>
      </c>
      <c r="CN132" s="1">
        <f>$CN$15+$CN$28+$CN$40+$CN$53+$CN$65+$CN$77+$CN$89+$CN$102+$CN$115+$CN$128</f>
        <v>820.15</v>
      </c>
      <c r="CO132" s="1">
        <f>$CO$15+$CO$28+$CO$40+$CO$53+$CO$65+$CO$77+$CO$89+$CO$102+$CO$115+$CO$128</f>
        <v>1046.54</v>
      </c>
      <c r="CP132" s="1">
        <f>$CP$15+$CP$28+$CP$40+$CP$53+$CP$65+$CP$77+$CP$89+$CP$102+$CP$115+$CP$128</f>
        <v>97.71</v>
      </c>
      <c r="CQ132" s="1">
        <f>$CQ$15+$CQ$28+$CQ$40+$CQ$53+$CQ$65+$CQ$77+$CQ$89+$CQ$102+$CQ$115+$CQ$128</f>
        <v>14.689999999999998</v>
      </c>
    </row>
    <row r="133" spans="1:95" ht="14.4" x14ac:dyDescent="0.3">
      <c r="A133" s="56"/>
      <c r="B133" s="66" t="s">
        <v>285</v>
      </c>
      <c r="C133" s="75"/>
      <c r="D133" s="75">
        <f>D132/10</f>
        <v>22.236999999999998</v>
      </c>
      <c r="E133" s="75">
        <f t="shared" ref="E133:BP133" si="37">E132/10</f>
        <v>10.806000000000001</v>
      </c>
      <c r="F133" s="75">
        <f t="shared" si="37"/>
        <v>21.407999999999998</v>
      </c>
      <c r="G133" s="75">
        <f t="shared" si="37"/>
        <v>2.9989999999999997</v>
      </c>
      <c r="H133" s="75">
        <f t="shared" si="37"/>
        <v>82.312999999999988</v>
      </c>
      <c r="I133" s="245">
        <f t="shared" si="37"/>
        <v>599.41817753571218</v>
      </c>
      <c r="J133" s="136">
        <f t="shared" si="37"/>
        <v>10.543999999999999</v>
      </c>
      <c r="K133" s="67">
        <f t="shared" si="37"/>
        <v>3.9180000000000001</v>
      </c>
      <c r="L133" s="67">
        <f t="shared" si="37"/>
        <v>0</v>
      </c>
      <c r="M133" s="67">
        <f t="shared" si="37"/>
        <v>0</v>
      </c>
      <c r="N133" s="67">
        <f t="shared" si="37"/>
        <v>27.382999999999999</v>
      </c>
      <c r="O133" s="67">
        <f t="shared" si="37"/>
        <v>69.420999999999992</v>
      </c>
      <c r="P133" s="67">
        <f t="shared" si="37"/>
        <v>11.126999999999999</v>
      </c>
      <c r="Q133" s="67">
        <f t="shared" si="37"/>
        <v>0</v>
      </c>
      <c r="R133" s="67">
        <f t="shared" si="37"/>
        <v>0</v>
      </c>
      <c r="S133" s="67">
        <f t="shared" si="37"/>
        <v>1.2739999999999998</v>
      </c>
      <c r="T133" s="67">
        <f t="shared" si="37"/>
        <v>6.3140000000000009</v>
      </c>
      <c r="U133" s="67">
        <f t="shared" si="37"/>
        <v>892.70300000000009</v>
      </c>
      <c r="V133" s="67">
        <f t="shared" si="37"/>
        <v>1074.6610000000001</v>
      </c>
      <c r="W133" s="67">
        <f t="shared" si="37"/>
        <v>109.274</v>
      </c>
      <c r="X133" s="67">
        <f t="shared" si="37"/>
        <v>115.654</v>
      </c>
      <c r="Y133" s="67">
        <f t="shared" si="37"/>
        <v>365.82700000000006</v>
      </c>
      <c r="Z133" s="67">
        <f t="shared" si="37"/>
        <v>6.0719999999999992</v>
      </c>
      <c r="AA133" s="67">
        <f t="shared" si="37"/>
        <v>62.172000000000004</v>
      </c>
      <c r="AB133" s="67">
        <f t="shared" si="37"/>
        <v>1705.0229999999999</v>
      </c>
      <c r="AC133" s="67">
        <f t="shared" si="37"/>
        <v>399.726</v>
      </c>
      <c r="AD133" s="67">
        <f t="shared" si="37"/>
        <v>5.403999999999999</v>
      </c>
      <c r="AE133" s="67">
        <f t="shared" si="37"/>
        <v>0.47199999999999986</v>
      </c>
      <c r="AF133" s="67">
        <f t="shared" si="37"/>
        <v>0.31199999999999994</v>
      </c>
      <c r="AG133" s="67">
        <f t="shared" si="37"/>
        <v>6.1300000000000008</v>
      </c>
      <c r="AH133" s="67">
        <f t="shared" si="37"/>
        <v>10.828999999999999</v>
      </c>
      <c r="AI133" s="67">
        <f t="shared" si="37"/>
        <v>17.170999999999999</v>
      </c>
      <c r="AJ133" s="67">
        <f t="shared" si="37"/>
        <v>0</v>
      </c>
      <c r="AK133" s="67">
        <f t="shared" si="37"/>
        <v>1099.96</v>
      </c>
      <c r="AL133" s="67">
        <f t="shared" si="37"/>
        <v>923.57299999999998</v>
      </c>
      <c r="AM133" s="67">
        <f t="shared" si="37"/>
        <v>1607.021</v>
      </c>
      <c r="AN133" s="67">
        <f t="shared" si="37"/>
        <v>1517.0040000000001</v>
      </c>
      <c r="AO133" s="67">
        <f t="shared" si="37"/>
        <v>438.52199999999993</v>
      </c>
      <c r="AP133" s="67">
        <f t="shared" si="37"/>
        <v>848.69799999999998</v>
      </c>
      <c r="AQ133" s="67">
        <f t="shared" si="37"/>
        <v>263.61400000000003</v>
      </c>
      <c r="AR133" s="67">
        <f t="shared" si="37"/>
        <v>876.17600000000004</v>
      </c>
      <c r="AS133" s="67">
        <f t="shared" si="37"/>
        <v>917.49500000000012</v>
      </c>
      <c r="AT133" s="67">
        <f t="shared" si="37"/>
        <v>1101.778</v>
      </c>
      <c r="AU133" s="67">
        <f t="shared" si="37"/>
        <v>1479.2940000000001</v>
      </c>
      <c r="AV133" s="67">
        <f t="shared" si="37"/>
        <v>615.06200000000001</v>
      </c>
      <c r="AW133" s="67">
        <f t="shared" si="37"/>
        <v>860.33199999999999</v>
      </c>
      <c r="AX133" s="67">
        <f t="shared" si="37"/>
        <v>3663.8330000000001</v>
      </c>
      <c r="AY133" s="67">
        <f t="shared" si="37"/>
        <v>103.904</v>
      </c>
      <c r="AZ133" s="67">
        <f t="shared" si="37"/>
        <v>1029.127</v>
      </c>
      <c r="BA133" s="67">
        <f t="shared" si="37"/>
        <v>810.06600000000003</v>
      </c>
      <c r="BB133" s="67">
        <f t="shared" si="37"/>
        <v>637.66499999999996</v>
      </c>
      <c r="BC133" s="67">
        <f t="shared" si="37"/>
        <v>300.08600000000001</v>
      </c>
      <c r="BD133" s="67">
        <f t="shared" si="37"/>
        <v>0.185</v>
      </c>
      <c r="BE133" s="67">
        <f t="shared" si="37"/>
        <v>6.3E-2</v>
      </c>
      <c r="BF133" s="67">
        <f t="shared" si="37"/>
        <v>4.4000000000000004E-2</v>
      </c>
      <c r="BG133" s="67">
        <f t="shared" si="37"/>
        <v>0.10600000000000001</v>
      </c>
      <c r="BH133" s="67">
        <f t="shared" si="37"/>
        <v>0.128</v>
      </c>
      <c r="BI133" s="67">
        <f t="shared" si="37"/>
        <v>0.49199999999999999</v>
      </c>
      <c r="BJ133" s="67">
        <f t="shared" si="37"/>
        <v>3.0000000000000001E-3</v>
      </c>
      <c r="BK133" s="67">
        <f t="shared" si="37"/>
        <v>1.9170000000000003</v>
      </c>
      <c r="BL133" s="67">
        <f t="shared" si="37"/>
        <v>1E-3</v>
      </c>
      <c r="BM133" s="67">
        <f t="shared" si="37"/>
        <v>0.66200000000000003</v>
      </c>
      <c r="BN133" s="67">
        <f t="shared" si="37"/>
        <v>2.2000000000000002E-2</v>
      </c>
      <c r="BO133" s="67">
        <f t="shared" si="37"/>
        <v>3.4000000000000002E-2</v>
      </c>
      <c r="BP133" s="67">
        <f t="shared" si="37"/>
        <v>0</v>
      </c>
      <c r="BQ133" s="67">
        <f t="shared" ref="BQ133:CQ133" si="38">BQ132/10</f>
        <v>7.6999999999999999E-2</v>
      </c>
      <c r="BR133" s="67">
        <f t="shared" si="38"/>
        <v>0.16500000000000001</v>
      </c>
      <c r="BS133" s="67">
        <f t="shared" si="38"/>
        <v>2.6969999999999996</v>
      </c>
      <c r="BT133" s="67">
        <f t="shared" si="38"/>
        <v>1E-3</v>
      </c>
      <c r="BU133" s="67">
        <f t="shared" si="38"/>
        <v>0</v>
      </c>
      <c r="BV133" s="67">
        <f t="shared" si="38"/>
        <v>3.8679999999999999</v>
      </c>
      <c r="BW133" s="67">
        <f t="shared" si="38"/>
        <v>4.0999999999999995E-2</v>
      </c>
      <c r="BX133" s="67">
        <f t="shared" si="38"/>
        <v>0</v>
      </c>
      <c r="BY133" s="67">
        <f t="shared" si="38"/>
        <v>0</v>
      </c>
      <c r="BZ133" s="67">
        <f t="shared" si="38"/>
        <v>0</v>
      </c>
      <c r="CA133" s="67">
        <f t="shared" si="38"/>
        <v>0</v>
      </c>
      <c r="CB133" s="67">
        <f t="shared" si="38"/>
        <v>718.82499999999993</v>
      </c>
      <c r="CC133" s="67">
        <f t="shared" si="38"/>
        <v>0</v>
      </c>
      <c r="CD133" s="67">
        <f t="shared" si="38"/>
        <v>0</v>
      </c>
      <c r="CE133" s="67">
        <f t="shared" si="38"/>
        <v>346.34199999999998</v>
      </c>
      <c r="CF133" s="67">
        <f t="shared" si="38"/>
        <v>0</v>
      </c>
      <c r="CG133" s="67">
        <f t="shared" si="38"/>
        <v>89.195999999999998</v>
      </c>
      <c r="CH133" s="67">
        <f t="shared" si="38"/>
        <v>48.101999999999997</v>
      </c>
      <c r="CI133" s="67">
        <f t="shared" si="38"/>
        <v>68.435999999999993</v>
      </c>
      <c r="CJ133" s="67">
        <f t="shared" si="38"/>
        <v>5289.7790000000005</v>
      </c>
      <c r="CK133" s="67">
        <f t="shared" si="38"/>
        <v>2683.5819999999994</v>
      </c>
      <c r="CL133" s="67">
        <f t="shared" si="38"/>
        <v>3986.585</v>
      </c>
      <c r="CM133" s="67">
        <f t="shared" si="38"/>
        <v>128.60300000000001</v>
      </c>
      <c r="CN133" s="67">
        <f t="shared" si="38"/>
        <v>82.015000000000001</v>
      </c>
      <c r="CO133" s="67">
        <f t="shared" si="38"/>
        <v>104.654</v>
      </c>
      <c r="CP133" s="67">
        <f t="shared" si="38"/>
        <v>9.770999999999999</v>
      </c>
      <c r="CQ133" s="67">
        <f t="shared" si="38"/>
        <v>1.4689999999999999</v>
      </c>
    </row>
  </sheetData>
  <mergeCells count="46">
    <mergeCell ref="F33:G33"/>
    <mergeCell ref="F20:G20"/>
    <mergeCell ref="CE6:CE7"/>
    <mergeCell ref="C2:I2"/>
    <mergeCell ref="A3:B3"/>
    <mergeCell ref="C3:I3"/>
    <mergeCell ref="A5:CR5"/>
    <mergeCell ref="A6:A7"/>
    <mergeCell ref="B6:B7"/>
    <mergeCell ref="C6:C7"/>
    <mergeCell ref="D6:E6"/>
    <mergeCell ref="F6:G6"/>
    <mergeCell ref="H6:H7"/>
    <mergeCell ref="I6:I7"/>
    <mergeCell ref="W6:Z6"/>
    <mergeCell ref="AI6:AI7"/>
    <mergeCell ref="CC6:CC7"/>
    <mergeCell ref="CD6:CD7"/>
    <mergeCell ref="CQ6:CQ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F95:G95"/>
    <mergeCell ref="F108:G108"/>
    <mergeCell ref="F121:G121"/>
    <mergeCell ref="F21:G21"/>
    <mergeCell ref="F34:G34"/>
    <mergeCell ref="F46:G46"/>
    <mergeCell ref="F59:G59"/>
    <mergeCell ref="F71:G71"/>
    <mergeCell ref="F83:G83"/>
    <mergeCell ref="F120:G120"/>
    <mergeCell ref="F107:G107"/>
    <mergeCell ref="F94:G94"/>
    <mergeCell ref="F82:G82"/>
    <mergeCell ref="F70:G70"/>
    <mergeCell ref="F58:G58"/>
    <mergeCell ref="F45:G45"/>
  </mergeCells>
  <pageMargins left="0.31496062992125984" right="0.31496062992125984" top="0.15748031496062992" bottom="0.19685039370078741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R12" sqref="R12"/>
    </sheetView>
  </sheetViews>
  <sheetFormatPr defaultRowHeight="14.4" x14ac:dyDescent="0.3"/>
  <cols>
    <col min="1" max="1" width="19.44140625" customWidth="1"/>
    <col min="2" max="2" width="7.21875" customWidth="1"/>
    <col min="3" max="17" width="6.44140625" customWidth="1"/>
  </cols>
  <sheetData>
    <row r="1" spans="1:20" s="46" customFormat="1" x14ac:dyDescent="0.3">
      <c r="A1" s="92" t="s">
        <v>281</v>
      </c>
      <c r="B1" s="28"/>
      <c r="C1" s="28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20" s="46" customFormat="1" hidden="1" x14ac:dyDescent="0.3">
      <c r="A2" s="111"/>
      <c r="B2" s="106"/>
      <c r="C2" s="106"/>
    </row>
    <row r="3" spans="1:20" s="46" customFormat="1" hidden="1" x14ac:dyDescent="0.3">
      <c r="A3" s="111"/>
      <c r="B3" s="106"/>
      <c r="C3" s="106"/>
    </row>
    <row r="4" spans="1:20" s="46" customFormat="1" hidden="1" x14ac:dyDescent="0.3">
      <c r="A4" s="111"/>
      <c r="B4" s="106"/>
      <c r="C4" s="106"/>
    </row>
    <row r="5" spans="1:20" s="46" customFormat="1" hidden="1" x14ac:dyDescent="0.3">
      <c r="A5" s="111"/>
      <c r="B5" s="106"/>
      <c r="C5" s="106"/>
    </row>
    <row r="6" spans="1:20" s="46" customFormat="1" hidden="1" x14ac:dyDescent="0.3">
      <c r="A6" s="111"/>
      <c r="B6" s="106"/>
      <c r="C6" s="106"/>
    </row>
    <row r="7" spans="1:20" s="46" customFormat="1" hidden="1" x14ac:dyDescent="0.3">
      <c r="A7" s="111"/>
      <c r="B7" s="106"/>
      <c r="C7" s="106"/>
    </row>
    <row r="8" spans="1:20" s="46" customFormat="1" hidden="1" x14ac:dyDescent="0.3">
      <c r="A8" s="111"/>
      <c r="B8" s="106"/>
      <c r="C8" s="106"/>
    </row>
    <row r="9" spans="1:20" s="113" customFormat="1" ht="130.19999999999999" x14ac:dyDescent="0.3">
      <c r="A9" s="93" t="s">
        <v>162</v>
      </c>
      <c r="B9" s="31" t="s">
        <v>282</v>
      </c>
      <c r="C9" s="99">
        <v>0.2</v>
      </c>
      <c r="D9" s="33" t="s">
        <v>164</v>
      </c>
      <c r="E9" s="33" t="s">
        <v>165</v>
      </c>
      <c r="F9" s="33" t="s">
        <v>166</v>
      </c>
      <c r="G9" s="33" t="s">
        <v>167</v>
      </c>
      <c r="H9" s="33" t="s">
        <v>168</v>
      </c>
      <c r="I9" s="33" t="s">
        <v>169</v>
      </c>
      <c r="J9" s="33" t="s">
        <v>170</v>
      </c>
      <c r="K9" s="33" t="s">
        <v>171</v>
      </c>
      <c r="L9" s="33" t="s">
        <v>172</v>
      </c>
      <c r="M9" s="33" t="s">
        <v>173</v>
      </c>
      <c r="N9" s="33" t="s">
        <v>174</v>
      </c>
      <c r="O9" s="33" t="s">
        <v>175</v>
      </c>
      <c r="P9" s="33" t="s">
        <v>176</v>
      </c>
      <c r="Q9" s="33" t="s">
        <v>268</v>
      </c>
      <c r="R9" s="112"/>
      <c r="S9" s="112"/>
      <c r="T9" s="112"/>
    </row>
    <row r="10" spans="1:20" s="46" customFormat="1" x14ac:dyDescent="0.3">
      <c r="A10" s="94" t="s">
        <v>100</v>
      </c>
      <c r="B10" s="100">
        <v>120</v>
      </c>
      <c r="C10" s="100">
        <f>B10*$C$9</f>
        <v>24</v>
      </c>
      <c r="D10" s="37">
        <v>25</v>
      </c>
      <c r="E10" s="37">
        <v>25</v>
      </c>
      <c r="F10" s="37"/>
      <c r="G10" s="37"/>
      <c r="H10" s="37">
        <v>25</v>
      </c>
      <c r="I10" s="37">
        <v>25</v>
      </c>
      <c r="J10" s="37">
        <v>25</v>
      </c>
      <c r="K10" s="37"/>
      <c r="L10" s="37"/>
      <c r="M10" s="37">
        <v>25</v>
      </c>
      <c r="N10" s="37">
        <f>M10+L10+K10+J10+I10+H10+G10+F10+E10+D10</f>
        <v>150</v>
      </c>
      <c r="O10" s="37">
        <f>N10/10</f>
        <v>15</v>
      </c>
      <c r="P10" s="37">
        <f>O10-C10</f>
        <v>-9</v>
      </c>
      <c r="Q10" s="105">
        <f>O10*100/C10</f>
        <v>62.5</v>
      </c>
    </row>
    <row r="11" spans="1:20" s="46" customFormat="1" x14ac:dyDescent="0.3">
      <c r="A11" s="94" t="s">
        <v>259</v>
      </c>
      <c r="B11" s="100">
        <v>200</v>
      </c>
      <c r="C11" s="100">
        <f t="shared" ref="C11:C30" si="0">B11*$C$9</f>
        <v>40</v>
      </c>
      <c r="D11" s="37">
        <v>12</v>
      </c>
      <c r="E11" s="37">
        <v>25</v>
      </c>
      <c r="F11" s="37">
        <v>44</v>
      </c>
      <c r="G11" s="37">
        <v>25</v>
      </c>
      <c r="H11" s="37">
        <v>38</v>
      </c>
      <c r="I11" s="37">
        <v>10</v>
      </c>
      <c r="J11" s="37">
        <v>35</v>
      </c>
      <c r="K11" s="37">
        <v>35</v>
      </c>
      <c r="L11" s="37">
        <v>25</v>
      </c>
      <c r="M11" s="37">
        <v>35</v>
      </c>
      <c r="N11" s="37">
        <f t="shared" ref="N11:N30" si="1">M11+L11+K11+J11+I11+H11+G11+F11+E11+D11</f>
        <v>284</v>
      </c>
      <c r="O11" s="37">
        <f t="shared" ref="O11:O30" si="2">N11/10</f>
        <v>28.4</v>
      </c>
      <c r="P11" s="37">
        <f t="shared" ref="P11:P30" si="3">O11-C11</f>
        <v>-11.600000000000001</v>
      </c>
      <c r="Q11" s="105">
        <f t="shared" ref="Q11:Q30" si="4">O11*100/C11</f>
        <v>71</v>
      </c>
    </row>
    <row r="12" spans="1:20" s="46" customFormat="1" x14ac:dyDescent="0.3">
      <c r="A12" s="94" t="s">
        <v>177</v>
      </c>
      <c r="B12" s="100">
        <v>20</v>
      </c>
      <c r="C12" s="100">
        <f t="shared" si="0"/>
        <v>4</v>
      </c>
      <c r="D12" s="37">
        <v>7</v>
      </c>
      <c r="E12" s="37">
        <v>6</v>
      </c>
      <c r="F12" s="37"/>
      <c r="G12" s="37">
        <v>33.5</v>
      </c>
      <c r="H12" s="37">
        <v>10</v>
      </c>
      <c r="I12" s="37">
        <v>3</v>
      </c>
      <c r="J12" s="37">
        <v>10</v>
      </c>
      <c r="K12" s="37"/>
      <c r="L12" s="37">
        <v>34.5</v>
      </c>
      <c r="M12" s="37">
        <v>2.7</v>
      </c>
      <c r="N12" s="37">
        <f t="shared" si="1"/>
        <v>106.7</v>
      </c>
      <c r="O12" s="37">
        <f t="shared" si="2"/>
        <v>10.67</v>
      </c>
      <c r="P12" s="37">
        <f t="shared" si="3"/>
        <v>6.67</v>
      </c>
      <c r="Q12" s="105">
        <f t="shared" si="4"/>
        <v>266.75</v>
      </c>
    </row>
    <row r="13" spans="1:20" s="46" customFormat="1" x14ac:dyDescent="0.3">
      <c r="A13" s="94" t="s">
        <v>178</v>
      </c>
      <c r="B13" s="100">
        <v>50</v>
      </c>
      <c r="C13" s="100">
        <f t="shared" si="0"/>
        <v>10</v>
      </c>
      <c r="D13" s="37"/>
      <c r="E13" s="37"/>
      <c r="F13" s="37"/>
      <c r="G13" s="37">
        <v>63</v>
      </c>
      <c r="H13" s="37">
        <v>43.6</v>
      </c>
      <c r="I13" s="37">
        <v>63</v>
      </c>
      <c r="J13" s="37"/>
      <c r="K13" s="37">
        <v>60</v>
      </c>
      <c r="L13" s="37"/>
      <c r="M13" s="37"/>
      <c r="N13" s="37">
        <f t="shared" si="1"/>
        <v>229.6</v>
      </c>
      <c r="O13" s="37">
        <f t="shared" si="2"/>
        <v>22.96</v>
      </c>
      <c r="P13" s="37">
        <f t="shared" si="3"/>
        <v>12.96</v>
      </c>
      <c r="Q13" s="105">
        <f t="shared" si="4"/>
        <v>229.6</v>
      </c>
    </row>
    <row r="14" spans="1:20" s="46" customFormat="1" x14ac:dyDescent="0.3">
      <c r="A14" s="94" t="s">
        <v>179</v>
      </c>
      <c r="B14" s="100">
        <v>50</v>
      </c>
      <c r="C14" s="100">
        <f t="shared" si="0"/>
        <v>10</v>
      </c>
      <c r="D14" s="37"/>
      <c r="E14" s="39"/>
      <c r="F14" s="37">
        <v>58.5</v>
      </c>
      <c r="G14" s="37"/>
      <c r="H14" s="37"/>
      <c r="I14" s="37"/>
      <c r="J14" s="37"/>
      <c r="K14" s="37"/>
      <c r="L14" s="37">
        <v>61.2</v>
      </c>
      <c r="M14" s="37"/>
      <c r="N14" s="37">
        <f t="shared" si="1"/>
        <v>119.7</v>
      </c>
      <c r="O14" s="37">
        <f t="shared" si="2"/>
        <v>11.97</v>
      </c>
      <c r="P14" s="37">
        <f t="shared" si="3"/>
        <v>1.9700000000000006</v>
      </c>
      <c r="Q14" s="105">
        <f t="shared" si="4"/>
        <v>119.7</v>
      </c>
    </row>
    <row r="15" spans="1:20" s="46" customFormat="1" x14ac:dyDescent="0.3">
      <c r="A15" s="94" t="s">
        <v>180</v>
      </c>
      <c r="B15" s="100">
        <v>187</v>
      </c>
      <c r="C15" s="100">
        <f t="shared" si="0"/>
        <v>37.4</v>
      </c>
      <c r="D15" s="37"/>
      <c r="E15" s="39">
        <v>162</v>
      </c>
      <c r="F15" s="37"/>
      <c r="G15" s="37"/>
      <c r="H15" s="37"/>
      <c r="I15" s="37"/>
      <c r="J15" s="37">
        <v>92.5</v>
      </c>
      <c r="K15" s="37"/>
      <c r="L15" s="37"/>
      <c r="M15" s="37">
        <v>162</v>
      </c>
      <c r="N15" s="37">
        <f t="shared" si="1"/>
        <v>416.5</v>
      </c>
      <c r="O15" s="37">
        <f t="shared" si="2"/>
        <v>41.65</v>
      </c>
      <c r="P15" s="37">
        <f t="shared" si="3"/>
        <v>4.25</v>
      </c>
      <c r="Q15" s="105">
        <f t="shared" si="4"/>
        <v>111.36363636363637</v>
      </c>
    </row>
    <row r="16" spans="1:20" s="46" customFormat="1" x14ac:dyDescent="0.3">
      <c r="A16" s="94" t="s">
        <v>275</v>
      </c>
      <c r="B16" s="100">
        <v>320</v>
      </c>
      <c r="C16" s="100">
        <f t="shared" si="0"/>
        <v>64</v>
      </c>
      <c r="D16" s="37">
        <v>10</v>
      </c>
      <c r="E16" s="39">
        <v>30.3</v>
      </c>
      <c r="F16" s="37">
        <v>17</v>
      </c>
      <c r="G16" s="37">
        <v>16.5</v>
      </c>
      <c r="H16" s="37">
        <v>50.3</v>
      </c>
      <c r="I16" s="37">
        <v>43.8</v>
      </c>
      <c r="J16" s="37">
        <v>84.1</v>
      </c>
      <c r="K16" s="37">
        <v>45</v>
      </c>
      <c r="L16" s="37">
        <v>2</v>
      </c>
      <c r="M16" s="37">
        <v>58.3</v>
      </c>
      <c r="N16" s="37">
        <f t="shared" si="1"/>
        <v>357.3</v>
      </c>
      <c r="O16" s="37">
        <f t="shared" si="2"/>
        <v>35.730000000000004</v>
      </c>
      <c r="P16" s="37">
        <f t="shared" si="3"/>
        <v>-28.269999999999996</v>
      </c>
      <c r="Q16" s="105">
        <f t="shared" si="4"/>
        <v>55.828125000000007</v>
      </c>
    </row>
    <row r="17" spans="1:17" s="46" customFormat="1" x14ac:dyDescent="0.3">
      <c r="A17" s="94" t="s">
        <v>181</v>
      </c>
      <c r="B17" s="100">
        <v>185</v>
      </c>
      <c r="C17" s="100">
        <f t="shared" si="0"/>
        <v>37</v>
      </c>
      <c r="D17" s="37">
        <v>100</v>
      </c>
      <c r="E17" s="39">
        <v>15</v>
      </c>
      <c r="F17" s="37">
        <v>100</v>
      </c>
      <c r="G17" s="37"/>
      <c r="H17" s="37"/>
      <c r="I17" s="37">
        <v>104.9</v>
      </c>
      <c r="J17" s="37"/>
      <c r="K17" s="37">
        <v>100</v>
      </c>
      <c r="L17" s="37">
        <v>20</v>
      </c>
      <c r="M17" s="37"/>
      <c r="N17" s="37">
        <f t="shared" si="1"/>
        <v>439.9</v>
      </c>
      <c r="O17" s="37">
        <f t="shared" si="2"/>
        <v>43.989999999999995</v>
      </c>
      <c r="P17" s="37">
        <f t="shared" si="3"/>
        <v>6.9899999999999949</v>
      </c>
      <c r="Q17" s="105">
        <f t="shared" si="4"/>
        <v>118.89189189189187</v>
      </c>
    </row>
    <row r="18" spans="1:17" s="46" customFormat="1" x14ac:dyDescent="0.3">
      <c r="A18" s="40" t="s">
        <v>182</v>
      </c>
      <c r="B18" s="100">
        <v>20</v>
      </c>
      <c r="C18" s="100">
        <f t="shared" si="0"/>
        <v>4</v>
      </c>
      <c r="D18" s="37">
        <v>20</v>
      </c>
      <c r="E18" s="37">
        <v>20</v>
      </c>
      <c r="F18" s="37"/>
      <c r="G18" s="37"/>
      <c r="H18" s="37"/>
      <c r="I18" s="37"/>
      <c r="J18" s="37"/>
      <c r="K18" s="37"/>
      <c r="L18" s="37"/>
      <c r="M18" s="37"/>
      <c r="N18" s="37">
        <f t="shared" si="1"/>
        <v>40</v>
      </c>
      <c r="O18" s="37">
        <f t="shared" si="2"/>
        <v>4</v>
      </c>
      <c r="P18" s="37">
        <f t="shared" si="3"/>
        <v>0</v>
      </c>
      <c r="Q18" s="105">
        <f t="shared" si="4"/>
        <v>100</v>
      </c>
    </row>
    <row r="19" spans="1:17" s="46" customFormat="1" ht="0.15" customHeight="1" x14ac:dyDescent="0.3">
      <c r="A19" s="40" t="s">
        <v>283</v>
      </c>
      <c r="B19" s="100">
        <v>200</v>
      </c>
      <c r="C19" s="100">
        <f t="shared" si="0"/>
        <v>40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f t="shared" si="1"/>
        <v>0</v>
      </c>
      <c r="O19" s="37">
        <f t="shared" si="2"/>
        <v>0</v>
      </c>
      <c r="P19" s="37">
        <f t="shared" si="3"/>
        <v>-40</v>
      </c>
      <c r="Q19" s="105">
        <f t="shared" si="4"/>
        <v>0</v>
      </c>
    </row>
    <row r="20" spans="1:17" s="46" customFormat="1" ht="15.6" customHeight="1" x14ac:dyDescent="0.3">
      <c r="A20" s="40" t="s">
        <v>183</v>
      </c>
      <c r="B20" s="100">
        <v>78</v>
      </c>
      <c r="C20" s="100">
        <f t="shared" si="0"/>
        <v>15.600000000000001</v>
      </c>
      <c r="D20" s="37">
        <v>74</v>
      </c>
      <c r="E20" s="37"/>
      <c r="F20" s="37">
        <v>68</v>
      </c>
      <c r="G20" s="37"/>
      <c r="H20" s="37">
        <v>80</v>
      </c>
      <c r="I20" s="37">
        <v>63</v>
      </c>
      <c r="J20" s="37">
        <v>89.3</v>
      </c>
      <c r="K20" s="37">
        <v>80</v>
      </c>
      <c r="L20" s="37"/>
      <c r="M20" s="37">
        <v>74</v>
      </c>
      <c r="N20" s="37">
        <f t="shared" si="1"/>
        <v>528.29999999999995</v>
      </c>
      <c r="O20" s="37">
        <f t="shared" si="2"/>
        <v>52.83</v>
      </c>
      <c r="P20" s="37">
        <f t="shared" si="3"/>
        <v>37.229999999999997</v>
      </c>
      <c r="Q20" s="105">
        <f t="shared" si="4"/>
        <v>338.65384615384613</v>
      </c>
    </row>
    <row r="21" spans="1:17" s="46" customFormat="1" ht="15.6" customHeight="1" x14ac:dyDescent="0.3">
      <c r="A21" s="40" t="s">
        <v>284</v>
      </c>
      <c r="B21" s="100">
        <v>53</v>
      </c>
      <c r="C21" s="100">
        <f t="shared" si="0"/>
        <v>10.600000000000001</v>
      </c>
      <c r="D21" s="37"/>
      <c r="E21" s="39"/>
      <c r="F21" s="37"/>
      <c r="G21" s="37">
        <v>69</v>
      </c>
      <c r="H21" s="37"/>
      <c r="I21" s="37"/>
      <c r="J21" s="37"/>
      <c r="K21" s="37"/>
      <c r="L21" s="37">
        <v>69</v>
      </c>
      <c r="M21" s="37"/>
      <c r="N21" s="37">
        <f t="shared" si="1"/>
        <v>138</v>
      </c>
      <c r="O21" s="37">
        <f t="shared" si="2"/>
        <v>13.8</v>
      </c>
      <c r="P21" s="37">
        <f t="shared" si="3"/>
        <v>3.1999999999999993</v>
      </c>
      <c r="Q21" s="105">
        <f t="shared" si="4"/>
        <v>130.188679245283</v>
      </c>
    </row>
    <row r="22" spans="1:17" s="46" customFormat="1" x14ac:dyDescent="0.3">
      <c r="A22" s="40" t="s">
        <v>274</v>
      </c>
      <c r="B22" s="100">
        <v>77</v>
      </c>
      <c r="C22" s="100">
        <f t="shared" si="0"/>
        <v>15.4</v>
      </c>
      <c r="D22" s="37"/>
      <c r="E22" s="39">
        <v>74.400000000000006</v>
      </c>
      <c r="F22" s="37"/>
      <c r="G22" s="37"/>
      <c r="H22" s="37"/>
      <c r="I22" s="37"/>
      <c r="J22" s="37"/>
      <c r="K22" s="37"/>
      <c r="L22" s="37"/>
      <c r="M22" s="37"/>
      <c r="N22" s="37">
        <f t="shared" si="1"/>
        <v>74.400000000000006</v>
      </c>
      <c r="O22" s="37">
        <f t="shared" si="2"/>
        <v>7.44</v>
      </c>
      <c r="P22" s="37">
        <f t="shared" si="3"/>
        <v>-7.96</v>
      </c>
      <c r="Q22" s="105">
        <f t="shared" si="4"/>
        <v>48.311688311688307</v>
      </c>
    </row>
    <row r="23" spans="1:17" s="46" customFormat="1" x14ac:dyDescent="0.3">
      <c r="A23" s="40" t="s">
        <v>186</v>
      </c>
      <c r="B23" s="100">
        <v>350</v>
      </c>
      <c r="C23" s="100">
        <f t="shared" si="0"/>
        <v>70</v>
      </c>
      <c r="D23" s="37"/>
      <c r="E23" s="37">
        <v>82.5</v>
      </c>
      <c r="F23" s="37"/>
      <c r="G23" s="37">
        <v>11.5</v>
      </c>
      <c r="H23" s="37"/>
      <c r="I23" s="37">
        <v>30</v>
      </c>
      <c r="J23" s="37"/>
      <c r="K23" s="37"/>
      <c r="L23" s="37">
        <v>11.5</v>
      </c>
      <c r="M23" s="37">
        <v>22.5</v>
      </c>
      <c r="N23" s="37">
        <f t="shared" si="1"/>
        <v>158</v>
      </c>
      <c r="O23" s="37">
        <f t="shared" si="2"/>
        <v>15.8</v>
      </c>
      <c r="P23" s="37">
        <f t="shared" si="3"/>
        <v>-54.2</v>
      </c>
      <c r="Q23" s="105">
        <f t="shared" si="4"/>
        <v>22.571428571428573</v>
      </c>
    </row>
    <row r="24" spans="1:17" s="46" customFormat="1" x14ac:dyDescent="0.3">
      <c r="A24" s="40" t="s">
        <v>189</v>
      </c>
      <c r="B24" s="100">
        <v>15</v>
      </c>
      <c r="C24" s="100">
        <f t="shared" si="0"/>
        <v>3</v>
      </c>
      <c r="D24" s="37"/>
      <c r="E24" s="37"/>
      <c r="F24" s="37">
        <v>9</v>
      </c>
      <c r="G24" s="37"/>
      <c r="H24" s="37"/>
      <c r="I24" s="37"/>
      <c r="J24" s="37"/>
      <c r="K24" s="37"/>
      <c r="L24" s="37"/>
      <c r="M24" s="37"/>
      <c r="N24" s="37">
        <f t="shared" si="1"/>
        <v>9</v>
      </c>
      <c r="O24" s="37">
        <f t="shared" si="2"/>
        <v>0.9</v>
      </c>
      <c r="P24" s="37">
        <f t="shared" si="3"/>
        <v>-2.1</v>
      </c>
      <c r="Q24" s="105">
        <f t="shared" si="4"/>
        <v>30</v>
      </c>
    </row>
    <row r="25" spans="1:17" s="46" customFormat="1" x14ac:dyDescent="0.3">
      <c r="A25" s="40" t="s">
        <v>248</v>
      </c>
      <c r="B25" s="100">
        <v>10</v>
      </c>
      <c r="C25" s="100">
        <f t="shared" si="0"/>
        <v>2</v>
      </c>
      <c r="D25" s="37"/>
      <c r="E25" s="37"/>
      <c r="F25" s="37"/>
      <c r="G25" s="37">
        <v>15.4</v>
      </c>
      <c r="H25" s="37"/>
      <c r="I25" s="37"/>
      <c r="J25" s="37">
        <v>10</v>
      </c>
      <c r="K25" s="37"/>
      <c r="L25" s="37"/>
      <c r="M25" s="37"/>
      <c r="N25" s="37">
        <f t="shared" si="1"/>
        <v>25.4</v>
      </c>
      <c r="O25" s="37">
        <f t="shared" si="2"/>
        <v>2.54</v>
      </c>
      <c r="P25" s="37">
        <f t="shared" si="3"/>
        <v>0.54</v>
      </c>
      <c r="Q25" s="105">
        <f t="shared" si="4"/>
        <v>127</v>
      </c>
    </row>
    <row r="26" spans="1:17" s="46" customFormat="1" x14ac:dyDescent="0.3">
      <c r="A26" s="40" t="s">
        <v>190</v>
      </c>
      <c r="B26" s="100">
        <v>35</v>
      </c>
      <c r="C26" s="100">
        <f t="shared" si="0"/>
        <v>7</v>
      </c>
      <c r="D26" s="37">
        <v>6</v>
      </c>
      <c r="E26" s="37">
        <v>4.5</v>
      </c>
      <c r="F26" s="37">
        <v>4.5</v>
      </c>
      <c r="G26" s="37">
        <v>6.2</v>
      </c>
      <c r="H26" s="37">
        <v>6.3</v>
      </c>
      <c r="I26" s="37">
        <v>8.4</v>
      </c>
      <c r="J26" s="37">
        <v>5</v>
      </c>
      <c r="K26" s="37"/>
      <c r="L26" s="37">
        <v>7.5</v>
      </c>
      <c r="M26" s="37">
        <v>4.5</v>
      </c>
      <c r="N26" s="37">
        <f t="shared" si="1"/>
        <v>52.9</v>
      </c>
      <c r="O26" s="37">
        <f t="shared" si="2"/>
        <v>5.29</v>
      </c>
      <c r="P26" s="37">
        <f t="shared" si="3"/>
        <v>-1.71</v>
      </c>
      <c r="Q26" s="105">
        <f t="shared" si="4"/>
        <v>75.571428571428569</v>
      </c>
    </row>
    <row r="27" spans="1:17" s="46" customFormat="1" x14ac:dyDescent="0.3">
      <c r="A27" s="40" t="s">
        <v>191</v>
      </c>
      <c r="B27" s="100">
        <v>18</v>
      </c>
      <c r="C27" s="100">
        <f t="shared" si="0"/>
        <v>3.6</v>
      </c>
      <c r="D27" s="37">
        <v>2</v>
      </c>
      <c r="E27" s="37">
        <v>1.5</v>
      </c>
      <c r="F27" s="37">
        <v>2</v>
      </c>
      <c r="G27" s="37">
        <v>8.4</v>
      </c>
      <c r="H27" s="37">
        <v>2.2999999999999998</v>
      </c>
      <c r="I27" s="37">
        <v>6</v>
      </c>
      <c r="J27" s="37">
        <v>0.3</v>
      </c>
      <c r="K27" s="37">
        <v>10</v>
      </c>
      <c r="L27" s="37">
        <v>3.8</v>
      </c>
      <c r="M27" s="37">
        <v>3.6</v>
      </c>
      <c r="N27" s="37">
        <f t="shared" si="1"/>
        <v>39.9</v>
      </c>
      <c r="O27" s="37">
        <f t="shared" si="2"/>
        <v>3.9899999999999998</v>
      </c>
      <c r="P27" s="37">
        <f t="shared" si="3"/>
        <v>0.38999999999999968</v>
      </c>
      <c r="Q27" s="105">
        <f t="shared" si="4"/>
        <v>110.83333333333333</v>
      </c>
    </row>
    <row r="28" spans="1:17" s="46" customFormat="1" x14ac:dyDescent="0.3">
      <c r="A28" s="95" t="s">
        <v>262</v>
      </c>
      <c r="B28" s="114">
        <v>35</v>
      </c>
      <c r="C28" s="100">
        <f t="shared" si="0"/>
        <v>7</v>
      </c>
      <c r="D28" s="96">
        <v>10</v>
      </c>
      <c r="E28" s="96">
        <v>10</v>
      </c>
      <c r="F28" s="96">
        <v>10</v>
      </c>
      <c r="G28" s="96">
        <v>13.6</v>
      </c>
      <c r="H28" s="96"/>
      <c r="I28" s="96">
        <v>9.8000000000000007</v>
      </c>
      <c r="J28" s="96">
        <v>10</v>
      </c>
      <c r="K28" s="96">
        <v>10</v>
      </c>
      <c r="L28" s="96">
        <v>13.1</v>
      </c>
      <c r="M28" s="96">
        <v>10</v>
      </c>
      <c r="N28" s="37">
        <f t="shared" si="1"/>
        <v>96.5</v>
      </c>
      <c r="O28" s="37">
        <f t="shared" si="2"/>
        <v>9.65</v>
      </c>
      <c r="P28" s="37">
        <f t="shared" si="3"/>
        <v>2.6500000000000004</v>
      </c>
      <c r="Q28" s="105">
        <f t="shared" si="4"/>
        <v>137.85714285714286</v>
      </c>
    </row>
    <row r="29" spans="1:17" s="46" customFormat="1" x14ac:dyDescent="0.3">
      <c r="A29" s="95" t="s">
        <v>116</v>
      </c>
      <c r="B29" s="114">
        <v>2</v>
      </c>
      <c r="C29" s="100">
        <f t="shared" si="0"/>
        <v>0.4</v>
      </c>
      <c r="D29" s="96"/>
      <c r="E29" s="96"/>
      <c r="F29" s="96">
        <v>0.4</v>
      </c>
      <c r="G29" s="96">
        <v>0.4</v>
      </c>
      <c r="H29" s="96"/>
      <c r="I29" s="96">
        <v>0.4</v>
      </c>
      <c r="J29" s="96">
        <v>0.4</v>
      </c>
      <c r="K29" s="96">
        <v>0.4</v>
      </c>
      <c r="L29" s="96"/>
      <c r="M29" s="96">
        <v>0.4</v>
      </c>
      <c r="N29" s="37">
        <f t="shared" si="1"/>
        <v>2.4</v>
      </c>
      <c r="O29" s="37">
        <f t="shared" si="2"/>
        <v>0.24</v>
      </c>
      <c r="P29" s="37">
        <f t="shared" si="3"/>
        <v>-0.16000000000000003</v>
      </c>
      <c r="Q29" s="105">
        <f t="shared" si="4"/>
        <v>60</v>
      </c>
    </row>
    <row r="30" spans="1:17" s="46" customFormat="1" x14ac:dyDescent="0.3">
      <c r="A30" s="95" t="s">
        <v>266</v>
      </c>
      <c r="B30" s="114">
        <v>5</v>
      </c>
      <c r="C30" s="100">
        <f t="shared" si="0"/>
        <v>1</v>
      </c>
      <c r="D30" s="96">
        <v>1.1000000000000001</v>
      </c>
      <c r="E30" s="96">
        <v>1.1000000000000001</v>
      </c>
      <c r="F30" s="96">
        <v>1.5</v>
      </c>
      <c r="G30" s="96">
        <v>1.5</v>
      </c>
      <c r="H30" s="96">
        <v>1</v>
      </c>
      <c r="I30" s="96">
        <v>0.2</v>
      </c>
      <c r="J30" s="96">
        <v>1.5</v>
      </c>
      <c r="K30" s="96">
        <v>0.5</v>
      </c>
      <c r="L30" s="96">
        <v>1.1000000000000001</v>
      </c>
      <c r="M30" s="96">
        <v>0.5</v>
      </c>
      <c r="N30" s="37">
        <f t="shared" si="1"/>
        <v>10</v>
      </c>
      <c r="O30" s="37">
        <f t="shared" si="2"/>
        <v>1</v>
      </c>
      <c r="P30" s="37">
        <f t="shared" si="3"/>
        <v>0</v>
      </c>
      <c r="Q30" s="105">
        <f t="shared" si="4"/>
        <v>100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T132"/>
  <sheetViews>
    <sheetView workbookViewId="0">
      <selection activeCell="A49" sqref="A49"/>
    </sheetView>
  </sheetViews>
  <sheetFormatPr defaultRowHeight="15.6" x14ac:dyDescent="0.3"/>
  <cols>
    <col min="1" max="1" width="7" style="65" customWidth="1"/>
    <col min="2" max="2" width="49.77734375" style="20" customWidth="1"/>
    <col min="3" max="3" width="8.109375" style="76" customWidth="1"/>
    <col min="4" max="4" width="6.109375" style="9" customWidth="1"/>
    <col min="5" max="5" width="6.6640625" style="9" hidden="1" customWidth="1"/>
    <col min="6" max="6" width="7" style="9" customWidth="1"/>
    <col min="7" max="7" width="6.6640625" style="9" hidden="1" customWidth="1"/>
    <col min="8" max="8" width="7.44140625" style="9" customWidth="1"/>
    <col min="9" max="9" width="8.33203125" style="91" customWidth="1"/>
    <col min="10" max="22" width="8.88671875" style="50" hidden="1" customWidth="1"/>
    <col min="23" max="23" width="7.109375" style="50" hidden="1" customWidth="1"/>
    <col min="24" max="25" width="5.6640625" style="50" hidden="1" customWidth="1"/>
    <col min="26" max="26" width="7.33203125" style="50" hidden="1" customWidth="1"/>
    <col min="27" max="28" width="5.6640625" style="50" hidden="1" customWidth="1"/>
    <col min="29" max="29" width="7" style="50" hidden="1" customWidth="1"/>
    <col min="30" max="31" width="5.6640625" style="50" hidden="1" customWidth="1"/>
    <col min="32" max="32" width="5" style="50" hidden="1" customWidth="1"/>
    <col min="33" max="33" width="5.6640625" style="50" hidden="1" customWidth="1"/>
    <col min="34" max="34" width="4" style="50" hidden="1" customWidth="1"/>
    <col min="35" max="35" width="8.109375" style="50" hidden="1" customWidth="1"/>
    <col min="36" max="80" width="8.88671875" style="51" hidden="1" customWidth="1"/>
    <col min="81" max="81" width="6.6640625" style="52" hidden="1" customWidth="1"/>
    <col min="82" max="82" width="7.77734375" style="52" hidden="1" customWidth="1"/>
    <col min="83" max="94" width="9.109375" style="51" hidden="1" customWidth="1"/>
    <col min="95" max="95" width="8.44140625" style="51" hidden="1" customWidth="1"/>
  </cols>
  <sheetData>
    <row r="1" spans="1:98" s="78" customFormat="1" x14ac:dyDescent="0.3">
      <c r="A1" s="80" t="s">
        <v>139</v>
      </c>
      <c r="B1" s="84"/>
      <c r="C1" s="270" t="s">
        <v>250</v>
      </c>
      <c r="D1" s="270"/>
      <c r="E1" s="270"/>
      <c r="F1" s="270"/>
      <c r="G1" s="270"/>
      <c r="H1" s="270"/>
      <c r="I1" s="27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</row>
    <row r="2" spans="1:98" s="78" customFormat="1" x14ac:dyDescent="0.3">
      <c r="A2" s="271" t="s">
        <v>141</v>
      </c>
      <c r="B2" s="271"/>
      <c r="C2" s="282"/>
      <c r="D2" s="282"/>
      <c r="E2" s="282"/>
      <c r="F2" s="282"/>
      <c r="G2" s="282"/>
      <c r="H2" s="282"/>
      <c r="I2" s="28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98" s="78" customFormat="1" ht="10.8" customHeight="1" x14ac:dyDescent="0.3">
      <c r="A3" s="79"/>
      <c r="B3" s="5"/>
      <c r="C3" s="86"/>
      <c r="D3" s="85"/>
      <c r="E3" s="85"/>
      <c r="F3" s="85"/>
      <c r="G3" s="85"/>
      <c r="H3" s="85"/>
      <c r="I3" s="8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98" s="78" customFormat="1" ht="33" customHeight="1" x14ac:dyDescent="0.3">
      <c r="A4" s="283" t="s">
        <v>359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81"/>
      <c r="CT4" s="81"/>
    </row>
    <row r="5" spans="1:98" x14ac:dyDescent="0.3">
      <c r="A5" s="275" t="s">
        <v>280</v>
      </c>
      <c r="B5" s="267" t="s">
        <v>1</v>
      </c>
      <c r="C5" s="267" t="s">
        <v>196</v>
      </c>
      <c r="D5" s="267" t="s">
        <v>2</v>
      </c>
      <c r="E5" s="267"/>
      <c r="F5" s="267" t="s">
        <v>3</v>
      </c>
      <c r="G5" s="267"/>
      <c r="H5" s="267" t="s">
        <v>4</v>
      </c>
      <c r="I5" s="268" t="s">
        <v>5</v>
      </c>
      <c r="J5" s="53" t="s">
        <v>6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3" t="s">
        <v>15</v>
      </c>
      <c r="T5" s="53" t="s">
        <v>16</v>
      </c>
      <c r="U5" s="53" t="s">
        <v>17</v>
      </c>
      <c r="V5" s="53" t="s">
        <v>18</v>
      </c>
      <c r="W5" s="274" t="s">
        <v>19</v>
      </c>
      <c r="X5" s="274"/>
      <c r="Y5" s="274"/>
      <c r="Z5" s="274"/>
      <c r="AA5" s="54" t="s">
        <v>20</v>
      </c>
      <c r="AB5" s="54"/>
      <c r="AC5" s="54"/>
      <c r="AD5" s="54"/>
      <c r="AE5" s="54"/>
      <c r="AF5" s="54"/>
      <c r="AG5" s="54"/>
      <c r="AH5" s="54"/>
      <c r="AI5" s="274" t="s">
        <v>21</v>
      </c>
      <c r="AJ5" s="55" t="s">
        <v>22</v>
      </c>
      <c r="AK5" s="55" t="s">
        <v>23</v>
      </c>
      <c r="AL5" s="55" t="s">
        <v>24</v>
      </c>
      <c r="AM5" s="55" t="s">
        <v>25</v>
      </c>
      <c r="AN5" s="55" t="s">
        <v>26</v>
      </c>
      <c r="AO5" s="55" t="s">
        <v>27</v>
      </c>
      <c r="AP5" s="55" t="s">
        <v>28</v>
      </c>
      <c r="AQ5" s="55" t="s">
        <v>29</v>
      </c>
      <c r="AR5" s="55" t="s">
        <v>30</v>
      </c>
      <c r="AS5" s="55" t="s">
        <v>31</v>
      </c>
      <c r="AT5" s="55" t="s">
        <v>32</v>
      </c>
      <c r="AU5" s="55" t="s">
        <v>33</v>
      </c>
      <c r="AV5" s="55" t="s">
        <v>34</v>
      </c>
      <c r="AW5" s="55" t="s">
        <v>35</v>
      </c>
      <c r="AX5" s="55" t="s">
        <v>36</v>
      </c>
      <c r="AY5" s="55" t="s">
        <v>37</v>
      </c>
      <c r="AZ5" s="55" t="s">
        <v>38</v>
      </c>
      <c r="BA5" s="55" t="s">
        <v>39</v>
      </c>
      <c r="BB5" s="55" t="s">
        <v>40</v>
      </c>
      <c r="BC5" s="55" t="s">
        <v>41</v>
      </c>
      <c r="BD5" s="55" t="s">
        <v>42</v>
      </c>
      <c r="BE5" s="55" t="s">
        <v>43</v>
      </c>
      <c r="BF5" s="55" t="s">
        <v>44</v>
      </c>
      <c r="BG5" s="55" t="s">
        <v>45</v>
      </c>
      <c r="BH5" s="55" t="s">
        <v>46</v>
      </c>
      <c r="BI5" s="55" t="s">
        <v>47</v>
      </c>
      <c r="BJ5" s="55" t="s">
        <v>48</v>
      </c>
      <c r="BK5" s="55" t="s">
        <v>49</v>
      </c>
      <c r="BL5" s="55" t="s">
        <v>50</v>
      </c>
      <c r="BM5" s="55" t="s">
        <v>51</v>
      </c>
      <c r="BN5" s="55" t="s">
        <v>52</v>
      </c>
      <c r="BO5" s="55" t="s">
        <v>53</v>
      </c>
      <c r="BP5" s="55" t="s">
        <v>54</v>
      </c>
      <c r="BQ5" s="55" t="s">
        <v>55</v>
      </c>
      <c r="BR5" s="55" t="s">
        <v>56</v>
      </c>
      <c r="BS5" s="55" t="s">
        <v>57</v>
      </c>
      <c r="BT5" s="55" t="s">
        <v>58</v>
      </c>
      <c r="BU5" s="55" t="s">
        <v>59</v>
      </c>
      <c r="BV5" s="55" t="s">
        <v>60</v>
      </c>
      <c r="BW5" s="55" t="s">
        <v>61</v>
      </c>
      <c r="BX5" s="55" t="s">
        <v>62</v>
      </c>
      <c r="BY5" s="55" t="s">
        <v>63</v>
      </c>
      <c r="BZ5" s="55" t="s">
        <v>64</v>
      </c>
      <c r="CA5" s="55" t="s">
        <v>65</v>
      </c>
      <c r="CB5" s="55"/>
      <c r="CC5" s="274" t="s">
        <v>66</v>
      </c>
      <c r="CD5" s="274" t="s">
        <v>67</v>
      </c>
      <c r="CE5" s="274"/>
      <c r="CF5" s="274"/>
      <c r="CG5" s="274" t="s">
        <v>68</v>
      </c>
      <c r="CH5" s="274" t="s">
        <v>69</v>
      </c>
      <c r="CI5" s="274" t="s">
        <v>70</v>
      </c>
      <c r="CJ5" s="274" t="s">
        <v>71</v>
      </c>
      <c r="CK5" s="274" t="s">
        <v>72</v>
      </c>
      <c r="CL5" s="274" t="s">
        <v>73</v>
      </c>
      <c r="CM5" s="274" t="s">
        <v>74</v>
      </c>
      <c r="CN5" s="274" t="s">
        <v>75</v>
      </c>
      <c r="CO5" s="274" t="s">
        <v>76</v>
      </c>
      <c r="CP5" s="274" t="s">
        <v>77</v>
      </c>
      <c r="CQ5" s="274" t="s">
        <v>78</v>
      </c>
    </row>
    <row r="6" spans="1:98" ht="27.6" x14ac:dyDescent="0.3">
      <c r="A6" s="276"/>
      <c r="B6" s="267"/>
      <c r="C6" s="267"/>
      <c r="D6" s="231" t="s">
        <v>79</v>
      </c>
      <c r="E6" s="231" t="s">
        <v>80</v>
      </c>
      <c r="F6" s="231" t="s">
        <v>79</v>
      </c>
      <c r="G6" s="231" t="s">
        <v>81</v>
      </c>
      <c r="H6" s="267"/>
      <c r="I6" s="268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 t="s">
        <v>82</v>
      </c>
      <c r="X6" s="53" t="s">
        <v>83</v>
      </c>
      <c r="Y6" s="53" t="s">
        <v>84</v>
      </c>
      <c r="Z6" s="53" t="s">
        <v>85</v>
      </c>
      <c r="AA6" s="53" t="s">
        <v>86</v>
      </c>
      <c r="AB6" s="53" t="s">
        <v>87</v>
      </c>
      <c r="AC6" s="53" t="s">
        <v>88</v>
      </c>
      <c r="AD6" s="53" t="s">
        <v>89</v>
      </c>
      <c r="AE6" s="53" t="s">
        <v>197</v>
      </c>
      <c r="AF6" s="53" t="s">
        <v>198</v>
      </c>
      <c r="AG6" s="53" t="s">
        <v>90</v>
      </c>
      <c r="AH6" s="53" t="s">
        <v>91</v>
      </c>
      <c r="AI6" s="274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</row>
    <row r="7" spans="1:98" ht="15" customHeight="1" x14ac:dyDescent="0.3">
      <c r="A7" s="56"/>
      <c r="B7" s="23" t="s">
        <v>251</v>
      </c>
      <c r="C7" s="74"/>
      <c r="D7" s="17"/>
      <c r="E7" s="17"/>
      <c r="F7" s="17"/>
      <c r="G7" s="17"/>
      <c r="H7" s="17"/>
      <c r="I7" s="90"/>
      <c r="CD7" s="64"/>
    </row>
    <row r="8" spans="1:98" x14ac:dyDescent="0.3">
      <c r="A8" s="121"/>
      <c r="B8" s="149" t="s">
        <v>92</v>
      </c>
      <c r="C8" s="123"/>
      <c r="D8" s="124"/>
      <c r="E8" s="124"/>
      <c r="F8" s="124"/>
      <c r="G8" s="124"/>
      <c r="H8" s="124"/>
      <c r="I8" s="125"/>
    </row>
    <row r="9" spans="1:98" ht="15" customHeight="1" x14ac:dyDescent="0.3">
      <c r="A9" s="121" t="str">
        <f>"25/8"</f>
        <v>25/8</v>
      </c>
      <c r="B9" s="126" t="s">
        <v>201</v>
      </c>
      <c r="C9" s="123" t="str">
        <f>"100"</f>
        <v>100</v>
      </c>
      <c r="D9" s="124">
        <v>9.06</v>
      </c>
      <c r="E9" s="124">
        <v>11.95</v>
      </c>
      <c r="F9" s="124">
        <v>13.09</v>
      </c>
      <c r="G9" s="124">
        <v>1.76</v>
      </c>
      <c r="H9" s="124">
        <v>12.9</v>
      </c>
      <c r="I9" s="125">
        <v>259.71620000000001</v>
      </c>
      <c r="J9" s="82">
        <v>7.86</v>
      </c>
      <c r="K9" s="60">
        <v>1.3</v>
      </c>
      <c r="L9" s="60">
        <v>0</v>
      </c>
      <c r="M9" s="60">
        <v>0</v>
      </c>
      <c r="N9" s="60">
        <v>1.28</v>
      </c>
      <c r="O9" s="60">
        <v>9.59</v>
      </c>
      <c r="P9" s="60">
        <v>2.02</v>
      </c>
      <c r="Q9" s="60">
        <v>0</v>
      </c>
      <c r="R9" s="60">
        <v>0</v>
      </c>
      <c r="S9" s="60">
        <v>0.06</v>
      </c>
      <c r="T9" s="60">
        <v>1.7</v>
      </c>
      <c r="U9" s="60">
        <v>244.05</v>
      </c>
      <c r="V9" s="60">
        <v>266.63</v>
      </c>
      <c r="W9" s="60">
        <v>17.440000000000001</v>
      </c>
      <c r="X9" s="60">
        <v>36.01</v>
      </c>
      <c r="Y9" s="60">
        <v>157.97999999999999</v>
      </c>
      <c r="Z9" s="60">
        <v>2.13</v>
      </c>
      <c r="AA9" s="60">
        <v>0</v>
      </c>
      <c r="AB9" s="60">
        <v>0</v>
      </c>
      <c r="AC9" s="60">
        <v>0</v>
      </c>
      <c r="AD9" s="60">
        <v>1.84</v>
      </c>
      <c r="AE9" s="60">
        <v>0.45</v>
      </c>
      <c r="AF9" s="60">
        <v>0.12</v>
      </c>
      <c r="AG9" s="60">
        <v>2.41</v>
      </c>
      <c r="AH9" s="60">
        <v>6</v>
      </c>
      <c r="AI9" s="60">
        <v>0.2</v>
      </c>
      <c r="AJ9" s="61">
        <v>0</v>
      </c>
      <c r="AK9" s="61">
        <v>771.85</v>
      </c>
      <c r="AL9" s="61">
        <v>619.37</v>
      </c>
      <c r="AM9" s="61">
        <v>1047.78</v>
      </c>
      <c r="AN9" s="61">
        <v>1074.44</v>
      </c>
      <c r="AO9" s="61">
        <v>308.44</v>
      </c>
      <c r="AP9" s="61">
        <v>605.96</v>
      </c>
      <c r="AQ9" s="61">
        <v>170.45</v>
      </c>
      <c r="AR9" s="61">
        <v>573.52</v>
      </c>
      <c r="AS9" s="61">
        <v>686.99</v>
      </c>
      <c r="AT9" s="61">
        <v>751.41</v>
      </c>
      <c r="AU9" s="61">
        <v>1131.25</v>
      </c>
      <c r="AV9" s="61">
        <v>497.82</v>
      </c>
      <c r="AW9" s="61">
        <v>642.62</v>
      </c>
      <c r="AX9" s="61">
        <v>2066.38</v>
      </c>
      <c r="AY9" s="61">
        <v>140.6</v>
      </c>
      <c r="AZ9" s="61">
        <v>505.99</v>
      </c>
      <c r="BA9" s="61">
        <v>530.98</v>
      </c>
      <c r="BB9" s="61">
        <v>431.4</v>
      </c>
      <c r="BC9" s="61">
        <v>178.51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0.1</v>
      </c>
      <c r="BL9" s="61">
        <v>0</v>
      </c>
      <c r="BM9" s="61">
        <v>0.06</v>
      </c>
      <c r="BN9" s="61">
        <v>0</v>
      </c>
      <c r="BO9" s="61">
        <v>0.01</v>
      </c>
      <c r="BP9" s="61">
        <v>0</v>
      </c>
      <c r="BQ9" s="61">
        <v>0</v>
      </c>
      <c r="BR9" s="61">
        <v>0</v>
      </c>
      <c r="BS9" s="61">
        <v>0.36</v>
      </c>
      <c r="BT9" s="61">
        <v>0</v>
      </c>
      <c r="BU9" s="61">
        <v>0</v>
      </c>
      <c r="BV9" s="61">
        <v>0.91</v>
      </c>
      <c r="BW9" s="61">
        <v>0</v>
      </c>
      <c r="BX9" s="61">
        <v>0</v>
      </c>
      <c r="BY9" s="61">
        <v>0</v>
      </c>
      <c r="BZ9" s="61">
        <v>0</v>
      </c>
      <c r="CA9" s="61">
        <v>0</v>
      </c>
      <c r="CB9" s="61">
        <v>54.67</v>
      </c>
      <c r="CC9" s="62"/>
      <c r="CD9" s="62"/>
      <c r="CE9" s="61">
        <v>0</v>
      </c>
      <c r="CF9" s="61"/>
      <c r="CG9" s="61">
        <v>25.91</v>
      </c>
      <c r="CH9" s="61">
        <v>12.52</v>
      </c>
      <c r="CI9" s="61">
        <v>19.21</v>
      </c>
      <c r="CJ9" s="61">
        <v>2896.77</v>
      </c>
      <c r="CK9" s="61">
        <v>1705.45</v>
      </c>
      <c r="CL9" s="61">
        <v>2301.11</v>
      </c>
      <c r="CM9" s="61">
        <v>19.54</v>
      </c>
      <c r="CN9" s="61">
        <v>13.16</v>
      </c>
      <c r="CO9" s="61">
        <v>16.57</v>
      </c>
      <c r="CP9" s="61">
        <v>0</v>
      </c>
      <c r="CQ9" s="61">
        <v>0.5</v>
      </c>
    </row>
    <row r="10" spans="1:98" ht="13.8" customHeight="1" x14ac:dyDescent="0.3">
      <c r="A10" s="121" t="s">
        <v>228</v>
      </c>
      <c r="B10" s="126" t="s">
        <v>202</v>
      </c>
      <c r="C10" s="123" t="str">
        <f>"180"</f>
        <v>180</v>
      </c>
      <c r="D10" s="124">
        <v>7.31</v>
      </c>
      <c r="E10" s="124">
        <v>0.03</v>
      </c>
      <c r="F10" s="124">
        <v>7.2</v>
      </c>
      <c r="G10" s="124">
        <v>0</v>
      </c>
      <c r="H10" s="124">
        <v>7.44</v>
      </c>
      <c r="I10" s="125">
        <v>90.309420000000003</v>
      </c>
      <c r="J10" s="82">
        <v>3.36</v>
      </c>
      <c r="K10" s="60">
        <v>0.49</v>
      </c>
      <c r="L10" s="60">
        <v>0</v>
      </c>
      <c r="M10" s="60">
        <v>0</v>
      </c>
      <c r="N10" s="60">
        <v>0.27</v>
      </c>
      <c r="O10" s="60">
        <v>0</v>
      </c>
      <c r="P10" s="60">
        <v>7.17</v>
      </c>
      <c r="Q10" s="60">
        <v>0</v>
      </c>
      <c r="R10" s="60">
        <v>0</v>
      </c>
      <c r="S10" s="60">
        <v>0</v>
      </c>
      <c r="T10" s="60">
        <v>1.56</v>
      </c>
      <c r="U10" s="60">
        <v>243.39</v>
      </c>
      <c r="V10" s="60">
        <v>228.14</v>
      </c>
      <c r="W10" s="60">
        <v>21.98</v>
      </c>
      <c r="X10" s="60">
        <v>90</v>
      </c>
      <c r="Y10" s="60">
        <v>165.81</v>
      </c>
      <c r="Z10" s="60">
        <v>1.37</v>
      </c>
      <c r="AA10" s="60">
        <v>21.24</v>
      </c>
      <c r="AB10" s="60">
        <v>18.239999999999998</v>
      </c>
      <c r="AC10" s="60">
        <v>39.18</v>
      </c>
      <c r="AD10" s="60">
        <v>0.06</v>
      </c>
      <c r="AE10" s="60">
        <v>0.11</v>
      </c>
      <c r="AF10" s="60">
        <v>0</v>
      </c>
      <c r="AG10" s="60">
        <v>0</v>
      </c>
      <c r="AH10" s="60">
        <v>0.01</v>
      </c>
      <c r="AI10" s="60">
        <v>0</v>
      </c>
      <c r="AJ10" s="61">
        <v>0</v>
      </c>
      <c r="AK10" s="61">
        <v>1.47</v>
      </c>
      <c r="AL10" s="61">
        <v>1.41</v>
      </c>
      <c r="AM10" s="61">
        <v>2.65</v>
      </c>
      <c r="AN10" s="61">
        <v>1.58</v>
      </c>
      <c r="AO10" s="61">
        <v>0.62</v>
      </c>
      <c r="AP10" s="61">
        <v>1.69</v>
      </c>
      <c r="AQ10" s="61">
        <v>1.52</v>
      </c>
      <c r="AR10" s="61">
        <v>1.47</v>
      </c>
      <c r="AS10" s="61">
        <v>1.24</v>
      </c>
      <c r="AT10" s="61">
        <v>0.9</v>
      </c>
      <c r="AU10" s="61">
        <v>2.0299999999999998</v>
      </c>
      <c r="AV10" s="61">
        <v>1.24</v>
      </c>
      <c r="AW10" s="61">
        <v>0.85</v>
      </c>
      <c r="AX10" s="61">
        <v>5.0199999999999996</v>
      </c>
      <c r="AY10" s="61">
        <v>0</v>
      </c>
      <c r="AZ10" s="61">
        <v>1.69</v>
      </c>
      <c r="BA10" s="61">
        <v>1.92</v>
      </c>
      <c r="BB10" s="61">
        <v>1.47</v>
      </c>
      <c r="BC10" s="61">
        <v>0.34</v>
      </c>
      <c r="BD10" s="61">
        <v>0.2</v>
      </c>
      <c r="BE10" s="61">
        <v>0.04</v>
      </c>
      <c r="BF10" s="61">
        <v>0.04</v>
      </c>
      <c r="BG10" s="61">
        <v>0.1</v>
      </c>
      <c r="BH10" s="61">
        <v>0.13</v>
      </c>
      <c r="BI10" s="61">
        <v>0.41</v>
      </c>
      <c r="BJ10" s="61">
        <v>0</v>
      </c>
      <c r="BK10" s="61">
        <v>1.3</v>
      </c>
      <c r="BL10" s="61">
        <v>0</v>
      </c>
      <c r="BM10" s="61">
        <v>0.4</v>
      </c>
      <c r="BN10" s="61">
        <v>0</v>
      </c>
      <c r="BO10" s="61">
        <v>0</v>
      </c>
      <c r="BP10" s="61">
        <v>0</v>
      </c>
      <c r="BQ10" s="61">
        <v>0.04</v>
      </c>
      <c r="BR10" s="61">
        <v>0.15</v>
      </c>
      <c r="BS10" s="61">
        <v>1.2</v>
      </c>
      <c r="BT10" s="61">
        <v>0</v>
      </c>
      <c r="BU10" s="61">
        <v>0</v>
      </c>
      <c r="BV10" s="61">
        <v>0.05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186.63</v>
      </c>
      <c r="CC10" s="62"/>
      <c r="CD10" s="62"/>
      <c r="CE10" s="61">
        <v>24.28</v>
      </c>
      <c r="CF10" s="61"/>
      <c r="CG10" s="61">
        <v>20</v>
      </c>
      <c r="CH10" s="61">
        <v>10</v>
      </c>
      <c r="CI10" s="61">
        <v>15</v>
      </c>
      <c r="CJ10" s="61">
        <v>2.68</v>
      </c>
      <c r="CK10" s="61">
        <v>1.67</v>
      </c>
      <c r="CL10" s="61">
        <v>1.67</v>
      </c>
      <c r="CM10" s="61">
        <v>1.21</v>
      </c>
      <c r="CN10" s="61">
        <v>1.21</v>
      </c>
      <c r="CO10" s="61">
        <v>1.21</v>
      </c>
      <c r="CP10" s="61">
        <v>0</v>
      </c>
      <c r="CQ10" s="61">
        <v>0.6</v>
      </c>
    </row>
    <row r="11" spans="1:98" x14ac:dyDescent="0.3">
      <c r="A11" s="121" t="s">
        <v>229</v>
      </c>
      <c r="B11" s="126" t="s">
        <v>203</v>
      </c>
      <c r="C11" s="123" t="str">
        <f>"200"</f>
        <v>200</v>
      </c>
      <c r="D11" s="124">
        <v>0.72</v>
      </c>
      <c r="E11" s="124">
        <v>0</v>
      </c>
      <c r="F11" s="124">
        <v>0.03</v>
      </c>
      <c r="G11" s="124">
        <v>0.03</v>
      </c>
      <c r="H11" s="124">
        <v>23.24</v>
      </c>
      <c r="I11" s="125">
        <v>88.18959000000001</v>
      </c>
      <c r="J11" s="82">
        <v>0.01</v>
      </c>
      <c r="K11" s="60">
        <v>0</v>
      </c>
      <c r="L11" s="60">
        <v>0</v>
      </c>
      <c r="M11" s="60">
        <v>0</v>
      </c>
      <c r="N11" s="60">
        <v>20.78</v>
      </c>
      <c r="O11" s="60">
        <v>0.31</v>
      </c>
      <c r="P11" s="60">
        <v>2.15</v>
      </c>
      <c r="Q11" s="60">
        <v>0</v>
      </c>
      <c r="R11" s="60">
        <v>0</v>
      </c>
      <c r="S11" s="60">
        <v>0.17</v>
      </c>
      <c r="T11" s="60">
        <v>0.72</v>
      </c>
      <c r="U11" s="60">
        <v>1.95</v>
      </c>
      <c r="V11" s="60">
        <v>187.28</v>
      </c>
      <c r="W11" s="60">
        <v>17.36</v>
      </c>
      <c r="X11" s="60">
        <v>10.97</v>
      </c>
      <c r="Y11" s="60">
        <v>14.94</v>
      </c>
      <c r="Z11" s="60">
        <v>0.37</v>
      </c>
      <c r="AA11" s="60">
        <v>0</v>
      </c>
      <c r="AB11" s="60">
        <v>346.5</v>
      </c>
      <c r="AC11" s="60">
        <v>64.13</v>
      </c>
      <c r="AD11" s="60">
        <v>0.61</v>
      </c>
      <c r="AE11" s="60">
        <v>0.01</v>
      </c>
      <c r="AF11" s="60">
        <v>0.02</v>
      </c>
      <c r="AG11" s="60">
        <v>0.28000000000000003</v>
      </c>
      <c r="AH11" s="60">
        <v>0.43</v>
      </c>
      <c r="AI11" s="60">
        <v>0.18</v>
      </c>
      <c r="AJ11" s="61">
        <v>0</v>
      </c>
      <c r="AK11" s="61">
        <v>0.01</v>
      </c>
      <c r="AL11" s="61">
        <v>0</v>
      </c>
      <c r="AM11" s="61">
        <v>0.01</v>
      </c>
      <c r="AN11" s="61">
        <v>0.01</v>
      </c>
      <c r="AO11" s="61">
        <v>0</v>
      </c>
      <c r="AP11" s="61">
        <v>0.01</v>
      </c>
      <c r="AQ11" s="61">
        <v>0</v>
      </c>
      <c r="AR11" s="61">
        <v>0.01</v>
      </c>
      <c r="AS11" s="61">
        <v>0.01</v>
      </c>
      <c r="AT11" s="61">
        <v>0.01</v>
      </c>
      <c r="AU11" s="61">
        <v>0.03</v>
      </c>
      <c r="AV11" s="61">
        <v>0</v>
      </c>
      <c r="AW11" s="61">
        <v>0</v>
      </c>
      <c r="AX11" s="61">
        <v>0.01</v>
      </c>
      <c r="AY11" s="61">
        <v>0</v>
      </c>
      <c r="AZ11" s="61">
        <v>0.01</v>
      </c>
      <c r="BA11" s="61">
        <v>0.01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0.01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213.92</v>
      </c>
      <c r="CC11" s="62"/>
      <c r="CD11" s="62"/>
      <c r="CE11" s="61">
        <v>57.75</v>
      </c>
      <c r="CF11" s="61"/>
      <c r="CG11" s="61">
        <v>5.99</v>
      </c>
      <c r="CH11" s="61">
        <v>4.79</v>
      </c>
      <c r="CI11" s="61">
        <v>5.39</v>
      </c>
      <c r="CJ11" s="61">
        <v>545</v>
      </c>
      <c r="CK11" s="61">
        <v>210.4</v>
      </c>
      <c r="CL11" s="61">
        <v>377.7</v>
      </c>
      <c r="CM11" s="61">
        <v>50.08</v>
      </c>
      <c r="CN11" s="61">
        <v>30.08</v>
      </c>
      <c r="CO11" s="61">
        <v>40.08</v>
      </c>
      <c r="CP11" s="61">
        <v>10</v>
      </c>
      <c r="CQ11" s="61">
        <v>0</v>
      </c>
    </row>
    <row r="12" spans="1:98" x14ac:dyDescent="0.3">
      <c r="A12" s="121" t="str">
        <f>"-"</f>
        <v>-</v>
      </c>
      <c r="B12" s="126" t="s">
        <v>100</v>
      </c>
      <c r="C12" s="123" t="str">
        <f>"25"</f>
        <v>25</v>
      </c>
      <c r="D12" s="124">
        <v>1.65</v>
      </c>
      <c r="E12" s="124">
        <v>0</v>
      </c>
      <c r="F12" s="124">
        <v>0.16</v>
      </c>
      <c r="G12" s="124">
        <v>0.2</v>
      </c>
      <c r="H12" s="124">
        <v>11.72</v>
      </c>
      <c r="I12" s="125">
        <v>55.97</v>
      </c>
      <c r="J12" s="82">
        <v>0.05</v>
      </c>
      <c r="K12" s="60">
        <v>0</v>
      </c>
      <c r="L12" s="60">
        <v>0</v>
      </c>
      <c r="M12" s="60">
        <v>0</v>
      </c>
      <c r="N12" s="60">
        <v>0.3</v>
      </c>
      <c r="O12" s="60">
        <v>8.0500000000000007</v>
      </c>
      <c r="P12" s="60">
        <v>2.08</v>
      </c>
      <c r="Q12" s="60">
        <v>0</v>
      </c>
      <c r="R12" s="60">
        <v>0</v>
      </c>
      <c r="S12" s="60">
        <v>0.25</v>
      </c>
      <c r="T12" s="60">
        <v>0.63</v>
      </c>
      <c r="U12" s="60">
        <v>152.5</v>
      </c>
      <c r="V12" s="60">
        <v>61.25</v>
      </c>
      <c r="W12" s="60">
        <v>8.75</v>
      </c>
      <c r="X12" s="60">
        <v>11.75</v>
      </c>
      <c r="Y12" s="60">
        <v>39.5</v>
      </c>
      <c r="Z12" s="60">
        <v>0.98</v>
      </c>
      <c r="AA12" s="60">
        <v>0</v>
      </c>
      <c r="AB12" s="60">
        <v>1.25</v>
      </c>
      <c r="AC12" s="60">
        <v>0.25</v>
      </c>
      <c r="AD12" s="60">
        <v>0.35</v>
      </c>
      <c r="AE12" s="60">
        <v>0.05</v>
      </c>
      <c r="AF12" s="60">
        <v>0.02</v>
      </c>
      <c r="AG12" s="60">
        <v>0.18</v>
      </c>
      <c r="AH12" s="60">
        <v>0.5</v>
      </c>
      <c r="AI12" s="60">
        <v>0</v>
      </c>
      <c r="AJ12" s="61">
        <v>0</v>
      </c>
      <c r="AK12" s="61">
        <v>80.5</v>
      </c>
      <c r="AL12" s="61">
        <v>62</v>
      </c>
      <c r="AM12" s="61">
        <v>106.75</v>
      </c>
      <c r="AN12" s="61">
        <v>55.75</v>
      </c>
      <c r="AO12" s="61">
        <v>23.25</v>
      </c>
      <c r="AP12" s="61">
        <v>49.5</v>
      </c>
      <c r="AQ12" s="61">
        <v>20</v>
      </c>
      <c r="AR12" s="61">
        <v>92.75</v>
      </c>
      <c r="AS12" s="61">
        <v>74.25</v>
      </c>
      <c r="AT12" s="61">
        <v>72.75</v>
      </c>
      <c r="AU12" s="61">
        <v>116</v>
      </c>
      <c r="AV12" s="61">
        <v>31</v>
      </c>
      <c r="AW12" s="61">
        <v>77.5</v>
      </c>
      <c r="AX12" s="61">
        <v>389.75</v>
      </c>
      <c r="AY12" s="61">
        <v>0</v>
      </c>
      <c r="AZ12" s="61">
        <v>131.5</v>
      </c>
      <c r="BA12" s="61">
        <v>72.75</v>
      </c>
      <c r="BB12" s="61">
        <v>45</v>
      </c>
      <c r="BC12" s="61">
        <v>32.5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0.04</v>
      </c>
      <c r="BL12" s="61">
        <v>0</v>
      </c>
      <c r="BM12" s="61">
        <v>0</v>
      </c>
      <c r="BN12" s="61">
        <v>0.01</v>
      </c>
      <c r="BO12" s="61">
        <v>0</v>
      </c>
      <c r="BP12" s="61">
        <v>0</v>
      </c>
      <c r="BQ12" s="61">
        <v>0</v>
      </c>
      <c r="BR12" s="61">
        <v>0</v>
      </c>
      <c r="BS12" s="61">
        <v>0.03</v>
      </c>
      <c r="BT12" s="61">
        <v>0</v>
      </c>
      <c r="BU12" s="61">
        <v>0</v>
      </c>
      <c r="BV12" s="61">
        <v>0.12</v>
      </c>
      <c r="BW12" s="61">
        <v>0.02</v>
      </c>
      <c r="BX12" s="61">
        <v>0</v>
      </c>
      <c r="BY12" s="61">
        <v>0</v>
      </c>
      <c r="BZ12" s="61">
        <v>0</v>
      </c>
      <c r="CA12" s="61">
        <v>0</v>
      </c>
      <c r="CB12" s="61">
        <v>11.75</v>
      </c>
      <c r="CC12" s="62"/>
      <c r="CD12" s="62"/>
      <c r="CE12" s="61">
        <v>0.21</v>
      </c>
      <c r="CF12" s="61"/>
      <c r="CG12" s="61">
        <v>2.5</v>
      </c>
      <c r="CH12" s="61">
        <v>2.5</v>
      </c>
      <c r="CI12" s="61">
        <v>2.5</v>
      </c>
      <c r="CJ12" s="61">
        <v>475</v>
      </c>
      <c r="CK12" s="61">
        <v>183</v>
      </c>
      <c r="CL12" s="61">
        <v>329</v>
      </c>
      <c r="CM12" s="61">
        <v>4.75</v>
      </c>
      <c r="CN12" s="61">
        <v>3.95</v>
      </c>
      <c r="CO12" s="61">
        <v>4.3499999999999996</v>
      </c>
      <c r="CP12" s="61">
        <v>0</v>
      </c>
      <c r="CQ12" s="61">
        <v>0</v>
      </c>
    </row>
    <row r="13" spans="1:98" x14ac:dyDescent="0.3">
      <c r="A13" s="121"/>
      <c r="B13" s="126" t="s">
        <v>112</v>
      </c>
      <c r="C13" s="123">
        <v>25</v>
      </c>
      <c r="D13" s="124">
        <v>2.25</v>
      </c>
      <c r="E13" s="124">
        <v>0</v>
      </c>
      <c r="F13" s="124">
        <v>0.75</v>
      </c>
      <c r="G13" s="124">
        <v>0</v>
      </c>
      <c r="H13" s="124">
        <v>13.45</v>
      </c>
      <c r="I13" s="125">
        <v>66.900000000000006</v>
      </c>
      <c r="J13" s="82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2"/>
      <c r="CD13" s="62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</row>
    <row r="14" spans="1:98" x14ac:dyDescent="0.3">
      <c r="A14" s="121" t="str">
        <f>"-"</f>
        <v>-</v>
      </c>
      <c r="B14" s="126" t="s">
        <v>204</v>
      </c>
      <c r="C14" s="123" t="str">
        <f>"100"</f>
        <v>100</v>
      </c>
      <c r="D14" s="124">
        <v>0.4</v>
      </c>
      <c r="E14" s="124">
        <v>0</v>
      </c>
      <c r="F14" s="124">
        <v>0.4</v>
      </c>
      <c r="G14" s="124">
        <v>0.4</v>
      </c>
      <c r="H14" s="124">
        <v>11.6</v>
      </c>
      <c r="I14" s="124">
        <v>48.68</v>
      </c>
      <c r="J14" s="82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2"/>
      <c r="CD14" s="62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</row>
    <row r="15" spans="1:98" ht="14.4" x14ac:dyDescent="0.3">
      <c r="A15" s="127"/>
      <c r="B15" s="142" t="s">
        <v>101</v>
      </c>
      <c r="C15" s="128"/>
      <c r="D15" s="129">
        <f t="shared" ref="D15:I15" si="0">SUM(D9:D14)</f>
        <v>21.389999999999997</v>
      </c>
      <c r="E15" s="129">
        <f t="shared" si="0"/>
        <v>11.979999999999999</v>
      </c>
      <c r="F15" s="129">
        <f t="shared" si="0"/>
        <v>21.63</v>
      </c>
      <c r="G15" s="129">
        <f t="shared" si="0"/>
        <v>2.39</v>
      </c>
      <c r="H15" s="129">
        <f t="shared" si="0"/>
        <v>80.349999999999994</v>
      </c>
      <c r="I15" s="130">
        <f t="shared" si="0"/>
        <v>609.76520999999991</v>
      </c>
      <c r="J15" s="136">
        <f t="shared" ref="J15:BU15" si="1">SUM(J9:J12)</f>
        <v>11.280000000000001</v>
      </c>
      <c r="K15" s="67">
        <f t="shared" si="1"/>
        <v>1.79</v>
      </c>
      <c r="L15" s="67">
        <f t="shared" si="1"/>
        <v>0</v>
      </c>
      <c r="M15" s="67">
        <f t="shared" si="1"/>
        <v>0</v>
      </c>
      <c r="N15" s="67">
        <f t="shared" si="1"/>
        <v>22.630000000000003</v>
      </c>
      <c r="O15" s="67">
        <f t="shared" si="1"/>
        <v>17.950000000000003</v>
      </c>
      <c r="P15" s="67">
        <f t="shared" si="1"/>
        <v>13.42</v>
      </c>
      <c r="Q15" s="67">
        <f t="shared" si="1"/>
        <v>0</v>
      </c>
      <c r="R15" s="67">
        <f t="shared" si="1"/>
        <v>0</v>
      </c>
      <c r="S15" s="67">
        <f t="shared" si="1"/>
        <v>0.48</v>
      </c>
      <c r="T15" s="67">
        <f t="shared" si="1"/>
        <v>4.6099999999999994</v>
      </c>
      <c r="U15" s="67">
        <f t="shared" si="1"/>
        <v>641.89</v>
      </c>
      <c r="V15" s="67">
        <f t="shared" si="1"/>
        <v>743.3</v>
      </c>
      <c r="W15" s="67">
        <f t="shared" si="1"/>
        <v>65.53</v>
      </c>
      <c r="X15" s="67">
        <f t="shared" si="1"/>
        <v>148.72999999999999</v>
      </c>
      <c r="Y15" s="67">
        <f t="shared" si="1"/>
        <v>378.22999999999996</v>
      </c>
      <c r="Z15" s="67">
        <f t="shared" si="1"/>
        <v>4.8499999999999996</v>
      </c>
      <c r="AA15" s="67">
        <f t="shared" si="1"/>
        <v>21.24</v>
      </c>
      <c r="AB15" s="67">
        <f t="shared" si="1"/>
        <v>365.99</v>
      </c>
      <c r="AC15" s="67">
        <f t="shared" si="1"/>
        <v>103.56</v>
      </c>
      <c r="AD15" s="67">
        <f t="shared" si="1"/>
        <v>2.8600000000000003</v>
      </c>
      <c r="AE15" s="67">
        <f t="shared" si="1"/>
        <v>0.62000000000000011</v>
      </c>
      <c r="AF15" s="67">
        <f t="shared" si="1"/>
        <v>0.15999999999999998</v>
      </c>
      <c r="AG15" s="67">
        <f t="shared" si="1"/>
        <v>2.8700000000000006</v>
      </c>
      <c r="AH15" s="67">
        <f t="shared" si="1"/>
        <v>6.9399999999999995</v>
      </c>
      <c r="AI15" s="67">
        <f t="shared" si="1"/>
        <v>0.38</v>
      </c>
      <c r="AJ15" s="67">
        <f t="shared" si="1"/>
        <v>0</v>
      </c>
      <c r="AK15" s="67">
        <f t="shared" si="1"/>
        <v>853.83</v>
      </c>
      <c r="AL15" s="67">
        <f t="shared" si="1"/>
        <v>682.78</v>
      </c>
      <c r="AM15" s="67">
        <f t="shared" si="1"/>
        <v>1157.19</v>
      </c>
      <c r="AN15" s="67">
        <f t="shared" si="1"/>
        <v>1131.78</v>
      </c>
      <c r="AO15" s="67">
        <f t="shared" si="1"/>
        <v>332.31</v>
      </c>
      <c r="AP15" s="67">
        <f t="shared" si="1"/>
        <v>657.16000000000008</v>
      </c>
      <c r="AQ15" s="67">
        <f t="shared" si="1"/>
        <v>191.97</v>
      </c>
      <c r="AR15" s="67">
        <f t="shared" si="1"/>
        <v>667.75</v>
      </c>
      <c r="AS15" s="67">
        <f t="shared" si="1"/>
        <v>762.49</v>
      </c>
      <c r="AT15" s="67">
        <f t="shared" si="1"/>
        <v>825.06999999999994</v>
      </c>
      <c r="AU15" s="67">
        <f t="shared" si="1"/>
        <v>1249.31</v>
      </c>
      <c r="AV15" s="67">
        <f t="shared" si="1"/>
        <v>530.05999999999995</v>
      </c>
      <c r="AW15" s="67">
        <f t="shared" si="1"/>
        <v>720.97</v>
      </c>
      <c r="AX15" s="67">
        <f t="shared" si="1"/>
        <v>2461.1600000000003</v>
      </c>
      <c r="AY15" s="67">
        <f t="shared" si="1"/>
        <v>140.6</v>
      </c>
      <c r="AZ15" s="67">
        <f t="shared" si="1"/>
        <v>639.19000000000005</v>
      </c>
      <c r="BA15" s="67">
        <f t="shared" si="1"/>
        <v>605.66</v>
      </c>
      <c r="BB15" s="67">
        <f t="shared" si="1"/>
        <v>477.87</v>
      </c>
      <c r="BC15" s="67">
        <f t="shared" si="1"/>
        <v>211.35</v>
      </c>
      <c r="BD15" s="67">
        <f t="shared" si="1"/>
        <v>0.2</v>
      </c>
      <c r="BE15" s="67">
        <f t="shared" si="1"/>
        <v>0.04</v>
      </c>
      <c r="BF15" s="67">
        <f t="shared" si="1"/>
        <v>0.04</v>
      </c>
      <c r="BG15" s="67">
        <f t="shared" si="1"/>
        <v>0.1</v>
      </c>
      <c r="BH15" s="67">
        <f t="shared" si="1"/>
        <v>0.13</v>
      </c>
      <c r="BI15" s="67">
        <f t="shared" si="1"/>
        <v>0.41</v>
      </c>
      <c r="BJ15" s="67">
        <f t="shared" si="1"/>
        <v>0</v>
      </c>
      <c r="BK15" s="67">
        <f t="shared" si="1"/>
        <v>1.4400000000000002</v>
      </c>
      <c r="BL15" s="67">
        <f t="shared" si="1"/>
        <v>0</v>
      </c>
      <c r="BM15" s="67">
        <f t="shared" si="1"/>
        <v>0.46</v>
      </c>
      <c r="BN15" s="67">
        <f t="shared" si="1"/>
        <v>0.01</v>
      </c>
      <c r="BO15" s="67">
        <f t="shared" si="1"/>
        <v>0.01</v>
      </c>
      <c r="BP15" s="67">
        <f t="shared" si="1"/>
        <v>0</v>
      </c>
      <c r="BQ15" s="67">
        <f t="shared" si="1"/>
        <v>0.04</v>
      </c>
      <c r="BR15" s="67">
        <f t="shared" si="1"/>
        <v>0.15</v>
      </c>
      <c r="BS15" s="67">
        <f t="shared" si="1"/>
        <v>1.6</v>
      </c>
      <c r="BT15" s="67">
        <f t="shared" si="1"/>
        <v>0</v>
      </c>
      <c r="BU15" s="67">
        <f t="shared" si="1"/>
        <v>0</v>
      </c>
      <c r="BV15" s="67">
        <f t="shared" ref="BV15:CQ15" si="2">SUM(BV9:BV12)</f>
        <v>1.08</v>
      </c>
      <c r="BW15" s="67">
        <f t="shared" si="2"/>
        <v>0.02</v>
      </c>
      <c r="BX15" s="67">
        <f t="shared" si="2"/>
        <v>0</v>
      </c>
      <c r="BY15" s="67">
        <f t="shared" si="2"/>
        <v>0</v>
      </c>
      <c r="BZ15" s="67">
        <f t="shared" si="2"/>
        <v>0</v>
      </c>
      <c r="CA15" s="67">
        <f t="shared" si="2"/>
        <v>0</v>
      </c>
      <c r="CB15" s="67">
        <f t="shared" si="2"/>
        <v>466.97</v>
      </c>
      <c r="CC15" s="67">
        <f t="shared" si="2"/>
        <v>0</v>
      </c>
      <c r="CD15" s="67">
        <f t="shared" si="2"/>
        <v>0</v>
      </c>
      <c r="CE15" s="67">
        <f t="shared" si="2"/>
        <v>82.24</v>
      </c>
      <c r="CF15" s="67">
        <f t="shared" si="2"/>
        <v>0</v>
      </c>
      <c r="CG15" s="67">
        <f t="shared" si="2"/>
        <v>54.4</v>
      </c>
      <c r="CH15" s="67">
        <f t="shared" si="2"/>
        <v>29.81</v>
      </c>
      <c r="CI15" s="67">
        <f t="shared" si="2"/>
        <v>42.1</v>
      </c>
      <c r="CJ15" s="67">
        <f t="shared" si="2"/>
        <v>3919.45</v>
      </c>
      <c r="CK15" s="67">
        <f t="shared" si="2"/>
        <v>2100.5200000000004</v>
      </c>
      <c r="CL15" s="67">
        <f t="shared" si="2"/>
        <v>3009.48</v>
      </c>
      <c r="CM15" s="67">
        <f t="shared" si="2"/>
        <v>75.58</v>
      </c>
      <c r="CN15" s="67">
        <f t="shared" si="2"/>
        <v>48.400000000000006</v>
      </c>
      <c r="CO15" s="67">
        <f t="shared" si="2"/>
        <v>62.21</v>
      </c>
      <c r="CP15" s="67">
        <f t="shared" si="2"/>
        <v>10</v>
      </c>
      <c r="CQ15" s="67">
        <f t="shared" si="2"/>
        <v>1.1000000000000001</v>
      </c>
    </row>
    <row r="16" spans="1:98" ht="13.8" hidden="1" customHeight="1" x14ac:dyDescent="0.3">
      <c r="A16" s="56"/>
      <c r="B16" s="16" t="s">
        <v>247</v>
      </c>
      <c r="C16" s="74"/>
      <c r="D16" s="17">
        <v>22.5</v>
      </c>
      <c r="E16" s="17">
        <v>0</v>
      </c>
      <c r="F16" s="17">
        <v>23</v>
      </c>
      <c r="G16" s="17">
        <v>0</v>
      </c>
      <c r="H16" s="17">
        <v>95.75</v>
      </c>
      <c r="I16" s="90">
        <v>680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315</v>
      </c>
      <c r="AD16" s="50">
        <v>0</v>
      </c>
      <c r="AE16" s="50">
        <v>0.48999999999999994</v>
      </c>
      <c r="AF16" s="50">
        <v>0.55999999999999994</v>
      </c>
      <c r="AI16" s="50">
        <v>24.5</v>
      </c>
      <c r="CI16" s="51">
        <v>0</v>
      </c>
      <c r="CL16" s="51">
        <v>0</v>
      </c>
      <c r="CO16" s="51">
        <v>0</v>
      </c>
    </row>
    <row r="17" spans="1:95" ht="12.6" hidden="1" customHeight="1" x14ac:dyDescent="0.3">
      <c r="A17" s="56"/>
      <c r="B17" s="16" t="s">
        <v>103</v>
      </c>
      <c r="C17" s="74"/>
      <c r="D17" s="17">
        <f t="shared" ref="D17:I17" si="3">D15-D16</f>
        <v>-1.110000000000003</v>
      </c>
      <c r="E17" s="17">
        <f t="shared" si="3"/>
        <v>11.979999999999999</v>
      </c>
      <c r="F17" s="17">
        <f t="shared" si="3"/>
        <v>-1.370000000000001</v>
      </c>
      <c r="G17" s="17">
        <f t="shared" si="3"/>
        <v>2.39</v>
      </c>
      <c r="H17" s="17">
        <f t="shared" si="3"/>
        <v>-15.400000000000006</v>
      </c>
      <c r="I17" s="90">
        <f t="shared" si="3"/>
        <v>-70.234790000000089</v>
      </c>
      <c r="V17" s="50">
        <f t="shared" ref="V17:AF17" si="4">V15-V16</f>
        <v>743.3</v>
      </c>
      <c r="W17" s="50">
        <f t="shared" si="4"/>
        <v>65.53</v>
      </c>
      <c r="X17" s="50">
        <f t="shared" si="4"/>
        <v>148.72999999999999</v>
      </c>
      <c r="Y17" s="50">
        <f t="shared" si="4"/>
        <v>378.22999999999996</v>
      </c>
      <c r="Z17" s="50">
        <f t="shared" si="4"/>
        <v>4.8499999999999996</v>
      </c>
      <c r="AA17" s="50">
        <f t="shared" si="4"/>
        <v>21.24</v>
      </c>
      <c r="AB17" s="50">
        <f t="shared" si="4"/>
        <v>365.99</v>
      </c>
      <c r="AC17" s="50">
        <f t="shared" si="4"/>
        <v>-211.44</v>
      </c>
      <c r="AD17" s="50">
        <f t="shared" si="4"/>
        <v>2.8600000000000003</v>
      </c>
      <c r="AE17" s="50">
        <f t="shared" si="4"/>
        <v>0.13000000000000017</v>
      </c>
      <c r="AF17" s="50">
        <f t="shared" si="4"/>
        <v>-0.39999999999999997</v>
      </c>
      <c r="AI17" s="50">
        <f>AI15-AI16</f>
        <v>-24.12</v>
      </c>
      <c r="CI17" s="51">
        <f>CI15-CI16</f>
        <v>42.1</v>
      </c>
      <c r="CL17" s="51">
        <f>CL15-CL16</f>
        <v>3009.48</v>
      </c>
      <c r="CO17" s="51">
        <f>CO15-CO16</f>
        <v>62.21</v>
      </c>
    </row>
    <row r="18" spans="1:95" ht="12.6" hidden="1" customHeight="1" x14ac:dyDescent="0.3">
      <c r="A18" s="56"/>
      <c r="B18" s="16" t="s">
        <v>104</v>
      </c>
      <c r="C18" s="74"/>
      <c r="D18" s="17">
        <v>17</v>
      </c>
      <c r="E18" s="17"/>
      <c r="F18" s="17">
        <v>34</v>
      </c>
      <c r="G18" s="17"/>
      <c r="H18" s="17">
        <v>48</v>
      </c>
      <c r="I18" s="90"/>
    </row>
    <row r="19" spans="1:95" ht="4.8" customHeight="1" x14ac:dyDescent="0.3">
      <c r="A19" s="56"/>
      <c r="B19" s="16"/>
      <c r="C19" s="74"/>
      <c r="D19" s="17"/>
      <c r="E19" s="17"/>
      <c r="F19" s="17"/>
      <c r="G19" s="17"/>
      <c r="H19" s="17"/>
      <c r="I19" s="90"/>
    </row>
    <row r="20" spans="1:95" ht="13.2" customHeight="1" x14ac:dyDescent="0.3">
      <c r="A20" s="56"/>
      <c r="B20" s="23" t="s">
        <v>252</v>
      </c>
      <c r="C20" s="180" t="s">
        <v>156</v>
      </c>
      <c r="D20" s="233" t="s">
        <v>157</v>
      </c>
      <c r="E20" s="233"/>
      <c r="F20" s="281" t="s">
        <v>158</v>
      </c>
      <c r="G20" s="281"/>
      <c r="H20" s="181" t="s">
        <v>159</v>
      </c>
      <c r="I20" s="181" t="s">
        <v>160</v>
      </c>
    </row>
    <row r="21" spans="1:95" s="185" customFormat="1" x14ac:dyDescent="0.3">
      <c r="A21" s="121"/>
      <c r="B21" s="149" t="s">
        <v>92</v>
      </c>
      <c r="C21" s="131"/>
      <c r="D21" s="232"/>
      <c r="E21" s="232"/>
      <c r="F21" s="273"/>
      <c r="G21" s="273"/>
      <c r="H21" s="132"/>
      <c r="I21" s="13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4"/>
      <c r="CD21" s="184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</row>
    <row r="22" spans="1:95" x14ac:dyDescent="0.3">
      <c r="A22" s="121" t="str">
        <f>" 245/1"</f>
        <v xml:space="preserve"> 245/1</v>
      </c>
      <c r="B22" s="126" t="s">
        <v>344</v>
      </c>
      <c r="C22" s="123">
        <v>30</v>
      </c>
      <c r="D22" s="124">
        <v>0.23</v>
      </c>
      <c r="E22" s="124">
        <v>0</v>
      </c>
      <c r="F22" s="124">
        <v>0.25</v>
      </c>
      <c r="G22" s="124">
        <v>0.28000000000000003</v>
      </c>
      <c r="H22" s="124">
        <v>0.98</v>
      </c>
      <c r="I22" s="125">
        <v>6.4571317499999994</v>
      </c>
      <c r="J22" s="82">
        <v>0.03</v>
      </c>
      <c r="K22" s="60">
        <v>0.16</v>
      </c>
      <c r="L22" s="60">
        <v>0</v>
      </c>
      <c r="M22" s="60">
        <v>0</v>
      </c>
      <c r="N22" s="60">
        <v>0.67</v>
      </c>
      <c r="O22" s="60">
        <v>0.03</v>
      </c>
      <c r="P22" s="60">
        <v>0.28000000000000003</v>
      </c>
      <c r="Q22" s="60">
        <v>0</v>
      </c>
      <c r="R22" s="60">
        <v>0</v>
      </c>
      <c r="S22" s="60">
        <v>0.03</v>
      </c>
      <c r="T22" s="60">
        <v>0.31</v>
      </c>
      <c r="U22" s="60">
        <v>60.57</v>
      </c>
      <c r="V22" s="60">
        <v>37.97</v>
      </c>
      <c r="W22" s="60">
        <v>7.05</v>
      </c>
      <c r="X22" s="60">
        <v>3.83</v>
      </c>
      <c r="Y22" s="60">
        <v>11.27</v>
      </c>
      <c r="Z22" s="60">
        <v>0.16</v>
      </c>
      <c r="AA22" s="60">
        <v>0</v>
      </c>
      <c r="AB22" s="60">
        <v>23.4</v>
      </c>
      <c r="AC22" s="60">
        <v>4.88</v>
      </c>
      <c r="AD22" s="60">
        <v>0.14000000000000001</v>
      </c>
      <c r="AE22" s="60">
        <v>0.01</v>
      </c>
      <c r="AF22" s="60">
        <v>0.01</v>
      </c>
      <c r="AG22" s="60">
        <v>0.05</v>
      </c>
      <c r="AH22" s="60">
        <v>0.09</v>
      </c>
      <c r="AI22" s="60">
        <v>1.3</v>
      </c>
      <c r="AJ22" s="61">
        <v>0</v>
      </c>
      <c r="AK22" s="61">
        <v>7.62</v>
      </c>
      <c r="AL22" s="61">
        <v>5.92</v>
      </c>
      <c r="AM22" s="61">
        <v>8.4600000000000009</v>
      </c>
      <c r="AN22" s="61">
        <v>7.33</v>
      </c>
      <c r="AO22" s="61">
        <v>1.69</v>
      </c>
      <c r="AP22" s="61">
        <v>5.92</v>
      </c>
      <c r="AQ22" s="61">
        <v>1.41</v>
      </c>
      <c r="AR22" s="61">
        <v>4.8</v>
      </c>
      <c r="AS22" s="61">
        <v>7.33</v>
      </c>
      <c r="AT22" s="61">
        <v>12.69</v>
      </c>
      <c r="AU22" s="61">
        <v>14.95</v>
      </c>
      <c r="AV22" s="61">
        <v>2.82</v>
      </c>
      <c r="AW22" s="61">
        <v>7.9</v>
      </c>
      <c r="AX22" s="61">
        <v>39.49</v>
      </c>
      <c r="AY22" s="61">
        <v>0</v>
      </c>
      <c r="AZ22" s="61">
        <v>4.8</v>
      </c>
      <c r="BA22" s="61">
        <v>7.62</v>
      </c>
      <c r="BB22" s="61">
        <v>5.92</v>
      </c>
      <c r="BC22" s="61">
        <v>1.97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0.01</v>
      </c>
      <c r="BL22" s="61">
        <v>0</v>
      </c>
      <c r="BM22" s="61">
        <v>0.01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7.0000000000000007E-2</v>
      </c>
      <c r="BT22" s="61">
        <v>0</v>
      </c>
      <c r="BU22" s="61">
        <v>0</v>
      </c>
      <c r="BV22" s="61">
        <v>0.15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28.71</v>
      </c>
      <c r="CC22" s="62"/>
      <c r="CD22" s="62"/>
      <c r="CE22" s="61">
        <v>3.9</v>
      </c>
      <c r="CF22" s="61"/>
      <c r="CG22" s="61">
        <v>6.92</v>
      </c>
      <c r="CH22" s="61">
        <v>3.92</v>
      </c>
      <c r="CI22" s="61">
        <v>5.42</v>
      </c>
      <c r="CJ22" s="61">
        <v>255.5</v>
      </c>
      <c r="CK22" s="61">
        <v>60.5</v>
      </c>
      <c r="CL22" s="61">
        <v>158</v>
      </c>
      <c r="CM22" s="61">
        <v>0.09</v>
      </c>
      <c r="CN22" s="61">
        <v>0.08</v>
      </c>
      <c r="CO22" s="61">
        <v>0.08</v>
      </c>
      <c r="CP22" s="61">
        <v>0</v>
      </c>
      <c r="CQ22" s="61">
        <v>0.15</v>
      </c>
    </row>
    <row r="23" spans="1:95" ht="14.4" customHeight="1" x14ac:dyDescent="0.3">
      <c r="A23" s="121" t="s">
        <v>351</v>
      </c>
      <c r="B23" s="126" t="s">
        <v>207</v>
      </c>
      <c r="C23" s="123">
        <v>120</v>
      </c>
      <c r="D23" s="124">
        <v>14.46</v>
      </c>
      <c r="E23" s="124">
        <v>11.57</v>
      </c>
      <c r="F23" s="124">
        <v>15.47</v>
      </c>
      <c r="G23" s="124">
        <v>0.96</v>
      </c>
      <c r="H23" s="124">
        <v>14.69</v>
      </c>
      <c r="I23" s="125">
        <v>260.8</v>
      </c>
      <c r="J23" s="82">
        <v>1.82</v>
      </c>
      <c r="K23" s="60">
        <v>0.65</v>
      </c>
      <c r="L23" s="60">
        <v>0</v>
      </c>
      <c r="M23" s="60">
        <v>0</v>
      </c>
      <c r="N23" s="60">
        <v>2.35</v>
      </c>
      <c r="O23" s="60">
        <v>3.23</v>
      </c>
      <c r="P23" s="60">
        <v>0.17</v>
      </c>
      <c r="Q23" s="60">
        <v>0</v>
      </c>
      <c r="R23" s="60">
        <v>0</v>
      </c>
      <c r="S23" s="60">
        <v>0.05</v>
      </c>
      <c r="T23" s="60">
        <v>1.62</v>
      </c>
      <c r="U23" s="60">
        <v>57.35</v>
      </c>
      <c r="V23" s="60">
        <v>101.48</v>
      </c>
      <c r="W23" s="60">
        <v>44.88</v>
      </c>
      <c r="X23" s="60">
        <v>8.1999999999999993</v>
      </c>
      <c r="Y23" s="60">
        <v>72.3</v>
      </c>
      <c r="Z23" s="60">
        <v>0.3</v>
      </c>
      <c r="AA23" s="60">
        <v>15.57</v>
      </c>
      <c r="AB23" s="60">
        <v>4.5</v>
      </c>
      <c r="AC23" s="60">
        <v>29.6</v>
      </c>
      <c r="AD23" s="60">
        <v>1.45</v>
      </c>
      <c r="AE23" s="60">
        <v>0.06</v>
      </c>
      <c r="AF23" s="60">
        <v>0.09</v>
      </c>
      <c r="AG23" s="60">
        <v>1.63</v>
      </c>
      <c r="AH23" s="60">
        <v>5.57</v>
      </c>
      <c r="AI23" s="60">
        <v>0.03</v>
      </c>
      <c r="AJ23" s="61">
        <v>0</v>
      </c>
      <c r="AK23" s="61">
        <v>709.86</v>
      </c>
      <c r="AL23" s="61">
        <v>560.53</v>
      </c>
      <c r="AM23" s="61">
        <v>1017.03</v>
      </c>
      <c r="AN23" s="61">
        <v>1121.3599999999999</v>
      </c>
      <c r="AO23" s="61">
        <v>313.08</v>
      </c>
      <c r="AP23" s="61">
        <v>638.53</v>
      </c>
      <c r="AQ23" s="61">
        <v>131.35</v>
      </c>
      <c r="AR23" s="61">
        <v>86.44</v>
      </c>
      <c r="AS23" s="61">
        <v>14.55</v>
      </c>
      <c r="AT23" s="61">
        <v>17.64</v>
      </c>
      <c r="AU23" s="61">
        <v>14.99</v>
      </c>
      <c r="AV23" s="61">
        <v>449.25</v>
      </c>
      <c r="AW23" s="61">
        <v>15.44</v>
      </c>
      <c r="AX23" s="61">
        <v>135.83000000000001</v>
      </c>
      <c r="AY23" s="61">
        <v>0</v>
      </c>
      <c r="AZ23" s="61">
        <v>42.78</v>
      </c>
      <c r="BA23" s="61">
        <v>22.05</v>
      </c>
      <c r="BB23" s="61">
        <v>92.47</v>
      </c>
      <c r="BC23" s="61">
        <v>20.39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0.06</v>
      </c>
      <c r="BL23" s="61">
        <v>0</v>
      </c>
      <c r="BM23" s="61">
        <v>0.04</v>
      </c>
      <c r="BN23" s="61">
        <v>0</v>
      </c>
      <c r="BO23" s="61">
        <v>0.01</v>
      </c>
      <c r="BP23" s="61">
        <v>0</v>
      </c>
      <c r="BQ23" s="61">
        <v>0</v>
      </c>
      <c r="BR23" s="61">
        <v>0</v>
      </c>
      <c r="BS23" s="61">
        <v>0.22</v>
      </c>
      <c r="BT23" s="61">
        <v>0</v>
      </c>
      <c r="BU23" s="61">
        <v>0</v>
      </c>
      <c r="BV23" s="61">
        <v>0.55000000000000004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89.42</v>
      </c>
      <c r="CC23" s="62"/>
      <c r="CD23" s="62"/>
      <c r="CE23" s="61">
        <v>16.32</v>
      </c>
      <c r="CF23" s="61"/>
      <c r="CG23" s="61">
        <v>117.62</v>
      </c>
      <c r="CH23" s="61">
        <v>23.49</v>
      </c>
      <c r="CI23" s="61">
        <v>70.55</v>
      </c>
      <c r="CJ23" s="61">
        <v>1228.17</v>
      </c>
      <c r="CK23" s="61">
        <v>421.49</v>
      </c>
      <c r="CL23" s="61">
        <v>824.83</v>
      </c>
      <c r="CM23" s="61">
        <v>20.73</v>
      </c>
      <c r="CN23" s="61">
        <v>9.82</v>
      </c>
      <c r="CO23" s="61">
        <v>15.33</v>
      </c>
      <c r="CP23" s="61">
        <v>0</v>
      </c>
      <c r="CQ23" s="61">
        <v>0.5</v>
      </c>
    </row>
    <row r="24" spans="1:95" x14ac:dyDescent="0.3">
      <c r="A24" s="121" t="s">
        <v>137</v>
      </c>
      <c r="B24" s="126" t="s">
        <v>138</v>
      </c>
      <c r="C24" s="123" t="str">
        <f>"180"</f>
        <v>180</v>
      </c>
      <c r="D24" s="124">
        <v>3.73</v>
      </c>
      <c r="E24" s="124">
        <v>0.65</v>
      </c>
      <c r="F24" s="124">
        <v>4.4000000000000004</v>
      </c>
      <c r="G24" s="124">
        <v>0.62</v>
      </c>
      <c r="H24" s="124">
        <v>26.49</v>
      </c>
      <c r="I24" s="125">
        <v>159.10285500000001</v>
      </c>
      <c r="J24" s="82">
        <v>2.73</v>
      </c>
      <c r="K24" s="60">
        <v>0.1</v>
      </c>
      <c r="L24" s="60">
        <v>0</v>
      </c>
      <c r="M24" s="60">
        <v>0</v>
      </c>
      <c r="N24" s="60">
        <v>2.58</v>
      </c>
      <c r="O24" s="60">
        <v>21.87</v>
      </c>
      <c r="P24" s="60">
        <v>2.04</v>
      </c>
      <c r="Q24" s="60">
        <v>0</v>
      </c>
      <c r="R24" s="60">
        <v>0</v>
      </c>
      <c r="S24" s="60">
        <v>0.35</v>
      </c>
      <c r="T24" s="60">
        <v>2.27</v>
      </c>
      <c r="U24" s="60">
        <v>93.41</v>
      </c>
      <c r="V24" s="60">
        <v>763.51</v>
      </c>
      <c r="W24" s="60">
        <v>40.75</v>
      </c>
      <c r="X24" s="60">
        <v>36.42</v>
      </c>
      <c r="Y24" s="60">
        <v>104.19</v>
      </c>
      <c r="Z24" s="60">
        <v>1.35</v>
      </c>
      <c r="AA24" s="60">
        <v>22.5</v>
      </c>
      <c r="AB24" s="60">
        <v>40.93</v>
      </c>
      <c r="AC24" s="60">
        <v>30.06</v>
      </c>
      <c r="AD24" s="60">
        <v>0.21</v>
      </c>
      <c r="AE24" s="60">
        <v>0.14000000000000001</v>
      </c>
      <c r="AF24" s="60">
        <v>0.12</v>
      </c>
      <c r="AG24" s="60">
        <v>1.6</v>
      </c>
      <c r="AH24" s="60">
        <v>3.11</v>
      </c>
      <c r="AI24" s="60">
        <v>6.54</v>
      </c>
      <c r="AJ24" s="61">
        <v>0</v>
      </c>
      <c r="AK24" s="61">
        <v>75.11</v>
      </c>
      <c r="AL24" s="61">
        <v>97.73</v>
      </c>
      <c r="AM24" s="61">
        <v>139.19</v>
      </c>
      <c r="AN24" s="61">
        <v>141.72</v>
      </c>
      <c r="AO24" s="61">
        <v>31.93</v>
      </c>
      <c r="AP24" s="61">
        <v>91.36</v>
      </c>
      <c r="AQ24" s="61">
        <v>41.81</v>
      </c>
      <c r="AR24" s="61">
        <v>96.1</v>
      </c>
      <c r="AS24" s="61">
        <v>90.8</v>
      </c>
      <c r="AT24" s="61">
        <v>247.35</v>
      </c>
      <c r="AU24" s="61">
        <v>110.17</v>
      </c>
      <c r="AV24" s="61">
        <v>23.04</v>
      </c>
      <c r="AW24" s="61">
        <v>64.13</v>
      </c>
      <c r="AX24" s="61">
        <v>344.65</v>
      </c>
      <c r="AY24" s="61">
        <v>0</v>
      </c>
      <c r="AZ24" s="61">
        <v>48.22</v>
      </c>
      <c r="BA24" s="61">
        <v>43.86</v>
      </c>
      <c r="BB24" s="61">
        <v>87.3</v>
      </c>
      <c r="BC24" s="61">
        <v>25.99</v>
      </c>
      <c r="BD24" s="61">
        <v>0.11</v>
      </c>
      <c r="BE24" s="61">
        <v>0.05</v>
      </c>
      <c r="BF24" s="61">
        <v>0.03</v>
      </c>
      <c r="BG24" s="61">
        <v>0.06</v>
      </c>
      <c r="BH24" s="61">
        <v>7.0000000000000007E-2</v>
      </c>
      <c r="BI24" s="61">
        <v>0.34</v>
      </c>
      <c r="BJ24" s="61">
        <v>0</v>
      </c>
      <c r="BK24" s="61">
        <v>1.05</v>
      </c>
      <c r="BL24" s="61">
        <v>0</v>
      </c>
      <c r="BM24" s="61">
        <v>0.31</v>
      </c>
      <c r="BN24" s="61">
        <v>0</v>
      </c>
      <c r="BO24" s="61">
        <v>0</v>
      </c>
      <c r="BP24" s="61">
        <v>0</v>
      </c>
      <c r="BQ24" s="61">
        <v>7.0000000000000007E-2</v>
      </c>
      <c r="BR24" s="61">
        <v>0.11</v>
      </c>
      <c r="BS24" s="61">
        <v>1.02</v>
      </c>
      <c r="BT24" s="61">
        <v>0</v>
      </c>
      <c r="BU24" s="61">
        <v>0</v>
      </c>
      <c r="BV24" s="61">
        <v>0.17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148.35</v>
      </c>
      <c r="CC24" s="62"/>
      <c r="CD24" s="62"/>
      <c r="CE24" s="61">
        <v>29.32</v>
      </c>
      <c r="CF24" s="61"/>
      <c r="CG24" s="61">
        <v>17.59</v>
      </c>
      <c r="CH24" s="61">
        <v>11.66</v>
      </c>
      <c r="CI24" s="61">
        <v>14.63</v>
      </c>
      <c r="CJ24" s="61">
        <v>602.05999999999995</v>
      </c>
      <c r="CK24" s="61">
        <v>529.20000000000005</v>
      </c>
      <c r="CL24" s="61">
        <v>565.63</v>
      </c>
      <c r="CM24" s="61">
        <v>24.41</v>
      </c>
      <c r="CN24" s="61">
        <v>3.59</v>
      </c>
      <c r="CO24" s="61">
        <v>14</v>
      </c>
      <c r="CP24" s="61">
        <v>0</v>
      </c>
      <c r="CQ24" s="61">
        <v>0.27</v>
      </c>
    </row>
    <row r="25" spans="1:95" ht="14.4" x14ac:dyDescent="0.3">
      <c r="A25" s="121" t="s">
        <v>110</v>
      </c>
      <c r="B25" s="126" t="s">
        <v>111</v>
      </c>
      <c r="C25" s="123" t="str">
        <f>"200"</f>
        <v>200</v>
      </c>
      <c r="D25" s="124">
        <v>0.24</v>
      </c>
      <c r="E25" s="124">
        <v>0</v>
      </c>
      <c r="F25" s="124">
        <v>0.1</v>
      </c>
      <c r="G25" s="124">
        <v>0.1</v>
      </c>
      <c r="H25" s="124">
        <v>14.6</v>
      </c>
      <c r="I25" s="124">
        <v>55.735010000000003</v>
      </c>
      <c r="J25" s="134">
        <v>0.02</v>
      </c>
      <c r="K25" s="13">
        <v>0</v>
      </c>
      <c r="L25" s="13">
        <v>0</v>
      </c>
      <c r="M25" s="13">
        <v>0</v>
      </c>
      <c r="N25" s="13">
        <v>12.63</v>
      </c>
      <c r="O25" s="13">
        <v>0.43</v>
      </c>
      <c r="P25" s="13">
        <v>1.54</v>
      </c>
      <c r="Q25" s="13">
        <v>0</v>
      </c>
      <c r="R25" s="13">
        <v>0</v>
      </c>
      <c r="S25" s="13">
        <v>0.35</v>
      </c>
      <c r="T25" s="13">
        <v>0.34</v>
      </c>
      <c r="U25" s="13">
        <v>0.84</v>
      </c>
      <c r="V25" s="13">
        <v>3.71</v>
      </c>
      <c r="W25" s="13">
        <v>4.37</v>
      </c>
      <c r="X25" s="13">
        <v>1.1399999999999999</v>
      </c>
      <c r="Y25" s="13">
        <v>1.1200000000000001</v>
      </c>
      <c r="Z25" s="13">
        <v>0.22</v>
      </c>
      <c r="AA25" s="13">
        <v>0</v>
      </c>
      <c r="AB25" s="13">
        <v>351</v>
      </c>
      <c r="AC25" s="13">
        <v>65.099999999999994</v>
      </c>
      <c r="AD25" s="13">
        <v>0.26</v>
      </c>
      <c r="AE25" s="13">
        <v>0.01</v>
      </c>
      <c r="AF25" s="13">
        <v>0.02</v>
      </c>
      <c r="AG25" s="13">
        <v>0.08</v>
      </c>
      <c r="AH25" s="13">
        <v>0.11</v>
      </c>
      <c r="AI25" s="13">
        <v>39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239.01</v>
      </c>
      <c r="CC25" s="15"/>
      <c r="CD25" s="15"/>
      <c r="CE25" s="14">
        <v>58.5</v>
      </c>
      <c r="CF25" s="14"/>
      <c r="CG25" s="14">
        <v>6.14</v>
      </c>
      <c r="CH25" s="14">
        <v>6.14</v>
      </c>
      <c r="CI25" s="14">
        <v>6.14</v>
      </c>
      <c r="CJ25" s="14">
        <v>575</v>
      </c>
      <c r="CK25" s="14">
        <v>220.9</v>
      </c>
      <c r="CL25" s="14">
        <v>397.95</v>
      </c>
      <c r="CM25" s="14">
        <v>51.55</v>
      </c>
      <c r="CN25" s="14">
        <v>30.58</v>
      </c>
      <c r="CO25" s="14">
        <v>41.06</v>
      </c>
      <c r="CP25" s="14">
        <v>10</v>
      </c>
      <c r="CQ25" s="14">
        <v>0</v>
      </c>
    </row>
    <row r="26" spans="1:95" x14ac:dyDescent="0.3">
      <c r="A26" s="121" t="str">
        <f>""</f>
        <v/>
      </c>
      <c r="B26" s="126" t="s">
        <v>112</v>
      </c>
      <c r="C26" s="123">
        <v>25</v>
      </c>
      <c r="D26" s="124">
        <v>2.25</v>
      </c>
      <c r="E26" s="124">
        <v>0</v>
      </c>
      <c r="F26" s="124">
        <v>0.75</v>
      </c>
      <c r="G26" s="124">
        <v>0</v>
      </c>
      <c r="H26" s="124">
        <v>13.45</v>
      </c>
      <c r="I26" s="125">
        <v>66.900000000000006</v>
      </c>
      <c r="J26" s="82">
        <v>0</v>
      </c>
      <c r="K26" s="60">
        <v>0</v>
      </c>
      <c r="L26" s="60">
        <v>0</v>
      </c>
      <c r="M26" s="60">
        <v>0</v>
      </c>
      <c r="N26" s="60">
        <v>1.8</v>
      </c>
      <c r="O26" s="60">
        <v>21.35</v>
      </c>
      <c r="P26" s="60">
        <v>3.75</v>
      </c>
      <c r="Q26" s="60">
        <v>0</v>
      </c>
      <c r="R26" s="60">
        <v>0</v>
      </c>
      <c r="S26" s="60">
        <v>0.15</v>
      </c>
      <c r="T26" s="60">
        <v>0.9</v>
      </c>
      <c r="U26" s="60">
        <v>171.5</v>
      </c>
      <c r="V26" s="60">
        <v>112.5</v>
      </c>
      <c r="W26" s="60">
        <v>17</v>
      </c>
      <c r="X26" s="60">
        <v>31.5</v>
      </c>
      <c r="Y26" s="60">
        <v>86</v>
      </c>
      <c r="Z26" s="60">
        <v>1.4</v>
      </c>
      <c r="AA26" s="60">
        <v>4.5</v>
      </c>
      <c r="AB26" s="60">
        <v>0</v>
      </c>
      <c r="AC26" s="60">
        <v>4.5</v>
      </c>
      <c r="AD26" s="60">
        <v>0.85</v>
      </c>
      <c r="AE26" s="60">
        <v>0.08</v>
      </c>
      <c r="AF26" s="60">
        <v>0.03</v>
      </c>
      <c r="AG26" s="60">
        <v>2.35</v>
      </c>
      <c r="AH26" s="60">
        <v>2.35</v>
      </c>
      <c r="AI26" s="60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16.649999999999999</v>
      </c>
      <c r="CC26" s="62"/>
      <c r="CD26" s="62"/>
      <c r="CE26" s="61">
        <v>4.5</v>
      </c>
      <c r="CF26" s="61"/>
      <c r="CG26" s="61">
        <v>0</v>
      </c>
      <c r="CH26" s="61">
        <v>0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0</v>
      </c>
      <c r="CP26" s="61">
        <v>0</v>
      </c>
      <c r="CQ26" s="61">
        <v>0</v>
      </c>
    </row>
    <row r="27" spans="1:95" x14ac:dyDescent="0.3">
      <c r="A27" s="121" t="str">
        <f>"-"</f>
        <v>-</v>
      </c>
      <c r="B27" s="126" t="s">
        <v>100</v>
      </c>
      <c r="C27" s="123" t="str">
        <f>"25"</f>
        <v>25</v>
      </c>
      <c r="D27" s="124">
        <v>1.65</v>
      </c>
      <c r="E27" s="124">
        <v>0</v>
      </c>
      <c r="F27" s="124">
        <v>0.3</v>
      </c>
      <c r="G27" s="124">
        <v>0.3</v>
      </c>
      <c r="H27" s="124">
        <v>10.43</v>
      </c>
      <c r="I27" s="125">
        <v>48.344999999999999</v>
      </c>
      <c r="J27" s="83">
        <v>0.08</v>
      </c>
      <c r="K27" s="57">
        <v>0</v>
      </c>
      <c r="L27" s="57">
        <v>0</v>
      </c>
      <c r="M27" s="57">
        <v>0</v>
      </c>
      <c r="N27" s="57">
        <v>0.48</v>
      </c>
      <c r="O27" s="57">
        <v>12.88</v>
      </c>
      <c r="P27" s="57">
        <v>3.32</v>
      </c>
      <c r="Q27" s="57">
        <v>0</v>
      </c>
      <c r="R27" s="57">
        <v>0</v>
      </c>
      <c r="S27" s="57">
        <v>0.4</v>
      </c>
      <c r="T27" s="57">
        <v>1</v>
      </c>
      <c r="U27" s="57">
        <v>244</v>
      </c>
      <c r="V27" s="57">
        <v>98</v>
      </c>
      <c r="W27" s="57">
        <v>14</v>
      </c>
      <c r="X27" s="57">
        <v>18.8</v>
      </c>
      <c r="Y27" s="57">
        <v>63.2</v>
      </c>
      <c r="Z27" s="57">
        <v>1.56</v>
      </c>
      <c r="AA27" s="57">
        <v>0</v>
      </c>
      <c r="AB27" s="57">
        <v>2</v>
      </c>
      <c r="AC27" s="57">
        <v>0.4</v>
      </c>
      <c r="AD27" s="57">
        <v>0.56000000000000005</v>
      </c>
      <c r="AE27" s="57">
        <v>7.0000000000000007E-2</v>
      </c>
      <c r="AF27" s="57">
        <v>0.03</v>
      </c>
      <c r="AG27" s="57">
        <v>0.28000000000000003</v>
      </c>
      <c r="AH27" s="57">
        <v>0.8</v>
      </c>
      <c r="AI27" s="57">
        <v>0</v>
      </c>
      <c r="AJ27" s="55">
        <v>0</v>
      </c>
      <c r="AK27" s="55">
        <v>128.80000000000001</v>
      </c>
      <c r="AL27" s="55">
        <v>99.2</v>
      </c>
      <c r="AM27" s="55">
        <v>170.8</v>
      </c>
      <c r="AN27" s="55">
        <v>89.2</v>
      </c>
      <c r="AO27" s="55">
        <v>37.200000000000003</v>
      </c>
      <c r="AP27" s="55">
        <v>79.2</v>
      </c>
      <c r="AQ27" s="55">
        <v>32</v>
      </c>
      <c r="AR27" s="55">
        <v>148.4</v>
      </c>
      <c r="AS27" s="55">
        <v>118.8</v>
      </c>
      <c r="AT27" s="55">
        <v>116.4</v>
      </c>
      <c r="AU27" s="55">
        <v>185.6</v>
      </c>
      <c r="AV27" s="55">
        <v>49.6</v>
      </c>
      <c r="AW27" s="55">
        <v>124</v>
      </c>
      <c r="AX27" s="55">
        <v>623.6</v>
      </c>
      <c r="AY27" s="55">
        <v>0</v>
      </c>
      <c r="AZ27" s="55">
        <v>210.4</v>
      </c>
      <c r="BA27" s="55">
        <v>116.4</v>
      </c>
      <c r="BB27" s="55">
        <v>72</v>
      </c>
      <c r="BC27" s="55">
        <v>52</v>
      </c>
      <c r="BD27" s="55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5">
        <v>0</v>
      </c>
      <c r="BK27" s="55">
        <v>0.06</v>
      </c>
      <c r="BL27" s="55">
        <v>0</v>
      </c>
      <c r="BM27" s="55">
        <v>0</v>
      </c>
      <c r="BN27" s="55">
        <v>0.01</v>
      </c>
      <c r="BO27" s="55">
        <v>0</v>
      </c>
      <c r="BP27" s="55">
        <v>0</v>
      </c>
      <c r="BQ27" s="55">
        <v>0</v>
      </c>
      <c r="BR27" s="55">
        <v>0</v>
      </c>
      <c r="BS27" s="55">
        <v>0.04</v>
      </c>
      <c r="BT27" s="55">
        <v>0</v>
      </c>
      <c r="BU27" s="55">
        <v>0</v>
      </c>
      <c r="BV27" s="55">
        <v>0.19</v>
      </c>
      <c r="BW27" s="55">
        <v>0.03</v>
      </c>
      <c r="BX27" s="55">
        <v>0</v>
      </c>
      <c r="BY27" s="55">
        <v>0</v>
      </c>
      <c r="BZ27" s="55">
        <v>0</v>
      </c>
      <c r="CA27" s="55">
        <v>0</v>
      </c>
      <c r="CB27" s="55">
        <v>18.8</v>
      </c>
      <c r="CC27" s="58"/>
      <c r="CD27" s="58"/>
      <c r="CE27" s="55">
        <v>0.33</v>
      </c>
      <c r="CF27" s="55"/>
      <c r="CG27" s="55">
        <v>2.5</v>
      </c>
      <c r="CH27" s="55">
        <v>2.5</v>
      </c>
      <c r="CI27" s="55">
        <v>2.5</v>
      </c>
      <c r="CJ27" s="55">
        <v>475</v>
      </c>
      <c r="CK27" s="55">
        <v>183</v>
      </c>
      <c r="CL27" s="55">
        <v>329</v>
      </c>
      <c r="CM27" s="55">
        <v>4.75</v>
      </c>
      <c r="CN27" s="55">
        <v>3.95</v>
      </c>
      <c r="CO27" s="55">
        <v>4.3499999999999996</v>
      </c>
      <c r="CP27" s="55">
        <v>0</v>
      </c>
      <c r="CQ27" s="55">
        <v>0</v>
      </c>
    </row>
    <row r="28" spans="1:95" ht="14.4" x14ac:dyDescent="0.3">
      <c r="A28" s="127"/>
      <c r="B28" s="142" t="s">
        <v>101</v>
      </c>
      <c r="C28" s="128"/>
      <c r="D28" s="130">
        <f>SUM(D22:D27)</f>
        <v>22.56</v>
      </c>
      <c r="E28" s="130">
        <f t="shared" ref="E28:BP28" si="5">SUM(E22:E27)</f>
        <v>12.22</v>
      </c>
      <c r="F28" s="130">
        <f t="shared" si="5"/>
        <v>21.270000000000003</v>
      </c>
      <c r="G28" s="130">
        <f t="shared" si="5"/>
        <v>2.2599999999999998</v>
      </c>
      <c r="H28" s="130">
        <f t="shared" si="5"/>
        <v>80.639999999999986</v>
      </c>
      <c r="I28" s="130">
        <f t="shared" si="5"/>
        <v>597.33999674999995</v>
      </c>
      <c r="J28" s="140">
        <f t="shared" si="5"/>
        <v>4.68</v>
      </c>
      <c r="K28" s="68">
        <f t="shared" si="5"/>
        <v>0.91</v>
      </c>
      <c r="L28" s="68">
        <f t="shared" si="5"/>
        <v>0</v>
      </c>
      <c r="M28" s="68">
        <f t="shared" si="5"/>
        <v>0</v>
      </c>
      <c r="N28" s="68">
        <f t="shared" si="5"/>
        <v>20.51</v>
      </c>
      <c r="O28" s="68">
        <f t="shared" si="5"/>
        <v>59.790000000000006</v>
      </c>
      <c r="P28" s="68">
        <f t="shared" si="5"/>
        <v>11.1</v>
      </c>
      <c r="Q28" s="68">
        <f t="shared" si="5"/>
        <v>0</v>
      </c>
      <c r="R28" s="68">
        <f t="shared" si="5"/>
        <v>0</v>
      </c>
      <c r="S28" s="68">
        <f t="shared" si="5"/>
        <v>1.33</v>
      </c>
      <c r="T28" s="68">
        <f t="shared" si="5"/>
        <v>6.44</v>
      </c>
      <c r="U28" s="68">
        <f t="shared" si="5"/>
        <v>627.66999999999996</v>
      </c>
      <c r="V28" s="68">
        <f t="shared" si="5"/>
        <v>1117.17</v>
      </c>
      <c r="W28" s="68">
        <f t="shared" si="5"/>
        <v>128.05000000000001</v>
      </c>
      <c r="X28" s="68">
        <f t="shared" si="5"/>
        <v>99.89</v>
      </c>
      <c r="Y28" s="68">
        <f t="shared" si="5"/>
        <v>338.08</v>
      </c>
      <c r="Z28" s="68">
        <f t="shared" si="5"/>
        <v>4.99</v>
      </c>
      <c r="AA28" s="68">
        <f t="shared" si="5"/>
        <v>42.57</v>
      </c>
      <c r="AB28" s="68">
        <f t="shared" si="5"/>
        <v>421.83</v>
      </c>
      <c r="AC28" s="68">
        <f t="shared" si="5"/>
        <v>134.54</v>
      </c>
      <c r="AD28" s="68">
        <f t="shared" si="5"/>
        <v>3.4699999999999998</v>
      </c>
      <c r="AE28" s="68">
        <f t="shared" si="5"/>
        <v>0.37000000000000005</v>
      </c>
      <c r="AF28" s="68">
        <f t="shared" si="5"/>
        <v>0.29999999999999993</v>
      </c>
      <c r="AG28" s="68">
        <f t="shared" si="5"/>
        <v>5.9900000000000011</v>
      </c>
      <c r="AH28" s="68">
        <f t="shared" si="5"/>
        <v>12.03</v>
      </c>
      <c r="AI28" s="68">
        <f t="shared" si="5"/>
        <v>46.87</v>
      </c>
      <c r="AJ28" s="68">
        <f t="shared" si="5"/>
        <v>0</v>
      </c>
      <c r="AK28" s="68">
        <f t="shared" si="5"/>
        <v>921.3900000000001</v>
      </c>
      <c r="AL28" s="68">
        <f t="shared" si="5"/>
        <v>763.38</v>
      </c>
      <c r="AM28" s="68">
        <f t="shared" si="5"/>
        <v>1335.48</v>
      </c>
      <c r="AN28" s="68">
        <f t="shared" si="5"/>
        <v>1359.61</v>
      </c>
      <c r="AO28" s="68">
        <f t="shared" si="5"/>
        <v>383.9</v>
      </c>
      <c r="AP28" s="68">
        <f t="shared" si="5"/>
        <v>815.01</v>
      </c>
      <c r="AQ28" s="68">
        <f t="shared" si="5"/>
        <v>206.57</v>
      </c>
      <c r="AR28" s="68">
        <f t="shared" si="5"/>
        <v>335.74</v>
      </c>
      <c r="AS28" s="68">
        <f t="shared" si="5"/>
        <v>231.48000000000002</v>
      </c>
      <c r="AT28" s="68">
        <f t="shared" si="5"/>
        <v>394.08000000000004</v>
      </c>
      <c r="AU28" s="68">
        <f t="shared" si="5"/>
        <v>325.71000000000004</v>
      </c>
      <c r="AV28" s="68">
        <f t="shared" si="5"/>
        <v>524.71</v>
      </c>
      <c r="AW28" s="68">
        <f t="shared" si="5"/>
        <v>211.47</v>
      </c>
      <c r="AX28" s="68">
        <f t="shared" si="5"/>
        <v>1143.5700000000002</v>
      </c>
      <c r="AY28" s="68">
        <f t="shared" si="5"/>
        <v>0</v>
      </c>
      <c r="AZ28" s="68">
        <f t="shared" si="5"/>
        <v>306.2</v>
      </c>
      <c r="BA28" s="68">
        <f t="shared" si="5"/>
        <v>189.93</v>
      </c>
      <c r="BB28" s="68">
        <f t="shared" si="5"/>
        <v>257.69</v>
      </c>
      <c r="BC28" s="68">
        <f t="shared" si="5"/>
        <v>100.35</v>
      </c>
      <c r="BD28" s="68">
        <f t="shared" si="5"/>
        <v>0.11</v>
      </c>
      <c r="BE28" s="68">
        <f t="shared" si="5"/>
        <v>0.05</v>
      </c>
      <c r="BF28" s="68">
        <f t="shared" si="5"/>
        <v>0.03</v>
      </c>
      <c r="BG28" s="68">
        <f t="shared" si="5"/>
        <v>0.06</v>
      </c>
      <c r="BH28" s="68">
        <f t="shared" si="5"/>
        <v>7.0000000000000007E-2</v>
      </c>
      <c r="BI28" s="68">
        <f t="shared" si="5"/>
        <v>0.34</v>
      </c>
      <c r="BJ28" s="68">
        <f t="shared" si="5"/>
        <v>0</v>
      </c>
      <c r="BK28" s="68">
        <f t="shared" si="5"/>
        <v>1.1800000000000002</v>
      </c>
      <c r="BL28" s="68">
        <f t="shared" si="5"/>
        <v>0</v>
      </c>
      <c r="BM28" s="68">
        <f t="shared" si="5"/>
        <v>0.36</v>
      </c>
      <c r="BN28" s="68">
        <f t="shared" si="5"/>
        <v>0.01</v>
      </c>
      <c r="BO28" s="68">
        <f t="shared" si="5"/>
        <v>0.01</v>
      </c>
      <c r="BP28" s="68">
        <f t="shared" si="5"/>
        <v>0</v>
      </c>
      <c r="BQ28" s="68">
        <f t="shared" ref="BQ28:CQ28" si="6">SUM(BQ22:BQ27)</f>
        <v>7.0000000000000007E-2</v>
      </c>
      <c r="BR28" s="68">
        <f t="shared" si="6"/>
        <v>0.11</v>
      </c>
      <c r="BS28" s="68">
        <f t="shared" si="6"/>
        <v>1.35</v>
      </c>
      <c r="BT28" s="68">
        <f t="shared" si="6"/>
        <v>0</v>
      </c>
      <c r="BU28" s="68">
        <f t="shared" si="6"/>
        <v>0</v>
      </c>
      <c r="BV28" s="68">
        <f t="shared" si="6"/>
        <v>1.06</v>
      </c>
      <c r="BW28" s="68">
        <f t="shared" si="6"/>
        <v>0.03</v>
      </c>
      <c r="BX28" s="68">
        <f t="shared" si="6"/>
        <v>0</v>
      </c>
      <c r="BY28" s="68">
        <f t="shared" si="6"/>
        <v>0</v>
      </c>
      <c r="BZ28" s="68">
        <f t="shared" si="6"/>
        <v>0</v>
      </c>
      <c r="CA28" s="68">
        <f t="shared" si="6"/>
        <v>0</v>
      </c>
      <c r="CB28" s="68">
        <f t="shared" si="6"/>
        <v>540.93999999999994</v>
      </c>
      <c r="CC28" s="68">
        <f t="shared" si="6"/>
        <v>0</v>
      </c>
      <c r="CD28" s="68">
        <f t="shared" si="6"/>
        <v>0</v>
      </c>
      <c r="CE28" s="68">
        <f t="shared" si="6"/>
        <v>112.86999999999999</v>
      </c>
      <c r="CF28" s="68">
        <f t="shared" si="6"/>
        <v>0</v>
      </c>
      <c r="CG28" s="68">
        <f t="shared" si="6"/>
        <v>150.76999999999998</v>
      </c>
      <c r="CH28" s="68">
        <f t="shared" si="6"/>
        <v>47.709999999999994</v>
      </c>
      <c r="CI28" s="68">
        <f t="shared" si="6"/>
        <v>99.24</v>
      </c>
      <c r="CJ28" s="68">
        <f t="shared" si="6"/>
        <v>3135.73</v>
      </c>
      <c r="CK28" s="68">
        <f t="shared" si="6"/>
        <v>1415.0900000000001</v>
      </c>
      <c r="CL28" s="68">
        <f t="shared" si="6"/>
        <v>2275.41</v>
      </c>
      <c r="CM28" s="68">
        <f t="shared" si="6"/>
        <v>101.53</v>
      </c>
      <c r="CN28" s="68">
        <f t="shared" si="6"/>
        <v>48.02</v>
      </c>
      <c r="CO28" s="68">
        <f t="shared" si="6"/>
        <v>74.819999999999993</v>
      </c>
      <c r="CP28" s="68">
        <f t="shared" si="6"/>
        <v>10</v>
      </c>
      <c r="CQ28" s="68">
        <f t="shared" si="6"/>
        <v>0.92</v>
      </c>
    </row>
    <row r="29" spans="1:95" ht="13.2" hidden="1" customHeight="1" x14ac:dyDescent="0.3">
      <c r="A29" s="56"/>
      <c r="B29" s="16" t="s">
        <v>247</v>
      </c>
      <c r="C29" s="74"/>
      <c r="D29" s="17">
        <v>22.5</v>
      </c>
      <c r="E29" s="17">
        <v>0</v>
      </c>
      <c r="F29" s="17">
        <v>23</v>
      </c>
      <c r="G29" s="17">
        <v>0</v>
      </c>
      <c r="H29" s="17">
        <v>95.75</v>
      </c>
      <c r="I29" s="90">
        <v>680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315</v>
      </c>
      <c r="AD29" s="50">
        <v>0</v>
      </c>
      <c r="AE29" s="50">
        <v>0.48999999999999994</v>
      </c>
      <c r="AF29" s="50">
        <v>0.55999999999999994</v>
      </c>
      <c r="AI29" s="50">
        <v>24.5</v>
      </c>
      <c r="CI29" s="51">
        <v>0</v>
      </c>
      <c r="CL29" s="51">
        <v>0</v>
      </c>
      <c r="CO29" s="51">
        <v>0</v>
      </c>
    </row>
    <row r="30" spans="1:95" ht="13.8" hidden="1" customHeight="1" x14ac:dyDescent="0.3">
      <c r="A30" s="56"/>
      <c r="B30" s="16" t="s">
        <v>103</v>
      </c>
      <c r="C30" s="74"/>
      <c r="D30" s="17">
        <f t="shared" ref="D30:I30" si="7">D28-D29</f>
        <v>5.9999999999998721E-2</v>
      </c>
      <c r="E30" s="17">
        <f t="shared" si="7"/>
        <v>12.22</v>
      </c>
      <c r="F30" s="17">
        <f t="shared" si="7"/>
        <v>-1.7299999999999969</v>
      </c>
      <c r="G30" s="17">
        <f t="shared" si="7"/>
        <v>2.2599999999999998</v>
      </c>
      <c r="H30" s="17">
        <f t="shared" si="7"/>
        <v>-15.110000000000014</v>
      </c>
      <c r="I30" s="90">
        <f t="shared" si="7"/>
        <v>-82.660003250000045</v>
      </c>
      <c r="V30" s="50">
        <f t="shared" ref="V30:AF30" si="8">V28-V29</f>
        <v>1117.17</v>
      </c>
      <c r="W30" s="50">
        <f t="shared" si="8"/>
        <v>128.05000000000001</v>
      </c>
      <c r="X30" s="50">
        <f t="shared" si="8"/>
        <v>99.89</v>
      </c>
      <c r="Y30" s="50">
        <f t="shared" si="8"/>
        <v>338.08</v>
      </c>
      <c r="Z30" s="50">
        <f t="shared" si="8"/>
        <v>4.99</v>
      </c>
      <c r="AA30" s="50">
        <f t="shared" si="8"/>
        <v>42.57</v>
      </c>
      <c r="AB30" s="50">
        <f t="shared" si="8"/>
        <v>421.83</v>
      </c>
      <c r="AC30" s="50">
        <f t="shared" si="8"/>
        <v>-180.46</v>
      </c>
      <c r="AD30" s="50">
        <f t="shared" si="8"/>
        <v>3.4699999999999998</v>
      </c>
      <c r="AE30" s="50">
        <f t="shared" si="8"/>
        <v>-0.11999999999999988</v>
      </c>
      <c r="AF30" s="50">
        <f t="shared" si="8"/>
        <v>-0.26</v>
      </c>
      <c r="AI30" s="50">
        <f>AI28-AI29</f>
        <v>22.369999999999997</v>
      </c>
      <c r="CI30" s="51">
        <f>CI28-CI29</f>
        <v>99.24</v>
      </c>
      <c r="CL30" s="51">
        <f>CL28-CL29</f>
        <v>2275.41</v>
      </c>
      <c r="CO30" s="51">
        <f>CO28-CO29</f>
        <v>74.819999999999993</v>
      </c>
    </row>
    <row r="31" spans="1:95" ht="12" hidden="1" customHeight="1" x14ac:dyDescent="0.3">
      <c r="A31" s="56"/>
      <c r="B31" s="16" t="s">
        <v>104</v>
      </c>
      <c r="C31" s="74"/>
      <c r="D31" s="17">
        <v>16</v>
      </c>
      <c r="E31" s="17"/>
      <c r="F31" s="17">
        <v>26</v>
      </c>
      <c r="G31" s="17"/>
      <c r="H31" s="17">
        <v>58</v>
      </c>
      <c r="I31" s="90"/>
    </row>
    <row r="32" spans="1:95" ht="5.4" customHeight="1" x14ac:dyDescent="0.3">
      <c r="A32" s="56"/>
      <c r="B32" s="16"/>
      <c r="C32" s="74"/>
      <c r="D32" s="17"/>
      <c r="E32" s="17"/>
      <c r="F32" s="17"/>
      <c r="G32" s="17"/>
      <c r="H32" s="17"/>
      <c r="I32" s="90"/>
    </row>
    <row r="33" spans="1:95" ht="13.8" customHeight="1" x14ac:dyDescent="0.3">
      <c r="A33" s="56"/>
      <c r="B33" s="23" t="s">
        <v>144</v>
      </c>
      <c r="C33" s="180" t="s">
        <v>156</v>
      </c>
      <c r="D33" s="233" t="s">
        <v>157</v>
      </c>
      <c r="E33" s="233"/>
      <c r="F33" s="281" t="s">
        <v>158</v>
      </c>
      <c r="G33" s="281"/>
      <c r="H33" s="181" t="s">
        <v>159</v>
      </c>
      <c r="I33" s="181" t="s">
        <v>160</v>
      </c>
    </row>
    <row r="34" spans="1:95" s="185" customFormat="1" ht="13.8" customHeight="1" x14ac:dyDescent="0.3">
      <c r="A34" s="121"/>
      <c r="B34" s="149" t="s">
        <v>92</v>
      </c>
      <c r="C34" s="131"/>
      <c r="D34" s="232"/>
      <c r="E34" s="232"/>
      <c r="F34" s="273"/>
      <c r="G34" s="273"/>
      <c r="H34" s="132"/>
      <c r="I34" s="13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4"/>
      <c r="CD34" s="184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</row>
    <row r="35" spans="1:95" ht="15.6" customHeight="1" x14ac:dyDescent="0.3">
      <c r="A35" s="121" t="str">
        <f>"ттк 466"</f>
        <v>ттк 466</v>
      </c>
      <c r="B35" s="126" t="s">
        <v>210</v>
      </c>
      <c r="C35" s="123" t="str">
        <f>"100"</f>
        <v>100</v>
      </c>
      <c r="D35" s="124">
        <v>10.54</v>
      </c>
      <c r="E35" s="124">
        <v>11.56</v>
      </c>
      <c r="F35" s="124">
        <v>14.63</v>
      </c>
      <c r="G35" s="124">
        <v>2.2200000000000002</v>
      </c>
      <c r="H35" s="124">
        <v>11.06</v>
      </c>
      <c r="I35" s="125">
        <v>220.62</v>
      </c>
      <c r="J35" s="82">
        <v>7.24</v>
      </c>
      <c r="K35" s="60">
        <v>1.3</v>
      </c>
      <c r="L35" s="60">
        <v>0</v>
      </c>
      <c r="M35" s="60">
        <v>0</v>
      </c>
      <c r="N35" s="60">
        <v>1.63</v>
      </c>
      <c r="O35" s="60">
        <v>8.3000000000000007</v>
      </c>
      <c r="P35" s="60">
        <v>1.1299999999999999</v>
      </c>
      <c r="Q35" s="60">
        <v>0</v>
      </c>
      <c r="R35" s="60">
        <v>0</v>
      </c>
      <c r="S35" s="60">
        <v>0.09</v>
      </c>
      <c r="T35" s="60">
        <v>2.14</v>
      </c>
      <c r="U35" s="60">
        <v>503.31</v>
      </c>
      <c r="V35" s="60">
        <v>248.7</v>
      </c>
      <c r="W35" s="60">
        <v>17.309999999999999</v>
      </c>
      <c r="X35" s="60">
        <v>24.53</v>
      </c>
      <c r="Y35" s="60">
        <v>132.47999999999999</v>
      </c>
      <c r="Z35" s="60">
        <v>1.78</v>
      </c>
      <c r="AA35" s="60">
        <v>0</v>
      </c>
      <c r="AB35" s="60">
        <v>0</v>
      </c>
      <c r="AC35" s="60">
        <v>4.75</v>
      </c>
      <c r="AD35" s="60">
        <v>1.51</v>
      </c>
      <c r="AE35" s="60">
        <v>0.32</v>
      </c>
      <c r="AF35" s="60">
        <v>0.1</v>
      </c>
      <c r="AG35" s="60">
        <v>1.81</v>
      </c>
      <c r="AH35" s="60">
        <v>5.24</v>
      </c>
      <c r="AI35" s="60">
        <v>0.98</v>
      </c>
      <c r="AJ35" s="61">
        <v>0</v>
      </c>
      <c r="AK35" s="61">
        <v>694.76</v>
      </c>
      <c r="AL35" s="61">
        <v>556.27</v>
      </c>
      <c r="AM35" s="61">
        <v>945.18</v>
      </c>
      <c r="AN35" s="61">
        <v>969.53</v>
      </c>
      <c r="AO35" s="61">
        <v>277.79000000000002</v>
      </c>
      <c r="AP35" s="61">
        <v>545.35</v>
      </c>
      <c r="AQ35" s="61">
        <v>148.94</v>
      </c>
      <c r="AR35" s="61">
        <v>515.97</v>
      </c>
      <c r="AS35" s="61">
        <v>604.69000000000005</v>
      </c>
      <c r="AT35" s="61">
        <v>659.04</v>
      </c>
      <c r="AU35" s="61">
        <v>1008.03</v>
      </c>
      <c r="AV35" s="61">
        <v>448.5</v>
      </c>
      <c r="AW35" s="61">
        <v>563.14</v>
      </c>
      <c r="AX35" s="61">
        <v>1692.63</v>
      </c>
      <c r="AY35" s="61">
        <v>127.84</v>
      </c>
      <c r="AZ35" s="61">
        <v>401.42</v>
      </c>
      <c r="BA35" s="61">
        <v>452.56</v>
      </c>
      <c r="BB35" s="61">
        <v>377.13</v>
      </c>
      <c r="BC35" s="61">
        <v>150.22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0.11</v>
      </c>
      <c r="BL35" s="61">
        <v>0</v>
      </c>
      <c r="BM35" s="61">
        <v>7.0000000000000007E-2</v>
      </c>
      <c r="BN35" s="61">
        <v>0.01</v>
      </c>
      <c r="BO35" s="61">
        <v>0.01</v>
      </c>
      <c r="BP35" s="61">
        <v>0</v>
      </c>
      <c r="BQ35" s="61">
        <v>0</v>
      </c>
      <c r="BR35" s="61">
        <v>0</v>
      </c>
      <c r="BS35" s="61">
        <v>0.42</v>
      </c>
      <c r="BT35" s="61">
        <v>0</v>
      </c>
      <c r="BU35" s="61">
        <v>0</v>
      </c>
      <c r="BV35" s="61">
        <v>1.19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75.650000000000006</v>
      </c>
      <c r="CC35" s="62"/>
      <c r="CD35" s="62"/>
      <c r="CE35" s="61">
        <v>0</v>
      </c>
      <c r="CF35" s="61"/>
      <c r="CG35" s="61">
        <v>45.41</v>
      </c>
      <c r="CH35" s="61">
        <v>22.35</v>
      </c>
      <c r="CI35" s="61">
        <v>33.880000000000003</v>
      </c>
      <c r="CJ35" s="61">
        <v>2712.03</v>
      </c>
      <c r="CK35" s="61">
        <v>1584.01</v>
      </c>
      <c r="CL35" s="61">
        <v>2148.02</v>
      </c>
      <c r="CM35" s="61">
        <v>19.190000000000001</v>
      </c>
      <c r="CN35" s="61">
        <v>13.41</v>
      </c>
      <c r="CO35" s="61">
        <v>16.3</v>
      </c>
      <c r="CP35" s="61">
        <v>0</v>
      </c>
      <c r="CQ35" s="61">
        <v>1</v>
      </c>
    </row>
    <row r="36" spans="1:95" ht="15.6" customHeight="1" x14ac:dyDescent="0.3">
      <c r="A36" s="121" t="s">
        <v>345</v>
      </c>
      <c r="B36" s="126" t="s">
        <v>211</v>
      </c>
      <c r="C36" s="123" t="str">
        <f>"180"</f>
        <v>180</v>
      </c>
      <c r="D36" s="124">
        <v>8.01</v>
      </c>
      <c r="E36" s="124">
        <v>2.4</v>
      </c>
      <c r="F36" s="124">
        <v>5.61</v>
      </c>
      <c r="G36" s="124">
        <v>0.72</v>
      </c>
      <c r="H36" s="124">
        <v>35.11</v>
      </c>
      <c r="I36" s="125">
        <v>223.05496454999997</v>
      </c>
      <c r="J36" s="82">
        <v>3.61</v>
      </c>
      <c r="K36" s="60">
        <v>0.1</v>
      </c>
      <c r="L36" s="60">
        <v>0</v>
      </c>
      <c r="M36" s="60">
        <v>0</v>
      </c>
      <c r="N36" s="60">
        <v>0.9</v>
      </c>
      <c r="O36" s="60">
        <v>32.44</v>
      </c>
      <c r="P36" s="60">
        <v>1.77</v>
      </c>
      <c r="Q36" s="60">
        <v>0</v>
      </c>
      <c r="R36" s="60">
        <v>0</v>
      </c>
      <c r="S36" s="60">
        <v>0.18</v>
      </c>
      <c r="T36" s="60">
        <v>1.19</v>
      </c>
      <c r="U36" s="60">
        <v>275.19</v>
      </c>
      <c r="V36" s="60">
        <v>59.8</v>
      </c>
      <c r="W36" s="60">
        <v>90.41</v>
      </c>
      <c r="X36" s="60">
        <v>11.72</v>
      </c>
      <c r="Y36" s="60">
        <v>88.3</v>
      </c>
      <c r="Z36" s="60">
        <v>0.81</v>
      </c>
      <c r="AA36" s="60">
        <v>22.14</v>
      </c>
      <c r="AB36" s="60">
        <v>23.04</v>
      </c>
      <c r="AC36" s="60">
        <v>41.67</v>
      </c>
      <c r="AD36" s="60">
        <v>0.96</v>
      </c>
      <c r="AE36" s="60">
        <v>0.05</v>
      </c>
      <c r="AF36" s="60">
        <v>0.05</v>
      </c>
      <c r="AG36" s="60">
        <v>0.44</v>
      </c>
      <c r="AH36" s="60">
        <v>2.3199999999999998</v>
      </c>
      <c r="AI36" s="60">
        <v>0.03</v>
      </c>
      <c r="AJ36" s="61">
        <v>0</v>
      </c>
      <c r="AK36" s="61">
        <v>383.26</v>
      </c>
      <c r="AL36" s="61">
        <v>327.96</v>
      </c>
      <c r="AM36" s="61">
        <v>623.54999999999995</v>
      </c>
      <c r="AN36" s="61">
        <v>267.74</v>
      </c>
      <c r="AO36" s="61">
        <v>129.07</v>
      </c>
      <c r="AP36" s="61">
        <v>246.39</v>
      </c>
      <c r="AQ36" s="61">
        <v>113.8</v>
      </c>
      <c r="AR36" s="61">
        <v>379.48</v>
      </c>
      <c r="AS36" s="61">
        <v>240.3</v>
      </c>
      <c r="AT36" s="61">
        <v>285.75</v>
      </c>
      <c r="AU36" s="61">
        <v>314.08999999999997</v>
      </c>
      <c r="AV36" s="61">
        <v>166.23</v>
      </c>
      <c r="AW36" s="61">
        <v>229.09</v>
      </c>
      <c r="AX36" s="61">
        <v>2070.16</v>
      </c>
      <c r="AY36" s="61">
        <v>0</v>
      </c>
      <c r="AZ36" s="61">
        <v>745.47</v>
      </c>
      <c r="BA36" s="61">
        <v>375.76</v>
      </c>
      <c r="BB36" s="61">
        <v>251.54</v>
      </c>
      <c r="BC36" s="61">
        <v>124.14</v>
      </c>
      <c r="BD36" s="61">
        <v>0.11</v>
      </c>
      <c r="BE36" s="61">
        <v>0.06</v>
      </c>
      <c r="BF36" s="61">
        <v>0.06</v>
      </c>
      <c r="BG36" s="61">
        <v>0.15</v>
      </c>
      <c r="BH36" s="61">
        <v>0.17</v>
      </c>
      <c r="BI36" s="61">
        <v>0.57999999999999996</v>
      </c>
      <c r="BJ36" s="61">
        <v>0.03</v>
      </c>
      <c r="BK36" s="61">
        <v>1.51</v>
      </c>
      <c r="BL36" s="61">
        <v>0.01</v>
      </c>
      <c r="BM36" s="61">
        <v>0.4</v>
      </c>
      <c r="BN36" s="61">
        <v>0.01</v>
      </c>
      <c r="BO36" s="61">
        <v>0</v>
      </c>
      <c r="BP36" s="61">
        <v>0</v>
      </c>
      <c r="BQ36" s="61">
        <v>0.1</v>
      </c>
      <c r="BR36" s="61">
        <v>0.15</v>
      </c>
      <c r="BS36" s="61">
        <v>1.1299999999999999</v>
      </c>
      <c r="BT36" s="61">
        <v>0</v>
      </c>
      <c r="BU36" s="61">
        <v>0</v>
      </c>
      <c r="BV36" s="61">
        <v>0.33</v>
      </c>
      <c r="BW36" s="61">
        <v>0.01</v>
      </c>
      <c r="BX36" s="61">
        <v>0</v>
      </c>
      <c r="BY36" s="61">
        <v>0</v>
      </c>
      <c r="BZ36" s="61">
        <v>0</v>
      </c>
      <c r="CA36" s="61">
        <v>0</v>
      </c>
      <c r="CB36" s="61">
        <v>159.1</v>
      </c>
      <c r="CC36" s="62"/>
      <c r="CD36" s="62"/>
      <c r="CE36" s="61">
        <v>25.98</v>
      </c>
      <c r="CF36" s="61"/>
      <c r="CG36" s="61">
        <v>18.7</v>
      </c>
      <c r="CH36" s="61">
        <v>11.09</v>
      </c>
      <c r="CI36" s="61">
        <v>14.9</v>
      </c>
      <c r="CJ36" s="61">
        <v>973.4</v>
      </c>
      <c r="CK36" s="61">
        <v>727.22</v>
      </c>
      <c r="CL36" s="61">
        <v>850.31</v>
      </c>
      <c r="CM36" s="61">
        <v>36.78</v>
      </c>
      <c r="CN36" s="61">
        <v>20.94</v>
      </c>
      <c r="CO36" s="61">
        <v>28.86</v>
      </c>
      <c r="CP36" s="61">
        <v>0</v>
      </c>
      <c r="CQ36" s="61">
        <v>0.45</v>
      </c>
    </row>
    <row r="37" spans="1:95" ht="14.4" x14ac:dyDescent="0.3">
      <c r="A37" s="121" t="s">
        <v>115</v>
      </c>
      <c r="B37" s="126" t="s">
        <v>116</v>
      </c>
      <c r="C37" s="123" t="str">
        <f>"200"</f>
        <v>200</v>
      </c>
      <c r="D37" s="124">
        <v>0.08</v>
      </c>
      <c r="E37" s="124">
        <v>0</v>
      </c>
      <c r="F37" s="124">
        <v>0.02</v>
      </c>
      <c r="G37" s="124">
        <v>0.02</v>
      </c>
      <c r="H37" s="124">
        <v>9.84</v>
      </c>
      <c r="I37" s="125">
        <v>37.802231999999989</v>
      </c>
      <c r="J37" s="134">
        <v>0</v>
      </c>
      <c r="K37" s="13">
        <v>0</v>
      </c>
      <c r="L37" s="13">
        <v>0</v>
      </c>
      <c r="M37" s="13">
        <v>0</v>
      </c>
      <c r="N37" s="13">
        <v>9.8000000000000007</v>
      </c>
      <c r="O37" s="13">
        <v>0</v>
      </c>
      <c r="P37" s="13">
        <v>0.04</v>
      </c>
      <c r="Q37" s="13">
        <v>0</v>
      </c>
      <c r="R37" s="13">
        <v>0</v>
      </c>
      <c r="S37" s="13">
        <v>0</v>
      </c>
      <c r="T37" s="13">
        <v>0.03</v>
      </c>
      <c r="U37" s="13">
        <v>0.1</v>
      </c>
      <c r="V37" s="13">
        <v>0.3</v>
      </c>
      <c r="W37" s="13">
        <v>0.28999999999999998</v>
      </c>
      <c r="X37" s="13">
        <v>0</v>
      </c>
      <c r="Y37" s="13">
        <v>0</v>
      </c>
      <c r="Z37" s="13">
        <v>0.03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200.04</v>
      </c>
      <c r="CC37" s="15"/>
      <c r="CD37" s="15"/>
      <c r="CE37" s="14">
        <v>0</v>
      </c>
      <c r="CF37" s="14"/>
      <c r="CG37" s="14">
        <v>4.21</v>
      </c>
      <c r="CH37" s="14">
        <v>4.21</v>
      </c>
      <c r="CI37" s="14">
        <v>4.21</v>
      </c>
      <c r="CJ37" s="14">
        <v>497.96</v>
      </c>
      <c r="CK37" s="14">
        <v>192.28</v>
      </c>
      <c r="CL37" s="14">
        <v>345.12</v>
      </c>
      <c r="CM37" s="14">
        <v>44.51</v>
      </c>
      <c r="CN37" s="14">
        <v>26.48</v>
      </c>
      <c r="CO37" s="14">
        <v>35.49</v>
      </c>
      <c r="CP37" s="14">
        <v>10</v>
      </c>
      <c r="CQ37" s="14">
        <v>0</v>
      </c>
    </row>
    <row r="38" spans="1:95" x14ac:dyDescent="0.3">
      <c r="A38" s="121" t="str">
        <f>"-"</f>
        <v>-</v>
      </c>
      <c r="B38" s="126" t="s">
        <v>254</v>
      </c>
      <c r="C38" s="123">
        <v>25</v>
      </c>
      <c r="D38" s="124">
        <v>1.65</v>
      </c>
      <c r="E38" s="124">
        <v>0</v>
      </c>
      <c r="F38" s="124">
        <v>0.16</v>
      </c>
      <c r="G38" s="124">
        <v>0.2</v>
      </c>
      <c r="H38" s="124">
        <v>11.72</v>
      </c>
      <c r="I38" s="125">
        <v>55.97</v>
      </c>
      <c r="J38" s="82">
        <v>0</v>
      </c>
      <c r="K38" s="60">
        <v>0</v>
      </c>
      <c r="L38" s="60">
        <v>0</v>
      </c>
      <c r="M38" s="60">
        <v>0</v>
      </c>
      <c r="N38" s="60">
        <v>0.33</v>
      </c>
      <c r="O38" s="60">
        <v>13.68</v>
      </c>
      <c r="P38" s="60">
        <v>0.06</v>
      </c>
      <c r="Q38" s="60">
        <v>0</v>
      </c>
      <c r="R38" s="60">
        <v>0</v>
      </c>
      <c r="S38" s="60">
        <v>0</v>
      </c>
      <c r="T38" s="60">
        <v>0.54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60">
        <v>0</v>
      </c>
      <c r="AH38" s="60">
        <v>0</v>
      </c>
      <c r="AI38" s="60">
        <v>0</v>
      </c>
      <c r="AJ38" s="61">
        <v>0</v>
      </c>
      <c r="AK38" s="61">
        <v>95.79</v>
      </c>
      <c r="AL38" s="61">
        <v>99.7</v>
      </c>
      <c r="AM38" s="61">
        <v>152.69</v>
      </c>
      <c r="AN38" s="61">
        <v>50.63</v>
      </c>
      <c r="AO38" s="61">
        <v>30.02</v>
      </c>
      <c r="AP38" s="61">
        <v>60.03</v>
      </c>
      <c r="AQ38" s="61">
        <v>22.71</v>
      </c>
      <c r="AR38" s="61">
        <v>108.58</v>
      </c>
      <c r="AS38" s="61">
        <v>67.34</v>
      </c>
      <c r="AT38" s="61">
        <v>93.96</v>
      </c>
      <c r="AU38" s="61">
        <v>77.52</v>
      </c>
      <c r="AV38" s="61">
        <v>40.72</v>
      </c>
      <c r="AW38" s="61">
        <v>72.040000000000006</v>
      </c>
      <c r="AX38" s="61">
        <v>602.39</v>
      </c>
      <c r="AY38" s="61">
        <v>0</v>
      </c>
      <c r="AZ38" s="61">
        <v>196.27</v>
      </c>
      <c r="BA38" s="61">
        <v>85.35</v>
      </c>
      <c r="BB38" s="61">
        <v>56.64</v>
      </c>
      <c r="BC38" s="61">
        <v>44.89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0.02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0.02</v>
      </c>
      <c r="BT38" s="61">
        <v>0</v>
      </c>
      <c r="BU38" s="61">
        <v>0</v>
      </c>
      <c r="BV38" s="61">
        <v>0.08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11.73</v>
      </c>
      <c r="CC38" s="62"/>
      <c r="CD38" s="62"/>
      <c r="CE38" s="61">
        <v>0</v>
      </c>
      <c r="CF38" s="61"/>
      <c r="CG38" s="61">
        <v>0</v>
      </c>
      <c r="CH38" s="61">
        <v>0</v>
      </c>
      <c r="CI38" s="61">
        <v>0</v>
      </c>
      <c r="CJ38" s="61">
        <v>950</v>
      </c>
      <c r="CK38" s="61">
        <v>366</v>
      </c>
      <c r="CL38" s="61">
        <v>658</v>
      </c>
      <c r="CM38" s="61">
        <v>7.6</v>
      </c>
      <c r="CN38" s="61">
        <v>7.6</v>
      </c>
      <c r="CO38" s="61">
        <v>7.6</v>
      </c>
      <c r="CP38" s="61">
        <v>0</v>
      </c>
      <c r="CQ38" s="61">
        <v>0</v>
      </c>
    </row>
    <row r="39" spans="1:95" x14ac:dyDescent="0.3">
      <c r="A39" s="121" t="str">
        <f>"-"</f>
        <v>-</v>
      </c>
      <c r="B39" s="126" t="s">
        <v>204</v>
      </c>
      <c r="C39" s="123" t="str">
        <f>"100"</f>
        <v>100</v>
      </c>
      <c r="D39" s="124">
        <v>0.4</v>
      </c>
      <c r="E39" s="124">
        <v>0</v>
      </c>
      <c r="F39" s="124">
        <v>0.4</v>
      </c>
      <c r="G39" s="124">
        <v>0.4</v>
      </c>
      <c r="H39" s="124">
        <v>11.6</v>
      </c>
      <c r="I39" s="125">
        <v>48.68</v>
      </c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9"/>
      <c r="CD39" s="109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</row>
    <row r="40" spans="1:95" x14ac:dyDescent="0.3">
      <c r="A40" s="127"/>
      <c r="B40" s="142" t="s">
        <v>101</v>
      </c>
      <c r="C40" s="128"/>
      <c r="D40" s="129">
        <f t="shared" ref="D40:I40" si="9">SUM(D35:D39)</f>
        <v>20.679999999999993</v>
      </c>
      <c r="E40" s="129">
        <f t="shared" si="9"/>
        <v>13.96</v>
      </c>
      <c r="F40" s="129">
        <f t="shared" si="9"/>
        <v>20.82</v>
      </c>
      <c r="G40" s="129">
        <f t="shared" si="9"/>
        <v>3.5600000000000005</v>
      </c>
      <c r="H40" s="129">
        <f t="shared" si="9"/>
        <v>79.33</v>
      </c>
      <c r="I40" s="130">
        <f t="shared" si="9"/>
        <v>586.12719654999989</v>
      </c>
      <c r="J40" s="63">
        <v>12.22</v>
      </c>
      <c r="K40" s="63">
        <v>4.6500000000000004</v>
      </c>
      <c r="L40" s="63">
        <v>0</v>
      </c>
      <c r="M40" s="63">
        <v>0</v>
      </c>
      <c r="N40" s="63">
        <v>31.16</v>
      </c>
      <c r="O40" s="63">
        <v>76.989999999999995</v>
      </c>
      <c r="P40" s="63">
        <v>10.53</v>
      </c>
      <c r="Q40" s="63">
        <v>0</v>
      </c>
      <c r="R40" s="63">
        <v>0</v>
      </c>
      <c r="S40" s="63">
        <v>2.09</v>
      </c>
      <c r="T40" s="63">
        <v>7.68</v>
      </c>
      <c r="U40" s="63">
        <v>1338.43</v>
      </c>
      <c r="V40" s="63">
        <v>1298.83</v>
      </c>
      <c r="W40" s="63">
        <v>171.19</v>
      </c>
      <c r="X40" s="63">
        <v>91.26</v>
      </c>
      <c r="Y40" s="63">
        <v>355</v>
      </c>
      <c r="Z40" s="63">
        <v>7.76</v>
      </c>
      <c r="AA40" s="63">
        <v>25.14</v>
      </c>
      <c r="AB40" s="63">
        <v>1679.79</v>
      </c>
      <c r="AC40" s="63">
        <v>391.17</v>
      </c>
      <c r="AD40" s="63">
        <v>5.82</v>
      </c>
      <c r="AE40" s="63">
        <v>0.55000000000000004</v>
      </c>
      <c r="AF40" s="63">
        <v>0.26</v>
      </c>
      <c r="AG40" s="63">
        <v>3.98</v>
      </c>
      <c r="AH40" s="63">
        <v>10.65</v>
      </c>
      <c r="AI40" s="63">
        <v>19.89</v>
      </c>
      <c r="AJ40" s="1">
        <v>0</v>
      </c>
      <c r="AK40" s="1">
        <v>1364.55</v>
      </c>
      <c r="AL40" s="1">
        <v>1152.4000000000001</v>
      </c>
      <c r="AM40" s="1">
        <v>2001.22</v>
      </c>
      <c r="AN40" s="1">
        <v>1512.73</v>
      </c>
      <c r="AO40" s="1">
        <v>503.31</v>
      </c>
      <c r="AP40" s="1">
        <v>1002.51</v>
      </c>
      <c r="AQ40" s="1">
        <v>340.97</v>
      </c>
      <c r="AR40" s="1">
        <v>1204.3399999999999</v>
      </c>
      <c r="AS40" s="1">
        <v>1127.1400000000001</v>
      </c>
      <c r="AT40" s="1">
        <v>1308.0899999999999</v>
      </c>
      <c r="AU40" s="1">
        <v>1809.84</v>
      </c>
      <c r="AV40" s="1">
        <v>748.86</v>
      </c>
      <c r="AW40" s="1">
        <v>1054.23</v>
      </c>
      <c r="AX40" s="1">
        <v>5307.77</v>
      </c>
      <c r="AY40" s="1">
        <v>127.84</v>
      </c>
      <c r="AZ40" s="1">
        <v>1603.64</v>
      </c>
      <c r="BA40" s="1">
        <v>1093.0999999999999</v>
      </c>
      <c r="BB40" s="1">
        <v>805.55</v>
      </c>
      <c r="BC40" s="1">
        <v>391.47</v>
      </c>
      <c r="BD40" s="1">
        <v>0.11</v>
      </c>
      <c r="BE40" s="1">
        <v>0.06</v>
      </c>
      <c r="BF40" s="1">
        <v>0.06</v>
      </c>
      <c r="BG40" s="1">
        <v>0.15</v>
      </c>
      <c r="BH40" s="1">
        <v>0.17</v>
      </c>
      <c r="BI40" s="1">
        <v>0.57999999999999996</v>
      </c>
      <c r="BJ40" s="1">
        <v>0.03</v>
      </c>
      <c r="BK40" s="1">
        <v>2.02</v>
      </c>
      <c r="BL40" s="1">
        <v>0.01</v>
      </c>
      <c r="BM40" s="1">
        <v>0.67</v>
      </c>
      <c r="BN40" s="1">
        <v>0.03</v>
      </c>
      <c r="BO40" s="1">
        <v>0.04</v>
      </c>
      <c r="BP40" s="1">
        <v>0</v>
      </c>
      <c r="BQ40" s="1">
        <v>0.1</v>
      </c>
      <c r="BR40" s="1">
        <v>0.16</v>
      </c>
      <c r="BS40" s="1">
        <v>2.76</v>
      </c>
      <c r="BT40" s="1">
        <v>0</v>
      </c>
      <c r="BU40" s="1">
        <v>0</v>
      </c>
      <c r="BV40" s="1">
        <v>4.7699999999999996</v>
      </c>
      <c r="BW40" s="1">
        <v>0.04</v>
      </c>
      <c r="BX40" s="1">
        <v>0</v>
      </c>
      <c r="BY40" s="1">
        <v>0</v>
      </c>
      <c r="BZ40" s="1">
        <v>0</v>
      </c>
      <c r="CA40" s="1">
        <v>0</v>
      </c>
      <c r="CB40" s="1">
        <v>880.99</v>
      </c>
      <c r="CC40" s="64"/>
      <c r="CD40" s="64"/>
      <c r="CE40" s="1">
        <v>305.11</v>
      </c>
      <c r="CF40" s="1"/>
      <c r="CG40" s="1">
        <v>98.44</v>
      </c>
      <c r="CH40" s="1">
        <v>58.94</v>
      </c>
      <c r="CI40" s="1">
        <v>78.69</v>
      </c>
      <c r="CJ40" s="1">
        <v>6819.16</v>
      </c>
      <c r="CK40" s="1">
        <v>3757.87</v>
      </c>
      <c r="CL40" s="1">
        <v>5288.52</v>
      </c>
      <c r="CM40" s="1">
        <v>228.49</v>
      </c>
      <c r="CN40" s="1">
        <v>162.97999999999999</v>
      </c>
      <c r="CO40" s="1">
        <v>195.73</v>
      </c>
      <c r="CP40" s="1">
        <v>10</v>
      </c>
      <c r="CQ40" s="1">
        <v>1.95</v>
      </c>
    </row>
    <row r="41" spans="1:95" ht="13.2" hidden="1" customHeight="1" x14ac:dyDescent="0.3">
      <c r="A41" s="56"/>
      <c r="B41" s="16" t="s">
        <v>247</v>
      </c>
      <c r="C41" s="74"/>
      <c r="D41" s="17">
        <v>22.5</v>
      </c>
      <c r="E41" s="17">
        <v>0</v>
      </c>
      <c r="F41" s="17">
        <v>23</v>
      </c>
      <c r="G41" s="17">
        <v>0</v>
      </c>
      <c r="H41" s="17">
        <v>95.75</v>
      </c>
      <c r="I41" s="90">
        <v>680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315</v>
      </c>
      <c r="AD41" s="50">
        <v>0</v>
      </c>
      <c r="AE41" s="50">
        <v>0.48999999999999994</v>
      </c>
      <c r="AF41" s="50">
        <v>0.55999999999999994</v>
      </c>
      <c r="AI41" s="50">
        <v>24.5</v>
      </c>
      <c r="CI41" s="51">
        <v>0</v>
      </c>
      <c r="CL41" s="51">
        <v>0</v>
      </c>
      <c r="CO41" s="51">
        <v>0</v>
      </c>
    </row>
    <row r="42" spans="1:95" ht="13.8" hidden="1" customHeight="1" x14ac:dyDescent="0.3">
      <c r="A42" s="56"/>
      <c r="B42" s="16" t="s">
        <v>103</v>
      </c>
      <c r="C42" s="74"/>
      <c r="D42" s="17">
        <f t="shared" ref="D42:I42" si="10">D40-D41</f>
        <v>-1.8200000000000074</v>
      </c>
      <c r="E42" s="17">
        <f t="shared" si="10"/>
        <v>13.96</v>
      </c>
      <c r="F42" s="17">
        <f t="shared" si="10"/>
        <v>-2.1799999999999997</v>
      </c>
      <c r="G42" s="17">
        <f t="shared" si="10"/>
        <v>3.5600000000000005</v>
      </c>
      <c r="H42" s="17">
        <f t="shared" si="10"/>
        <v>-16.420000000000002</v>
      </c>
      <c r="I42" s="90">
        <f t="shared" si="10"/>
        <v>-93.872803450000106</v>
      </c>
      <c r="V42" s="50">
        <f t="shared" ref="V42:AF42" si="11">V40-V41</f>
        <v>1298.83</v>
      </c>
      <c r="W42" s="50">
        <f t="shared" si="11"/>
        <v>171.19</v>
      </c>
      <c r="X42" s="50">
        <f t="shared" si="11"/>
        <v>91.26</v>
      </c>
      <c r="Y42" s="50">
        <f t="shared" si="11"/>
        <v>355</v>
      </c>
      <c r="Z42" s="50">
        <f t="shared" si="11"/>
        <v>7.76</v>
      </c>
      <c r="AA42" s="50">
        <f t="shared" si="11"/>
        <v>25.14</v>
      </c>
      <c r="AB42" s="50">
        <f t="shared" si="11"/>
        <v>1679.79</v>
      </c>
      <c r="AC42" s="50">
        <f t="shared" si="11"/>
        <v>76.170000000000016</v>
      </c>
      <c r="AD42" s="50">
        <f t="shared" si="11"/>
        <v>5.82</v>
      </c>
      <c r="AE42" s="50">
        <f t="shared" si="11"/>
        <v>6.0000000000000109E-2</v>
      </c>
      <c r="AF42" s="50">
        <f t="shared" si="11"/>
        <v>-0.29999999999999993</v>
      </c>
      <c r="AI42" s="50">
        <f>AI40-AI41</f>
        <v>-4.6099999999999994</v>
      </c>
      <c r="CI42" s="51">
        <f>CI40-CI41</f>
        <v>78.69</v>
      </c>
      <c r="CL42" s="51">
        <f>CL40-CL41</f>
        <v>5288.52</v>
      </c>
      <c r="CO42" s="51">
        <f>CO40-CO41</f>
        <v>195.73</v>
      </c>
    </row>
    <row r="43" spans="1:95" ht="15" hidden="1" customHeight="1" x14ac:dyDescent="0.3">
      <c r="A43" s="56"/>
      <c r="B43" s="16" t="s">
        <v>104</v>
      </c>
      <c r="C43" s="74"/>
      <c r="D43" s="17">
        <v>13</v>
      </c>
      <c r="E43" s="17"/>
      <c r="F43" s="17">
        <v>34</v>
      </c>
      <c r="G43" s="17"/>
      <c r="H43" s="17">
        <v>53</v>
      </c>
      <c r="I43" s="90"/>
    </row>
    <row r="44" spans="1:95" ht="4.8" customHeight="1" x14ac:dyDescent="0.3">
      <c r="A44" s="56"/>
      <c r="B44" s="16"/>
      <c r="C44" s="74"/>
      <c r="D44" s="17"/>
      <c r="E44" s="17"/>
      <c r="F44" s="17"/>
      <c r="G44" s="17"/>
      <c r="H44" s="17"/>
      <c r="I44" s="90"/>
    </row>
    <row r="45" spans="1:95" ht="15" customHeight="1" x14ac:dyDescent="0.3">
      <c r="A45" s="56"/>
      <c r="B45" s="23" t="s">
        <v>145</v>
      </c>
      <c r="C45" s="180" t="s">
        <v>156</v>
      </c>
      <c r="D45" s="233" t="s">
        <v>157</v>
      </c>
      <c r="E45" s="233"/>
      <c r="F45" s="281" t="s">
        <v>158</v>
      </c>
      <c r="G45" s="281"/>
      <c r="H45" s="181" t="s">
        <v>159</v>
      </c>
      <c r="I45" s="181" t="s">
        <v>160</v>
      </c>
    </row>
    <row r="46" spans="1:95" x14ac:dyDescent="0.3">
      <c r="A46" s="121"/>
      <c r="B46" s="149" t="s">
        <v>92</v>
      </c>
      <c r="C46" s="131"/>
      <c r="D46" s="232"/>
      <c r="E46" s="232"/>
      <c r="F46" s="273"/>
      <c r="G46" s="273"/>
      <c r="H46" s="132"/>
      <c r="I46" s="132"/>
    </row>
    <row r="47" spans="1:95" ht="15.6" customHeight="1" x14ac:dyDescent="0.3">
      <c r="A47" s="121" t="s">
        <v>237</v>
      </c>
      <c r="B47" s="126" t="s">
        <v>213</v>
      </c>
      <c r="C47" s="123" t="str">
        <f>"100"</f>
        <v>100</v>
      </c>
      <c r="D47" s="124">
        <v>11.9</v>
      </c>
      <c r="E47" s="124">
        <v>0</v>
      </c>
      <c r="F47" s="125">
        <v>5.7</v>
      </c>
      <c r="G47" s="124">
        <v>4.63</v>
      </c>
      <c r="H47" s="124">
        <v>2.95</v>
      </c>
      <c r="I47" s="125">
        <v>117.81425156499998</v>
      </c>
      <c r="J47" s="82">
        <v>0.93</v>
      </c>
      <c r="K47" s="60">
        <v>3.14</v>
      </c>
      <c r="L47" s="60">
        <v>0</v>
      </c>
      <c r="M47" s="60">
        <v>0</v>
      </c>
      <c r="N47" s="60">
        <v>1.66</v>
      </c>
      <c r="O47" s="60">
        <v>1.0900000000000001</v>
      </c>
      <c r="P47" s="60">
        <v>0.2</v>
      </c>
      <c r="Q47" s="60">
        <v>0</v>
      </c>
      <c r="R47" s="60">
        <v>0</v>
      </c>
      <c r="S47" s="60">
        <v>0.24</v>
      </c>
      <c r="T47" s="60">
        <v>1.56</v>
      </c>
      <c r="U47" s="60">
        <v>236.94</v>
      </c>
      <c r="V47" s="60">
        <v>241.36</v>
      </c>
      <c r="W47" s="60">
        <v>8.83</v>
      </c>
      <c r="X47" s="60">
        <v>56.54</v>
      </c>
      <c r="Y47" s="60">
        <v>111.33</v>
      </c>
      <c r="Z47" s="60">
        <v>1.05</v>
      </c>
      <c r="AA47" s="60">
        <v>3.73</v>
      </c>
      <c r="AB47" s="60">
        <v>261.12</v>
      </c>
      <c r="AC47" s="60">
        <v>85</v>
      </c>
      <c r="AD47" s="60">
        <v>2.14</v>
      </c>
      <c r="AE47" s="60">
        <v>0.04</v>
      </c>
      <c r="AF47" s="60">
        <v>0.04</v>
      </c>
      <c r="AG47" s="60">
        <v>4.3099999999999996</v>
      </c>
      <c r="AH47" s="60">
        <v>0.24</v>
      </c>
      <c r="AI47" s="60">
        <v>0.22</v>
      </c>
      <c r="AJ47" s="61">
        <v>0</v>
      </c>
      <c r="AK47" s="61">
        <v>8.9</v>
      </c>
      <c r="AL47" s="61">
        <v>8.02</v>
      </c>
      <c r="AM47" s="61">
        <v>14.49</v>
      </c>
      <c r="AN47" s="61">
        <v>5.0999999999999996</v>
      </c>
      <c r="AO47" s="61">
        <v>2.77</v>
      </c>
      <c r="AP47" s="61">
        <v>5.96</v>
      </c>
      <c r="AQ47" s="61">
        <v>1.86</v>
      </c>
      <c r="AR47" s="61">
        <v>9.08</v>
      </c>
      <c r="AS47" s="61">
        <v>6.68</v>
      </c>
      <c r="AT47" s="61">
        <v>7.67</v>
      </c>
      <c r="AU47" s="61">
        <v>9.01</v>
      </c>
      <c r="AV47" s="61">
        <v>3.67</v>
      </c>
      <c r="AW47" s="61">
        <v>6.54</v>
      </c>
      <c r="AX47" s="61">
        <v>57.02</v>
      </c>
      <c r="AY47" s="61">
        <v>0</v>
      </c>
      <c r="AZ47" s="61">
        <v>16.86</v>
      </c>
      <c r="BA47" s="61">
        <v>9.1300000000000008</v>
      </c>
      <c r="BB47" s="61">
        <v>4.5999999999999996</v>
      </c>
      <c r="BC47" s="61">
        <v>3.62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0.22</v>
      </c>
      <c r="BL47" s="61">
        <v>0</v>
      </c>
      <c r="BM47" s="61">
        <v>0.14000000000000001</v>
      </c>
      <c r="BN47" s="61">
        <v>0.01</v>
      </c>
      <c r="BO47" s="61">
        <v>0.02</v>
      </c>
      <c r="BP47" s="61">
        <v>0</v>
      </c>
      <c r="BQ47" s="61">
        <v>0</v>
      </c>
      <c r="BR47" s="61">
        <v>0</v>
      </c>
      <c r="BS47" s="61">
        <v>0.84</v>
      </c>
      <c r="BT47" s="61">
        <v>0</v>
      </c>
      <c r="BU47" s="61">
        <v>0</v>
      </c>
      <c r="BV47" s="61">
        <v>2.72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124.16</v>
      </c>
      <c r="CC47" s="62"/>
      <c r="CD47" s="62"/>
      <c r="CE47" s="61">
        <v>47.25</v>
      </c>
      <c r="CF47" s="61"/>
      <c r="CG47" s="61">
        <v>20.21</v>
      </c>
      <c r="CH47" s="61">
        <v>14.35</v>
      </c>
      <c r="CI47" s="61">
        <v>15.21</v>
      </c>
      <c r="CJ47" s="61">
        <v>75.67</v>
      </c>
      <c r="CK47" s="61">
        <v>24.56</v>
      </c>
      <c r="CL47" s="61">
        <v>49.67</v>
      </c>
      <c r="CM47" s="61">
        <v>0.49</v>
      </c>
      <c r="CN47" s="61">
        <v>16</v>
      </c>
      <c r="CO47" s="61">
        <v>0.4</v>
      </c>
      <c r="CP47" s="61">
        <v>0.5</v>
      </c>
      <c r="CQ47" s="61">
        <v>0.5</v>
      </c>
    </row>
    <row r="48" spans="1:95" ht="15.6" customHeight="1" x14ac:dyDescent="0.3">
      <c r="A48" s="141" t="s">
        <v>238</v>
      </c>
      <c r="B48" s="126" t="s">
        <v>214</v>
      </c>
      <c r="C48" s="123" t="str">
        <f>"180"</f>
        <v>180</v>
      </c>
      <c r="D48" s="124">
        <v>4.1900000000000004</v>
      </c>
      <c r="E48" s="124">
        <v>0.03</v>
      </c>
      <c r="F48" s="124">
        <v>5.1100000000000003</v>
      </c>
      <c r="G48" s="124">
        <v>0.63</v>
      </c>
      <c r="H48" s="124">
        <v>44.15</v>
      </c>
      <c r="I48" s="125">
        <v>239.91039631199999</v>
      </c>
      <c r="J48" s="82">
        <v>3.54</v>
      </c>
      <c r="K48" s="60">
        <v>0.16</v>
      </c>
      <c r="L48" s="60">
        <v>0</v>
      </c>
      <c r="M48" s="60">
        <v>0</v>
      </c>
      <c r="N48" s="60">
        <v>0.45</v>
      </c>
      <c r="O48" s="60">
        <v>41.94</v>
      </c>
      <c r="P48" s="60">
        <v>1.77</v>
      </c>
      <c r="Q48" s="60">
        <v>0</v>
      </c>
      <c r="R48" s="60">
        <v>0</v>
      </c>
      <c r="S48" s="60">
        <v>0</v>
      </c>
      <c r="T48" s="60">
        <v>1.35</v>
      </c>
      <c r="U48" s="60">
        <v>356.48</v>
      </c>
      <c r="V48" s="60">
        <v>61.67</v>
      </c>
      <c r="W48" s="60">
        <v>8.4</v>
      </c>
      <c r="X48" s="60">
        <v>27.98</v>
      </c>
      <c r="Y48" s="60">
        <v>84.39</v>
      </c>
      <c r="Z48" s="60">
        <v>0.67</v>
      </c>
      <c r="AA48" s="60">
        <v>22.09</v>
      </c>
      <c r="AB48" s="60">
        <v>18.97</v>
      </c>
      <c r="AC48" s="60">
        <v>43.03</v>
      </c>
      <c r="AD48" s="60">
        <v>0.32</v>
      </c>
      <c r="AE48" s="60">
        <v>0.04</v>
      </c>
      <c r="AF48" s="60">
        <v>0.03</v>
      </c>
      <c r="AG48" s="60">
        <v>0.82</v>
      </c>
      <c r="AH48" s="60">
        <v>2.1</v>
      </c>
      <c r="AI48" s="60">
        <v>0.14000000000000001</v>
      </c>
      <c r="AJ48" s="61">
        <v>0</v>
      </c>
      <c r="AK48" s="61">
        <v>250.25</v>
      </c>
      <c r="AL48" s="61">
        <v>196.89</v>
      </c>
      <c r="AM48" s="61">
        <v>369.92</v>
      </c>
      <c r="AN48" s="61">
        <v>155.61000000000001</v>
      </c>
      <c r="AO48" s="61">
        <v>95.4</v>
      </c>
      <c r="AP48" s="61">
        <v>143.88999999999999</v>
      </c>
      <c r="AQ48" s="61">
        <v>60.8</v>
      </c>
      <c r="AR48" s="61">
        <v>220.64</v>
      </c>
      <c r="AS48" s="61">
        <v>232.25</v>
      </c>
      <c r="AT48" s="61">
        <v>302.95999999999998</v>
      </c>
      <c r="AU48" s="61">
        <v>321.89999999999998</v>
      </c>
      <c r="AV48" s="61">
        <v>101.96</v>
      </c>
      <c r="AW48" s="61">
        <v>190.38</v>
      </c>
      <c r="AX48" s="61">
        <v>715.86</v>
      </c>
      <c r="AY48" s="61">
        <v>0</v>
      </c>
      <c r="AZ48" s="61">
        <v>197.19</v>
      </c>
      <c r="BA48" s="61">
        <v>197.42</v>
      </c>
      <c r="BB48" s="61">
        <v>173.26</v>
      </c>
      <c r="BC48" s="61">
        <v>81.48</v>
      </c>
      <c r="BD48" s="61">
        <v>0.21</v>
      </c>
      <c r="BE48" s="61">
        <v>0.05</v>
      </c>
      <c r="BF48" s="61">
        <v>0.04</v>
      </c>
      <c r="BG48" s="61">
        <v>0.1</v>
      </c>
      <c r="BH48" s="61">
        <v>0.13</v>
      </c>
      <c r="BI48" s="61">
        <v>0.44</v>
      </c>
      <c r="BJ48" s="61">
        <v>0</v>
      </c>
      <c r="BK48" s="61">
        <v>1.45</v>
      </c>
      <c r="BL48" s="61">
        <v>0</v>
      </c>
      <c r="BM48" s="61">
        <v>0.44</v>
      </c>
      <c r="BN48" s="61">
        <v>0</v>
      </c>
      <c r="BO48" s="61">
        <v>0</v>
      </c>
      <c r="BP48" s="61">
        <v>0</v>
      </c>
      <c r="BQ48" s="61">
        <v>0.05</v>
      </c>
      <c r="BR48" s="61">
        <v>0.16</v>
      </c>
      <c r="BS48" s="61">
        <v>1.43</v>
      </c>
      <c r="BT48" s="61">
        <v>0</v>
      </c>
      <c r="BU48" s="61">
        <v>0</v>
      </c>
      <c r="BV48" s="61">
        <v>0.17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141.82</v>
      </c>
      <c r="CC48" s="62"/>
      <c r="CD48" s="62"/>
      <c r="CE48" s="61">
        <v>25.25</v>
      </c>
      <c r="CF48" s="61"/>
      <c r="CG48" s="61">
        <v>31.21</v>
      </c>
      <c r="CH48" s="61">
        <v>16.21</v>
      </c>
      <c r="CI48" s="61">
        <v>23.71</v>
      </c>
      <c r="CJ48" s="61">
        <v>1897.75</v>
      </c>
      <c r="CK48" s="61">
        <v>947.5</v>
      </c>
      <c r="CL48" s="61">
        <v>1422.62</v>
      </c>
      <c r="CM48" s="61">
        <v>4.5199999999999996</v>
      </c>
      <c r="CN48" s="61">
        <v>1.05</v>
      </c>
      <c r="CO48" s="61">
        <v>2.78</v>
      </c>
      <c r="CP48" s="61">
        <v>0</v>
      </c>
      <c r="CQ48" s="61">
        <v>0.9</v>
      </c>
    </row>
    <row r="49" spans="1:95" ht="14.4" x14ac:dyDescent="0.3">
      <c r="A49" s="121" t="s">
        <v>115</v>
      </c>
      <c r="B49" s="126" t="s">
        <v>116</v>
      </c>
      <c r="C49" s="123" t="str">
        <f>"200"</f>
        <v>200</v>
      </c>
      <c r="D49" s="124">
        <v>0.08</v>
      </c>
      <c r="E49" s="124">
        <v>0</v>
      </c>
      <c r="F49" s="124">
        <v>0.02</v>
      </c>
      <c r="G49" s="124">
        <v>0.02</v>
      </c>
      <c r="H49" s="124">
        <v>9.84</v>
      </c>
      <c r="I49" s="124">
        <v>37.802231999999989</v>
      </c>
      <c r="J49" s="134">
        <v>0</v>
      </c>
      <c r="K49" s="13">
        <v>0</v>
      </c>
      <c r="L49" s="13">
        <v>0</v>
      </c>
      <c r="M49" s="13">
        <v>0</v>
      </c>
      <c r="N49" s="13">
        <v>9.8000000000000007</v>
      </c>
      <c r="O49" s="13">
        <v>0</v>
      </c>
      <c r="P49" s="13">
        <v>0.04</v>
      </c>
      <c r="Q49" s="13">
        <v>0</v>
      </c>
      <c r="R49" s="13">
        <v>0</v>
      </c>
      <c r="S49" s="13">
        <v>0</v>
      </c>
      <c r="T49" s="13">
        <v>0.03</v>
      </c>
      <c r="U49" s="13">
        <v>0.1</v>
      </c>
      <c r="V49" s="13">
        <v>0.3</v>
      </c>
      <c r="W49" s="13">
        <v>0.28999999999999998</v>
      </c>
      <c r="X49" s="13">
        <v>0</v>
      </c>
      <c r="Y49" s="13">
        <v>0</v>
      </c>
      <c r="Z49" s="13">
        <v>0.03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200.04</v>
      </c>
      <c r="CC49" s="15"/>
      <c r="CD49" s="15"/>
      <c r="CE49" s="14">
        <v>0</v>
      </c>
      <c r="CF49" s="14"/>
      <c r="CG49" s="14">
        <v>4.21</v>
      </c>
      <c r="CH49" s="14">
        <v>4.21</v>
      </c>
      <c r="CI49" s="14">
        <v>4.21</v>
      </c>
      <c r="CJ49" s="14">
        <v>497.96</v>
      </c>
      <c r="CK49" s="14">
        <v>192.28</v>
      </c>
      <c r="CL49" s="14">
        <v>345.12</v>
      </c>
      <c r="CM49" s="14">
        <v>44.51</v>
      </c>
      <c r="CN49" s="14">
        <v>26.48</v>
      </c>
      <c r="CO49" s="14">
        <v>35.49</v>
      </c>
      <c r="CP49" s="14">
        <v>10</v>
      </c>
      <c r="CQ49" s="14">
        <v>0</v>
      </c>
    </row>
    <row r="50" spans="1:95" x14ac:dyDescent="0.3">
      <c r="A50" s="121" t="str">
        <f>""</f>
        <v/>
      </c>
      <c r="B50" s="126" t="s">
        <v>112</v>
      </c>
      <c r="C50" s="123">
        <v>25</v>
      </c>
      <c r="D50" s="124">
        <v>2.25</v>
      </c>
      <c r="E50" s="124">
        <v>0</v>
      </c>
      <c r="F50" s="124">
        <v>0.75</v>
      </c>
      <c r="G50" s="124">
        <v>0</v>
      </c>
      <c r="H50" s="124">
        <v>13.45</v>
      </c>
      <c r="I50" s="125">
        <v>66.900000000000006</v>
      </c>
      <c r="J50" s="82">
        <v>0</v>
      </c>
      <c r="K50" s="60">
        <v>0</v>
      </c>
      <c r="L50" s="60">
        <v>0</v>
      </c>
      <c r="M50" s="60">
        <v>0</v>
      </c>
      <c r="N50" s="60">
        <v>1.8</v>
      </c>
      <c r="O50" s="60">
        <v>21.35</v>
      </c>
      <c r="P50" s="60">
        <v>3.75</v>
      </c>
      <c r="Q50" s="60">
        <v>0</v>
      </c>
      <c r="R50" s="60">
        <v>0</v>
      </c>
      <c r="S50" s="60">
        <v>0.15</v>
      </c>
      <c r="T50" s="60">
        <v>0.9</v>
      </c>
      <c r="U50" s="60">
        <v>171.5</v>
      </c>
      <c r="V50" s="60">
        <v>112.5</v>
      </c>
      <c r="W50" s="60">
        <v>17</v>
      </c>
      <c r="X50" s="60">
        <v>31.5</v>
      </c>
      <c r="Y50" s="60">
        <v>86</v>
      </c>
      <c r="Z50" s="60">
        <v>1.4</v>
      </c>
      <c r="AA50" s="60">
        <v>4.5</v>
      </c>
      <c r="AB50" s="60">
        <v>0</v>
      </c>
      <c r="AC50" s="60">
        <v>4.5</v>
      </c>
      <c r="AD50" s="60">
        <v>0.85</v>
      </c>
      <c r="AE50" s="60">
        <v>0.08</v>
      </c>
      <c r="AF50" s="60">
        <v>0.03</v>
      </c>
      <c r="AG50" s="60">
        <v>2.35</v>
      </c>
      <c r="AH50" s="60">
        <v>2.35</v>
      </c>
      <c r="AI50" s="60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61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  <c r="BX50" s="61">
        <v>0</v>
      </c>
      <c r="BY50" s="61">
        <v>0</v>
      </c>
      <c r="BZ50" s="61">
        <v>0</v>
      </c>
      <c r="CA50" s="61">
        <v>0</v>
      </c>
      <c r="CB50" s="61">
        <v>16.649999999999999</v>
      </c>
      <c r="CC50" s="62"/>
      <c r="CD50" s="62"/>
      <c r="CE50" s="61">
        <v>4.5</v>
      </c>
      <c r="CF50" s="61"/>
      <c r="CG50" s="61">
        <v>0</v>
      </c>
      <c r="CH50" s="61">
        <v>0</v>
      </c>
      <c r="CI50" s="61">
        <v>0</v>
      </c>
      <c r="CJ50" s="61">
        <v>0</v>
      </c>
      <c r="CK50" s="61">
        <v>0</v>
      </c>
      <c r="CL50" s="61">
        <v>0</v>
      </c>
      <c r="CM50" s="61">
        <v>0</v>
      </c>
      <c r="CN50" s="61">
        <v>0</v>
      </c>
      <c r="CO50" s="61">
        <v>0</v>
      </c>
      <c r="CP50" s="61">
        <v>0</v>
      </c>
      <c r="CQ50" s="61">
        <v>0</v>
      </c>
    </row>
    <row r="51" spans="1:95" x14ac:dyDescent="0.3">
      <c r="A51" s="121"/>
      <c r="B51" s="126" t="s">
        <v>215</v>
      </c>
      <c r="C51" s="123" t="str">
        <f>"50"</f>
        <v>50</v>
      </c>
      <c r="D51" s="124">
        <v>4.41</v>
      </c>
      <c r="E51" s="124">
        <v>0.88</v>
      </c>
      <c r="F51" s="124">
        <v>6.45</v>
      </c>
      <c r="G51" s="124">
        <v>4.25</v>
      </c>
      <c r="H51" s="124">
        <v>24.59</v>
      </c>
      <c r="I51" s="125">
        <v>173.57855307692313</v>
      </c>
      <c r="J51" s="83">
        <v>2.2599999999999998</v>
      </c>
      <c r="K51" s="57">
        <v>2.5</v>
      </c>
      <c r="L51" s="57">
        <v>0</v>
      </c>
      <c r="M51" s="57">
        <v>0</v>
      </c>
      <c r="N51" s="57">
        <v>4.0999999999999996</v>
      </c>
      <c r="O51" s="57">
        <v>19.489999999999998</v>
      </c>
      <c r="P51" s="57">
        <v>1</v>
      </c>
      <c r="Q51" s="57">
        <v>0</v>
      </c>
      <c r="R51" s="57">
        <v>0</v>
      </c>
      <c r="S51" s="57">
        <v>0.13</v>
      </c>
      <c r="T51" s="57">
        <v>0.44</v>
      </c>
      <c r="U51" s="57">
        <v>47.34</v>
      </c>
      <c r="V51" s="57">
        <v>70.53</v>
      </c>
      <c r="W51" s="57">
        <v>31.05</v>
      </c>
      <c r="X51" s="57">
        <v>7.54</v>
      </c>
      <c r="Y51" s="57">
        <v>47.39</v>
      </c>
      <c r="Z51" s="57">
        <v>0.45</v>
      </c>
      <c r="AA51" s="57">
        <v>15.37</v>
      </c>
      <c r="AB51" s="57">
        <v>7.32</v>
      </c>
      <c r="AC51" s="57">
        <v>27.23</v>
      </c>
      <c r="AD51" s="57">
        <v>2.2400000000000002</v>
      </c>
      <c r="AE51" s="57">
        <v>0.05</v>
      </c>
      <c r="AF51" s="57">
        <v>0.05</v>
      </c>
      <c r="AG51" s="57">
        <v>0.34</v>
      </c>
      <c r="AH51" s="57">
        <v>1.3</v>
      </c>
      <c r="AI51" s="57">
        <v>0.09</v>
      </c>
      <c r="AJ51" s="55">
        <v>0</v>
      </c>
      <c r="AK51" s="55">
        <v>338.28</v>
      </c>
      <c r="AL51" s="55">
        <v>282</v>
      </c>
      <c r="AM51" s="55">
        <v>551.76</v>
      </c>
      <c r="AN51" s="55">
        <v>378.2</v>
      </c>
      <c r="AO51" s="55">
        <v>143.85</v>
      </c>
      <c r="AP51" s="55">
        <v>254.38</v>
      </c>
      <c r="AQ51" s="55">
        <v>74.83</v>
      </c>
      <c r="AR51" s="55">
        <v>304.86</v>
      </c>
      <c r="AS51" s="55">
        <v>293.45</v>
      </c>
      <c r="AT51" s="55">
        <v>305.8</v>
      </c>
      <c r="AU51" s="55">
        <v>425.46</v>
      </c>
      <c r="AV51" s="55">
        <v>178.15</v>
      </c>
      <c r="AW51" s="55">
        <v>265.51</v>
      </c>
      <c r="AX51" s="55">
        <v>1466.99</v>
      </c>
      <c r="AY51" s="55">
        <v>2.94</v>
      </c>
      <c r="AZ51" s="55">
        <v>429.46</v>
      </c>
      <c r="BA51" s="55">
        <v>309</v>
      </c>
      <c r="BB51" s="55">
        <v>213.98</v>
      </c>
      <c r="BC51" s="55">
        <v>115.53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0.25</v>
      </c>
      <c r="BL51" s="55">
        <v>0</v>
      </c>
      <c r="BM51" s="55">
        <v>0.14000000000000001</v>
      </c>
      <c r="BN51" s="55">
        <v>0.01</v>
      </c>
      <c r="BO51" s="55">
        <v>0.02</v>
      </c>
      <c r="BP51" s="55">
        <v>0</v>
      </c>
      <c r="BQ51" s="55">
        <v>0</v>
      </c>
      <c r="BR51" s="55">
        <v>0</v>
      </c>
      <c r="BS51" s="55">
        <v>0.83</v>
      </c>
      <c r="BT51" s="55">
        <v>0</v>
      </c>
      <c r="BU51" s="55">
        <v>0</v>
      </c>
      <c r="BV51" s="55">
        <v>2.42</v>
      </c>
      <c r="BW51" s="55">
        <v>0.02</v>
      </c>
      <c r="BX51" s="55">
        <v>0</v>
      </c>
      <c r="BY51" s="55">
        <v>0</v>
      </c>
      <c r="BZ51" s="55">
        <v>0</v>
      </c>
      <c r="CA51" s="55">
        <v>0</v>
      </c>
      <c r="CB51" s="55">
        <v>29.38</v>
      </c>
      <c r="CC51" s="58"/>
      <c r="CD51" s="58"/>
      <c r="CE51" s="55">
        <v>16.59</v>
      </c>
      <c r="CF51" s="55"/>
      <c r="CG51" s="55">
        <v>8.59</v>
      </c>
      <c r="CH51" s="55">
        <v>5.24</v>
      </c>
      <c r="CI51" s="55">
        <v>6.91</v>
      </c>
      <c r="CJ51" s="55">
        <v>1132.48</v>
      </c>
      <c r="CK51" s="55">
        <v>442.43</v>
      </c>
      <c r="CL51" s="55">
        <v>787.46</v>
      </c>
      <c r="CM51" s="55">
        <v>8.0399999999999991</v>
      </c>
      <c r="CN51" s="55">
        <v>4.03</v>
      </c>
      <c r="CO51" s="55">
        <v>6.45</v>
      </c>
      <c r="CP51" s="55">
        <v>3.08</v>
      </c>
      <c r="CQ51" s="55">
        <v>0.08</v>
      </c>
    </row>
    <row r="52" spans="1:95" ht="14.4" x14ac:dyDescent="0.3">
      <c r="A52" s="127"/>
      <c r="B52" s="142" t="s">
        <v>101</v>
      </c>
      <c r="C52" s="128"/>
      <c r="D52" s="129">
        <f t="shared" ref="D52:BO52" si="12">SUM(D47:D51)</f>
        <v>22.83</v>
      </c>
      <c r="E52" s="129">
        <f t="shared" si="12"/>
        <v>0.91</v>
      </c>
      <c r="F52" s="130">
        <f t="shared" si="12"/>
        <v>18.03</v>
      </c>
      <c r="G52" s="129">
        <f t="shared" si="12"/>
        <v>9.5299999999999994</v>
      </c>
      <c r="H52" s="129">
        <f t="shared" si="12"/>
        <v>94.98</v>
      </c>
      <c r="I52" s="130">
        <f t="shared" si="12"/>
        <v>636.00543295392299</v>
      </c>
      <c r="J52" s="136">
        <f t="shared" si="12"/>
        <v>6.7299999999999995</v>
      </c>
      <c r="K52" s="67">
        <f t="shared" si="12"/>
        <v>5.8000000000000007</v>
      </c>
      <c r="L52" s="67">
        <f t="shared" si="12"/>
        <v>0</v>
      </c>
      <c r="M52" s="67">
        <f t="shared" si="12"/>
        <v>0</v>
      </c>
      <c r="N52" s="67">
        <f t="shared" si="12"/>
        <v>17.810000000000002</v>
      </c>
      <c r="O52" s="67">
        <f t="shared" si="12"/>
        <v>83.86999999999999</v>
      </c>
      <c r="P52" s="67">
        <f t="shared" si="12"/>
        <v>6.76</v>
      </c>
      <c r="Q52" s="67">
        <f t="shared" si="12"/>
        <v>0</v>
      </c>
      <c r="R52" s="67">
        <f t="shared" si="12"/>
        <v>0</v>
      </c>
      <c r="S52" s="67">
        <f t="shared" si="12"/>
        <v>0.52</v>
      </c>
      <c r="T52" s="67">
        <f t="shared" si="12"/>
        <v>4.28</v>
      </c>
      <c r="U52" s="67">
        <f t="shared" si="12"/>
        <v>812.36000000000013</v>
      </c>
      <c r="V52" s="67">
        <f t="shared" si="12"/>
        <v>486.36</v>
      </c>
      <c r="W52" s="67">
        <f t="shared" si="12"/>
        <v>65.569999999999993</v>
      </c>
      <c r="X52" s="67">
        <f t="shared" si="12"/>
        <v>123.56</v>
      </c>
      <c r="Y52" s="67">
        <f t="shared" si="12"/>
        <v>329.11</v>
      </c>
      <c r="Z52" s="67">
        <f t="shared" si="12"/>
        <v>3.6000000000000005</v>
      </c>
      <c r="AA52" s="67">
        <f t="shared" si="12"/>
        <v>45.69</v>
      </c>
      <c r="AB52" s="67">
        <f t="shared" si="12"/>
        <v>287.41000000000003</v>
      </c>
      <c r="AC52" s="67">
        <f t="shared" si="12"/>
        <v>159.76</v>
      </c>
      <c r="AD52" s="67">
        <f t="shared" si="12"/>
        <v>5.5500000000000007</v>
      </c>
      <c r="AE52" s="67">
        <f t="shared" si="12"/>
        <v>0.21000000000000002</v>
      </c>
      <c r="AF52" s="67">
        <f t="shared" si="12"/>
        <v>0.15000000000000002</v>
      </c>
      <c r="AG52" s="67">
        <f t="shared" si="12"/>
        <v>7.82</v>
      </c>
      <c r="AH52" s="67">
        <f t="shared" si="12"/>
        <v>5.9899999999999993</v>
      </c>
      <c r="AI52" s="67">
        <f t="shared" si="12"/>
        <v>0.44999999999999996</v>
      </c>
      <c r="AJ52" s="67">
        <f t="shared" si="12"/>
        <v>0</v>
      </c>
      <c r="AK52" s="67">
        <f t="shared" si="12"/>
        <v>597.42999999999995</v>
      </c>
      <c r="AL52" s="67">
        <f t="shared" si="12"/>
        <v>486.90999999999997</v>
      </c>
      <c r="AM52" s="67">
        <f t="shared" si="12"/>
        <v>936.17000000000007</v>
      </c>
      <c r="AN52" s="67">
        <f t="shared" si="12"/>
        <v>538.91</v>
      </c>
      <c r="AO52" s="67">
        <f t="shared" si="12"/>
        <v>242.01999999999998</v>
      </c>
      <c r="AP52" s="67">
        <f t="shared" si="12"/>
        <v>404.23</v>
      </c>
      <c r="AQ52" s="67">
        <f t="shared" si="12"/>
        <v>137.49</v>
      </c>
      <c r="AR52" s="67">
        <f t="shared" si="12"/>
        <v>534.58000000000004</v>
      </c>
      <c r="AS52" s="67">
        <f t="shared" si="12"/>
        <v>532.38</v>
      </c>
      <c r="AT52" s="67">
        <f t="shared" si="12"/>
        <v>616.43000000000006</v>
      </c>
      <c r="AU52" s="67">
        <f t="shared" si="12"/>
        <v>756.36999999999989</v>
      </c>
      <c r="AV52" s="67">
        <f t="shared" si="12"/>
        <v>283.77999999999997</v>
      </c>
      <c r="AW52" s="67">
        <f t="shared" si="12"/>
        <v>462.42999999999995</v>
      </c>
      <c r="AX52" s="67">
        <f t="shared" si="12"/>
        <v>2239.87</v>
      </c>
      <c r="AY52" s="67">
        <f t="shared" si="12"/>
        <v>2.94</v>
      </c>
      <c r="AZ52" s="67">
        <f t="shared" si="12"/>
        <v>643.51</v>
      </c>
      <c r="BA52" s="67">
        <f t="shared" si="12"/>
        <v>515.54999999999995</v>
      </c>
      <c r="BB52" s="67">
        <f t="shared" si="12"/>
        <v>391.84</v>
      </c>
      <c r="BC52" s="67">
        <f t="shared" si="12"/>
        <v>200.63</v>
      </c>
      <c r="BD52" s="67">
        <f t="shared" si="12"/>
        <v>0.21</v>
      </c>
      <c r="BE52" s="67">
        <f t="shared" si="12"/>
        <v>0.05</v>
      </c>
      <c r="BF52" s="67">
        <f t="shared" si="12"/>
        <v>0.04</v>
      </c>
      <c r="BG52" s="67">
        <f t="shared" si="12"/>
        <v>0.1</v>
      </c>
      <c r="BH52" s="67">
        <f t="shared" si="12"/>
        <v>0.13</v>
      </c>
      <c r="BI52" s="67">
        <f t="shared" si="12"/>
        <v>0.44</v>
      </c>
      <c r="BJ52" s="67">
        <f t="shared" si="12"/>
        <v>0</v>
      </c>
      <c r="BK52" s="67">
        <f t="shared" si="12"/>
        <v>1.92</v>
      </c>
      <c r="BL52" s="67">
        <f t="shared" si="12"/>
        <v>0</v>
      </c>
      <c r="BM52" s="67">
        <f t="shared" si="12"/>
        <v>0.72000000000000008</v>
      </c>
      <c r="BN52" s="67">
        <f t="shared" si="12"/>
        <v>0.02</v>
      </c>
      <c r="BO52" s="67">
        <f t="shared" si="12"/>
        <v>0.04</v>
      </c>
      <c r="BP52" s="67">
        <f t="shared" ref="BP52:CQ52" si="13">SUM(BP47:BP51)</f>
        <v>0</v>
      </c>
      <c r="BQ52" s="67">
        <f t="shared" si="13"/>
        <v>0.05</v>
      </c>
      <c r="BR52" s="67">
        <f t="shared" si="13"/>
        <v>0.16</v>
      </c>
      <c r="BS52" s="67">
        <f t="shared" si="13"/>
        <v>3.1</v>
      </c>
      <c r="BT52" s="67">
        <f t="shared" si="13"/>
        <v>0</v>
      </c>
      <c r="BU52" s="67">
        <f t="shared" si="13"/>
        <v>0</v>
      </c>
      <c r="BV52" s="67">
        <f t="shared" si="13"/>
        <v>5.3100000000000005</v>
      </c>
      <c r="BW52" s="67">
        <f t="shared" si="13"/>
        <v>0.02</v>
      </c>
      <c r="BX52" s="67">
        <f t="shared" si="13"/>
        <v>0</v>
      </c>
      <c r="BY52" s="67">
        <f t="shared" si="13"/>
        <v>0</v>
      </c>
      <c r="BZ52" s="67">
        <f t="shared" si="13"/>
        <v>0</v>
      </c>
      <c r="CA52" s="67">
        <f t="shared" si="13"/>
        <v>0</v>
      </c>
      <c r="CB52" s="67">
        <f t="shared" si="13"/>
        <v>512.04999999999995</v>
      </c>
      <c r="CC52" s="67">
        <f t="shared" si="13"/>
        <v>0</v>
      </c>
      <c r="CD52" s="67">
        <f t="shared" si="13"/>
        <v>0</v>
      </c>
      <c r="CE52" s="67">
        <f t="shared" si="13"/>
        <v>93.59</v>
      </c>
      <c r="CF52" s="67">
        <f t="shared" si="13"/>
        <v>0</v>
      </c>
      <c r="CG52" s="67">
        <f t="shared" si="13"/>
        <v>64.22</v>
      </c>
      <c r="CH52" s="67">
        <f t="shared" si="13"/>
        <v>40.010000000000005</v>
      </c>
      <c r="CI52" s="67">
        <f t="shared" si="13"/>
        <v>50.040000000000006</v>
      </c>
      <c r="CJ52" s="67">
        <f t="shared" si="13"/>
        <v>3603.86</v>
      </c>
      <c r="CK52" s="67">
        <f t="shared" si="13"/>
        <v>1606.77</v>
      </c>
      <c r="CL52" s="67">
        <f t="shared" si="13"/>
        <v>2604.87</v>
      </c>
      <c r="CM52" s="67">
        <f t="shared" si="13"/>
        <v>57.559999999999995</v>
      </c>
      <c r="CN52" s="67">
        <f t="shared" si="13"/>
        <v>47.56</v>
      </c>
      <c r="CO52" s="67">
        <f t="shared" si="13"/>
        <v>45.120000000000005</v>
      </c>
      <c r="CP52" s="67">
        <f t="shared" si="13"/>
        <v>13.58</v>
      </c>
      <c r="CQ52" s="67">
        <f t="shared" si="13"/>
        <v>1.48</v>
      </c>
    </row>
    <row r="53" spans="1:95" ht="13.2" hidden="1" customHeight="1" x14ac:dyDescent="0.3">
      <c r="A53" s="56"/>
      <c r="B53" s="16" t="s">
        <v>247</v>
      </c>
      <c r="C53" s="74"/>
      <c r="D53" s="17">
        <v>22.5</v>
      </c>
      <c r="E53" s="17">
        <v>0</v>
      </c>
      <c r="F53" s="17">
        <v>23</v>
      </c>
      <c r="G53" s="17">
        <v>0</v>
      </c>
      <c r="H53" s="17">
        <v>95.75</v>
      </c>
      <c r="I53" s="90">
        <v>680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315</v>
      </c>
      <c r="AD53" s="50">
        <v>0</v>
      </c>
      <c r="AE53" s="50">
        <v>0.48999999999999994</v>
      </c>
      <c r="AF53" s="50">
        <v>0.55999999999999994</v>
      </c>
      <c r="AI53" s="50">
        <v>24.5</v>
      </c>
      <c r="CI53" s="51">
        <v>0</v>
      </c>
      <c r="CL53" s="51">
        <v>0</v>
      </c>
      <c r="CO53" s="51">
        <v>0</v>
      </c>
    </row>
    <row r="54" spans="1:95" ht="13.8" hidden="1" customHeight="1" x14ac:dyDescent="0.3">
      <c r="A54" s="56"/>
      <c r="B54" s="16" t="s">
        <v>103</v>
      </c>
      <c r="C54" s="74"/>
      <c r="D54" s="17">
        <f t="shared" ref="D54:I54" si="14">D52-D53</f>
        <v>0.32999999999999829</v>
      </c>
      <c r="E54" s="17">
        <f t="shared" si="14"/>
        <v>0.91</v>
      </c>
      <c r="F54" s="17">
        <f t="shared" si="14"/>
        <v>-4.9699999999999989</v>
      </c>
      <c r="G54" s="17">
        <f t="shared" si="14"/>
        <v>9.5299999999999994</v>
      </c>
      <c r="H54" s="17">
        <f t="shared" si="14"/>
        <v>-0.76999999999999602</v>
      </c>
      <c r="I54" s="90">
        <f t="shared" si="14"/>
        <v>-43.994567046077009</v>
      </c>
      <c r="V54" s="50">
        <f t="shared" ref="V54:AF54" si="15">V52-V53</f>
        <v>486.36</v>
      </c>
      <c r="W54" s="50">
        <f t="shared" si="15"/>
        <v>65.569999999999993</v>
      </c>
      <c r="X54" s="50">
        <f t="shared" si="15"/>
        <v>123.56</v>
      </c>
      <c r="Y54" s="50">
        <f t="shared" si="15"/>
        <v>329.11</v>
      </c>
      <c r="Z54" s="50">
        <f t="shared" si="15"/>
        <v>3.6000000000000005</v>
      </c>
      <c r="AA54" s="50">
        <f t="shared" si="15"/>
        <v>45.69</v>
      </c>
      <c r="AB54" s="50">
        <f t="shared" si="15"/>
        <v>287.41000000000003</v>
      </c>
      <c r="AC54" s="50">
        <f t="shared" si="15"/>
        <v>-155.24</v>
      </c>
      <c r="AD54" s="50">
        <f t="shared" si="15"/>
        <v>5.5500000000000007</v>
      </c>
      <c r="AE54" s="50">
        <f t="shared" si="15"/>
        <v>-0.27999999999999992</v>
      </c>
      <c r="AF54" s="50">
        <f t="shared" si="15"/>
        <v>-0.40999999999999992</v>
      </c>
      <c r="AI54" s="50">
        <f>AI52-AI53</f>
        <v>-24.05</v>
      </c>
      <c r="CI54" s="51">
        <f>CI52-CI53</f>
        <v>50.040000000000006</v>
      </c>
      <c r="CL54" s="51">
        <f>CL52-CL53</f>
        <v>2604.87</v>
      </c>
      <c r="CO54" s="51">
        <f>CO52-CO53</f>
        <v>45.120000000000005</v>
      </c>
    </row>
    <row r="55" spans="1:95" ht="14.4" hidden="1" customHeight="1" x14ac:dyDescent="0.3">
      <c r="A55" s="56"/>
      <c r="B55" s="16" t="s">
        <v>104</v>
      </c>
      <c r="C55" s="74"/>
      <c r="D55" s="17">
        <v>16</v>
      </c>
      <c r="E55" s="17"/>
      <c r="F55" s="17">
        <v>24</v>
      </c>
      <c r="G55" s="17"/>
      <c r="H55" s="17">
        <v>60</v>
      </c>
      <c r="I55" s="90"/>
    </row>
    <row r="56" spans="1:95" ht="4.8" customHeight="1" x14ac:dyDescent="0.3">
      <c r="A56" s="56"/>
      <c r="B56" s="16"/>
      <c r="C56" s="74"/>
      <c r="D56" s="17"/>
      <c r="E56" s="17"/>
      <c r="F56" s="17"/>
      <c r="G56" s="17"/>
      <c r="H56" s="17"/>
      <c r="I56" s="90"/>
    </row>
    <row r="57" spans="1:95" ht="13.2" customHeight="1" x14ac:dyDescent="0.3">
      <c r="A57" s="56"/>
      <c r="B57" s="23" t="s">
        <v>147</v>
      </c>
      <c r="C57" s="180" t="s">
        <v>156</v>
      </c>
      <c r="D57" s="233" t="s">
        <v>157</v>
      </c>
      <c r="E57" s="233"/>
      <c r="F57" s="281" t="s">
        <v>158</v>
      </c>
      <c r="G57" s="281"/>
      <c r="H57" s="181" t="s">
        <v>159</v>
      </c>
      <c r="I57" s="181" t="s">
        <v>160</v>
      </c>
    </row>
    <row r="58" spans="1:95" x14ac:dyDescent="0.3">
      <c r="A58" s="121"/>
      <c r="B58" s="149" t="s">
        <v>92</v>
      </c>
      <c r="C58" s="131"/>
      <c r="D58" s="232"/>
      <c r="E58" s="232"/>
      <c r="F58" s="273"/>
      <c r="G58" s="273"/>
      <c r="H58" s="132"/>
      <c r="I58" s="132"/>
    </row>
    <row r="59" spans="1:95" ht="14.4" customHeight="1" x14ac:dyDescent="0.3">
      <c r="A59" s="121" t="str">
        <f>" 245/1"</f>
        <v xml:space="preserve"> 245/1</v>
      </c>
      <c r="B59" s="126" t="s">
        <v>344</v>
      </c>
      <c r="C59" s="123" t="str">
        <f>"40"</f>
        <v>40</v>
      </c>
      <c r="D59" s="124">
        <v>2.2799999999999998</v>
      </c>
      <c r="E59" s="124">
        <v>0</v>
      </c>
      <c r="F59" s="124">
        <v>0.36</v>
      </c>
      <c r="G59" s="124">
        <v>0.41</v>
      </c>
      <c r="H59" s="124">
        <v>1.92</v>
      </c>
      <c r="I59" s="125">
        <v>12.328709</v>
      </c>
      <c r="J59" s="82">
        <v>0.04</v>
      </c>
      <c r="K59" s="60">
        <v>0.22</v>
      </c>
      <c r="L59" s="60">
        <v>0</v>
      </c>
      <c r="M59" s="60">
        <v>0</v>
      </c>
      <c r="N59" s="60">
        <v>1.29</v>
      </c>
      <c r="O59" s="60">
        <v>0.11</v>
      </c>
      <c r="P59" s="60">
        <v>0.52</v>
      </c>
      <c r="Q59" s="60">
        <v>0</v>
      </c>
      <c r="R59" s="60">
        <v>0</v>
      </c>
      <c r="S59" s="60">
        <v>0.32</v>
      </c>
      <c r="T59" s="60">
        <v>0.49</v>
      </c>
      <c r="U59" s="60">
        <v>78.760000000000005</v>
      </c>
      <c r="V59" s="60">
        <v>103.08</v>
      </c>
      <c r="W59" s="60">
        <v>6.23</v>
      </c>
      <c r="X59" s="60">
        <v>7.2</v>
      </c>
      <c r="Y59" s="60">
        <v>9.4499999999999993</v>
      </c>
      <c r="Z59" s="60">
        <v>0.32</v>
      </c>
      <c r="AA59" s="60">
        <v>0</v>
      </c>
      <c r="AB59" s="60">
        <v>268</v>
      </c>
      <c r="AC59" s="60">
        <v>55.7</v>
      </c>
      <c r="AD59" s="60">
        <v>0.43</v>
      </c>
      <c r="AE59" s="60">
        <v>0.02</v>
      </c>
      <c r="AF59" s="60">
        <v>0.01</v>
      </c>
      <c r="AG59" s="60">
        <v>0.16</v>
      </c>
      <c r="AH59" s="60">
        <v>0.28000000000000003</v>
      </c>
      <c r="AI59" s="60">
        <v>4.13</v>
      </c>
      <c r="AJ59" s="61">
        <v>0</v>
      </c>
      <c r="AK59" s="61">
        <v>9.0299999999999994</v>
      </c>
      <c r="AL59" s="61">
        <v>9.7799999999999994</v>
      </c>
      <c r="AM59" s="61">
        <v>13.54</v>
      </c>
      <c r="AN59" s="61">
        <v>15.04</v>
      </c>
      <c r="AO59" s="61">
        <v>2.63</v>
      </c>
      <c r="AP59" s="61">
        <v>10.91</v>
      </c>
      <c r="AQ59" s="61">
        <v>3.01</v>
      </c>
      <c r="AR59" s="61">
        <v>9.4</v>
      </c>
      <c r="AS59" s="61">
        <v>10.15</v>
      </c>
      <c r="AT59" s="61">
        <v>8.65</v>
      </c>
      <c r="AU59" s="61">
        <v>51.89</v>
      </c>
      <c r="AV59" s="61">
        <v>6.02</v>
      </c>
      <c r="AW59" s="61">
        <v>7.52</v>
      </c>
      <c r="AX59" s="61">
        <v>193.27</v>
      </c>
      <c r="AY59" s="61">
        <v>0</v>
      </c>
      <c r="AZ59" s="61">
        <v>7.15</v>
      </c>
      <c r="BA59" s="61">
        <v>9.7799999999999994</v>
      </c>
      <c r="BB59" s="61">
        <v>9.4</v>
      </c>
      <c r="BC59" s="61">
        <v>1.88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0.02</v>
      </c>
      <c r="BL59" s="61">
        <v>0</v>
      </c>
      <c r="BM59" s="61">
        <v>0.01</v>
      </c>
      <c r="BN59" s="61">
        <v>0</v>
      </c>
      <c r="BO59" s="61">
        <v>0</v>
      </c>
      <c r="BP59" s="61">
        <v>0</v>
      </c>
      <c r="BQ59" s="61">
        <v>0</v>
      </c>
      <c r="BR59" s="61">
        <v>0</v>
      </c>
      <c r="BS59" s="61">
        <v>0.1</v>
      </c>
      <c r="BT59" s="61">
        <v>0</v>
      </c>
      <c r="BU59" s="61">
        <v>0</v>
      </c>
      <c r="BV59" s="61">
        <v>0.2</v>
      </c>
      <c r="BW59" s="61">
        <v>0</v>
      </c>
      <c r="BX59" s="61">
        <v>0</v>
      </c>
      <c r="BY59" s="61">
        <v>0</v>
      </c>
      <c r="BZ59" s="61">
        <v>0</v>
      </c>
      <c r="CA59" s="61">
        <v>0</v>
      </c>
      <c r="CB59" s="61">
        <v>37.090000000000003</v>
      </c>
      <c r="CC59" s="62"/>
      <c r="CD59" s="62"/>
      <c r="CE59" s="61">
        <v>44.67</v>
      </c>
      <c r="CF59" s="61"/>
      <c r="CG59" s="61">
        <v>8.82</v>
      </c>
      <c r="CH59" s="61">
        <v>4.82</v>
      </c>
      <c r="CI59" s="61">
        <v>6.82</v>
      </c>
      <c r="CJ59" s="61">
        <v>340.67</v>
      </c>
      <c r="CK59" s="61">
        <v>80.67</v>
      </c>
      <c r="CL59" s="61">
        <v>210.67</v>
      </c>
      <c r="CM59" s="61">
        <v>0.28000000000000003</v>
      </c>
      <c r="CN59" s="61">
        <v>0.1</v>
      </c>
      <c r="CO59" s="61">
        <v>0.19</v>
      </c>
      <c r="CP59" s="61">
        <v>0</v>
      </c>
      <c r="CQ59" s="61">
        <v>0.2</v>
      </c>
    </row>
    <row r="60" spans="1:95" ht="13.8" customHeight="1" x14ac:dyDescent="0.3">
      <c r="A60" s="121" t="s">
        <v>350</v>
      </c>
      <c r="B60" s="126" t="s">
        <v>348</v>
      </c>
      <c r="C60" s="123" t="str">
        <f>"100"</f>
        <v>100</v>
      </c>
      <c r="D60" s="124">
        <v>11.21</v>
      </c>
      <c r="E60" s="124">
        <v>12.2</v>
      </c>
      <c r="F60" s="124">
        <v>16.91</v>
      </c>
      <c r="G60" s="124">
        <v>2.23</v>
      </c>
      <c r="H60" s="124">
        <v>11.4</v>
      </c>
      <c r="I60" s="125">
        <v>316.70999999999998</v>
      </c>
      <c r="J60" s="82">
        <v>9.91</v>
      </c>
      <c r="K60" s="60">
        <v>1.3</v>
      </c>
      <c r="L60" s="60">
        <v>0</v>
      </c>
      <c r="M60" s="60">
        <v>0</v>
      </c>
      <c r="N60" s="60">
        <v>1.02</v>
      </c>
      <c r="O60" s="60">
        <v>9.5500000000000007</v>
      </c>
      <c r="P60" s="60">
        <v>0.83</v>
      </c>
      <c r="Q60" s="60">
        <v>0</v>
      </c>
      <c r="R60" s="60">
        <v>0</v>
      </c>
      <c r="S60" s="60">
        <v>0.04</v>
      </c>
      <c r="T60" s="60">
        <v>2.0499999999999998</v>
      </c>
      <c r="U60" s="60">
        <v>472.48</v>
      </c>
      <c r="V60" s="60">
        <v>243.61</v>
      </c>
      <c r="W60" s="60">
        <v>17</v>
      </c>
      <c r="X60" s="60">
        <v>22.43</v>
      </c>
      <c r="Y60" s="60">
        <v>143.44</v>
      </c>
      <c r="Z60" s="60">
        <v>1.65</v>
      </c>
      <c r="AA60" s="60">
        <v>9</v>
      </c>
      <c r="AB60" s="60">
        <v>2.88</v>
      </c>
      <c r="AC60" s="60">
        <v>15.6</v>
      </c>
      <c r="AD60" s="60">
        <v>1.51</v>
      </c>
      <c r="AE60" s="60">
        <v>0.33</v>
      </c>
      <c r="AF60" s="60">
        <v>0.12</v>
      </c>
      <c r="AG60" s="60">
        <v>1.89</v>
      </c>
      <c r="AH60" s="60">
        <v>5.45</v>
      </c>
      <c r="AI60" s="60">
        <v>0.4</v>
      </c>
      <c r="AJ60" s="61">
        <v>0</v>
      </c>
      <c r="AK60" s="61">
        <v>734.24</v>
      </c>
      <c r="AL60" s="61">
        <v>625.69000000000005</v>
      </c>
      <c r="AM60" s="61">
        <v>985.74</v>
      </c>
      <c r="AN60" s="61">
        <v>1013.91</v>
      </c>
      <c r="AO60" s="61">
        <v>302.10000000000002</v>
      </c>
      <c r="AP60" s="61">
        <v>568.67999999999995</v>
      </c>
      <c r="AQ60" s="61">
        <v>164.54</v>
      </c>
      <c r="AR60" s="61">
        <v>544.75</v>
      </c>
      <c r="AS60" s="61">
        <v>652.36</v>
      </c>
      <c r="AT60" s="61">
        <v>743.01</v>
      </c>
      <c r="AU60" s="61">
        <v>1095.43</v>
      </c>
      <c r="AV60" s="61">
        <v>478.37</v>
      </c>
      <c r="AW60" s="61">
        <v>579.01</v>
      </c>
      <c r="AX60" s="61">
        <v>2061.98</v>
      </c>
      <c r="AY60" s="61">
        <v>128.63</v>
      </c>
      <c r="AZ60" s="61">
        <v>602.32000000000005</v>
      </c>
      <c r="BA60" s="61">
        <v>558.80999999999995</v>
      </c>
      <c r="BB60" s="61">
        <v>441.39</v>
      </c>
      <c r="BC60" s="61">
        <v>172.94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1">
        <v>0</v>
      </c>
      <c r="BK60" s="61">
        <v>0.12</v>
      </c>
      <c r="BL60" s="61">
        <v>0</v>
      </c>
      <c r="BM60" s="61">
        <v>7.0000000000000007E-2</v>
      </c>
      <c r="BN60" s="61">
        <v>0.01</v>
      </c>
      <c r="BO60" s="61">
        <v>0.01</v>
      </c>
      <c r="BP60" s="61">
        <v>0</v>
      </c>
      <c r="BQ60" s="61">
        <v>0</v>
      </c>
      <c r="BR60" s="61">
        <v>0</v>
      </c>
      <c r="BS60" s="61">
        <v>0.43</v>
      </c>
      <c r="BT60" s="61">
        <v>0</v>
      </c>
      <c r="BU60" s="61">
        <v>0</v>
      </c>
      <c r="BV60" s="61">
        <v>1.23</v>
      </c>
      <c r="BW60" s="61">
        <v>0</v>
      </c>
      <c r="BX60" s="61">
        <v>0</v>
      </c>
      <c r="BY60" s="61">
        <v>0</v>
      </c>
      <c r="BZ60" s="61">
        <v>0</v>
      </c>
      <c r="CA60" s="61">
        <v>0</v>
      </c>
      <c r="CB60" s="61">
        <v>58.67</v>
      </c>
      <c r="CC60" s="62"/>
      <c r="CD60" s="62"/>
      <c r="CE60" s="61">
        <v>9.48</v>
      </c>
      <c r="CF60" s="61"/>
      <c r="CG60" s="61">
        <v>47.09</v>
      </c>
      <c r="CH60" s="61">
        <v>26.87</v>
      </c>
      <c r="CI60" s="61">
        <v>36.979999999999997</v>
      </c>
      <c r="CJ60" s="61">
        <v>3032.33</v>
      </c>
      <c r="CK60" s="61">
        <v>1807.89</v>
      </c>
      <c r="CL60" s="61">
        <v>2420.11</v>
      </c>
      <c r="CM60" s="61">
        <v>20.37</v>
      </c>
      <c r="CN60" s="61">
        <v>13.75</v>
      </c>
      <c r="CO60" s="61">
        <v>17.16</v>
      </c>
      <c r="CP60" s="61">
        <v>0</v>
      </c>
      <c r="CQ60" s="61">
        <v>1</v>
      </c>
    </row>
    <row r="61" spans="1:95" ht="15" customHeight="1" x14ac:dyDescent="0.3">
      <c r="A61" s="121" t="s">
        <v>256</v>
      </c>
      <c r="B61" s="126" t="s">
        <v>217</v>
      </c>
      <c r="C61" s="123" t="str">
        <f>"180"</f>
        <v>180</v>
      </c>
      <c r="D61" s="124">
        <v>5.19</v>
      </c>
      <c r="E61" s="124">
        <v>0.03</v>
      </c>
      <c r="F61" s="124">
        <v>4.84</v>
      </c>
      <c r="G61" s="124">
        <v>1.44</v>
      </c>
      <c r="H61" s="124">
        <v>32.64</v>
      </c>
      <c r="I61" s="125">
        <v>174.58351415999999</v>
      </c>
      <c r="J61" s="82">
        <v>3.64</v>
      </c>
      <c r="K61" s="60">
        <v>0.16</v>
      </c>
      <c r="L61" s="60">
        <v>0</v>
      </c>
      <c r="M61" s="60">
        <v>0</v>
      </c>
      <c r="N61" s="60">
        <v>0.6</v>
      </c>
      <c r="O61" s="60">
        <v>21.96</v>
      </c>
      <c r="P61" s="60">
        <v>4.4800000000000004</v>
      </c>
      <c r="Q61" s="60">
        <v>0</v>
      </c>
      <c r="R61" s="60">
        <v>0</v>
      </c>
      <c r="S61" s="60">
        <v>0</v>
      </c>
      <c r="T61" s="60">
        <v>1.65</v>
      </c>
      <c r="U61" s="60">
        <v>350.14</v>
      </c>
      <c r="V61" s="60">
        <v>146.57</v>
      </c>
      <c r="W61" s="60">
        <v>11.25</v>
      </c>
      <c r="X61" s="60">
        <v>75.97</v>
      </c>
      <c r="Y61" s="60">
        <v>114.56</v>
      </c>
      <c r="Z61" s="60">
        <v>2.57</v>
      </c>
      <c r="AA61" s="60">
        <v>22.3</v>
      </c>
      <c r="AB61" s="60">
        <v>22.64</v>
      </c>
      <c r="AC61" s="60">
        <v>42.01</v>
      </c>
      <c r="AD61" s="60">
        <v>0.41</v>
      </c>
      <c r="AE61" s="60">
        <v>0.13</v>
      </c>
      <c r="AF61" s="60">
        <v>7.0000000000000007E-2</v>
      </c>
      <c r="AG61" s="60">
        <v>1.46</v>
      </c>
      <c r="AH61" s="60">
        <v>3.15</v>
      </c>
      <c r="AI61" s="60">
        <v>0</v>
      </c>
      <c r="AJ61" s="61">
        <v>0</v>
      </c>
      <c r="AK61" s="61">
        <v>243.12</v>
      </c>
      <c r="AL61" s="61">
        <v>189.83</v>
      </c>
      <c r="AM61" s="61">
        <v>307.83</v>
      </c>
      <c r="AN61" s="61">
        <v>218.67</v>
      </c>
      <c r="AO61" s="61">
        <v>131.68</v>
      </c>
      <c r="AP61" s="61">
        <v>165.56</v>
      </c>
      <c r="AQ61" s="61">
        <v>75.3</v>
      </c>
      <c r="AR61" s="61">
        <v>243.94</v>
      </c>
      <c r="AS61" s="61">
        <v>238.79</v>
      </c>
      <c r="AT61" s="61">
        <v>459.55</v>
      </c>
      <c r="AU61" s="61">
        <v>453.36</v>
      </c>
      <c r="AV61" s="61">
        <v>124.14</v>
      </c>
      <c r="AW61" s="61">
        <v>295.7</v>
      </c>
      <c r="AX61" s="61">
        <v>930.66</v>
      </c>
      <c r="AY61" s="61">
        <v>0</v>
      </c>
      <c r="AZ61" s="61">
        <v>206.51</v>
      </c>
      <c r="BA61" s="61">
        <v>250.15</v>
      </c>
      <c r="BB61" s="61">
        <v>177.61</v>
      </c>
      <c r="BC61" s="61">
        <v>135.47999999999999</v>
      </c>
      <c r="BD61" s="61">
        <v>0.21</v>
      </c>
      <c r="BE61" s="61">
        <v>0.05</v>
      </c>
      <c r="BF61" s="61">
        <v>0.04</v>
      </c>
      <c r="BG61" s="61">
        <v>0.1</v>
      </c>
      <c r="BH61" s="61">
        <v>0.13</v>
      </c>
      <c r="BI61" s="61">
        <v>0.44</v>
      </c>
      <c r="BJ61" s="61">
        <v>0</v>
      </c>
      <c r="BK61" s="61">
        <v>1.57</v>
      </c>
      <c r="BL61" s="61">
        <v>0</v>
      </c>
      <c r="BM61" s="61">
        <v>0.43</v>
      </c>
      <c r="BN61" s="61">
        <v>0</v>
      </c>
      <c r="BO61" s="61">
        <v>0</v>
      </c>
      <c r="BP61" s="61">
        <v>0</v>
      </c>
      <c r="BQ61" s="61">
        <v>0.05</v>
      </c>
      <c r="BR61" s="61">
        <v>0.17</v>
      </c>
      <c r="BS61" s="61">
        <v>1.67</v>
      </c>
      <c r="BT61" s="61">
        <v>0.01</v>
      </c>
      <c r="BU61" s="61">
        <v>0</v>
      </c>
      <c r="BV61" s="61">
        <v>0.51</v>
      </c>
      <c r="BW61" s="61">
        <v>0.04</v>
      </c>
      <c r="BX61" s="61">
        <v>0</v>
      </c>
      <c r="BY61" s="61">
        <v>0</v>
      </c>
      <c r="BZ61" s="61">
        <v>0</v>
      </c>
      <c r="CA61" s="61">
        <v>0</v>
      </c>
      <c r="CB61" s="61">
        <v>146.79</v>
      </c>
      <c r="CC61" s="62"/>
      <c r="CD61" s="62"/>
      <c r="CE61" s="61">
        <v>26.07</v>
      </c>
      <c r="CF61" s="61"/>
      <c r="CG61" s="61">
        <v>31.2</v>
      </c>
      <c r="CH61" s="61">
        <v>16.2</v>
      </c>
      <c r="CI61" s="61">
        <v>23.7</v>
      </c>
      <c r="CJ61" s="61">
        <v>1312.93</v>
      </c>
      <c r="CK61" s="61">
        <v>655.9</v>
      </c>
      <c r="CL61" s="61">
        <v>984.41</v>
      </c>
      <c r="CM61" s="61">
        <v>8.86</v>
      </c>
      <c r="CN61" s="61">
        <v>6.83</v>
      </c>
      <c r="CO61" s="61">
        <v>7.84</v>
      </c>
      <c r="CP61" s="61">
        <v>0</v>
      </c>
      <c r="CQ61" s="61">
        <v>0.9</v>
      </c>
    </row>
    <row r="62" spans="1:95" ht="13.8" customHeight="1" x14ac:dyDescent="0.3">
      <c r="A62" s="121" t="s">
        <v>242</v>
      </c>
      <c r="B62" s="126" t="s">
        <v>218</v>
      </c>
      <c r="C62" s="123" t="str">
        <f>"200"</f>
        <v>200</v>
      </c>
      <c r="D62" s="124">
        <v>0</v>
      </c>
      <c r="E62" s="124">
        <v>0</v>
      </c>
      <c r="F62" s="124">
        <v>0</v>
      </c>
      <c r="G62" s="124">
        <v>0</v>
      </c>
      <c r="H62" s="124">
        <v>18.95</v>
      </c>
      <c r="I62" s="125">
        <v>70.710400000000007</v>
      </c>
      <c r="J62" s="82">
        <v>0</v>
      </c>
      <c r="K62" s="60">
        <v>0</v>
      </c>
      <c r="L62" s="60">
        <v>0</v>
      </c>
      <c r="M62" s="60">
        <v>0</v>
      </c>
      <c r="N62" s="60">
        <v>18.23</v>
      </c>
      <c r="O62" s="60">
        <v>0</v>
      </c>
      <c r="P62" s="60">
        <v>0.72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120</v>
      </c>
      <c r="AB62" s="60">
        <v>0</v>
      </c>
      <c r="AC62" s="60">
        <v>0</v>
      </c>
      <c r="AD62" s="60">
        <v>2.34</v>
      </c>
      <c r="AE62" s="60">
        <v>0.26</v>
      </c>
      <c r="AF62" s="60">
        <v>0.31</v>
      </c>
      <c r="AG62" s="60">
        <v>2.5499999999999998</v>
      </c>
      <c r="AH62" s="60">
        <v>0</v>
      </c>
      <c r="AI62" s="60">
        <v>8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0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200.64</v>
      </c>
      <c r="CC62" s="62"/>
      <c r="CD62" s="62"/>
      <c r="CE62" s="61">
        <v>120</v>
      </c>
      <c r="CF62" s="61"/>
      <c r="CG62" s="61">
        <v>0</v>
      </c>
      <c r="CH62" s="61">
        <v>0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0</v>
      </c>
      <c r="CP62" s="61">
        <v>0</v>
      </c>
      <c r="CQ62" s="61">
        <v>0</v>
      </c>
    </row>
    <row r="63" spans="1:95" x14ac:dyDescent="0.3">
      <c r="A63" s="121" t="str">
        <f>"-"</f>
        <v>-</v>
      </c>
      <c r="B63" s="126" t="s">
        <v>254</v>
      </c>
      <c r="C63" s="123">
        <v>25</v>
      </c>
      <c r="D63" s="124">
        <v>1.65</v>
      </c>
      <c r="E63" s="124">
        <v>0</v>
      </c>
      <c r="F63" s="124">
        <v>0.16</v>
      </c>
      <c r="G63" s="124">
        <v>0.2</v>
      </c>
      <c r="H63" s="124">
        <v>11.72</v>
      </c>
      <c r="I63" s="125">
        <v>55.97</v>
      </c>
      <c r="J63" s="82">
        <v>0</v>
      </c>
      <c r="K63" s="60">
        <v>0</v>
      </c>
      <c r="L63" s="60">
        <v>0</v>
      </c>
      <c r="M63" s="60">
        <v>0</v>
      </c>
      <c r="N63" s="60">
        <v>1.44</v>
      </c>
      <c r="O63" s="60">
        <v>17.079999999999998</v>
      </c>
      <c r="P63" s="60">
        <v>3</v>
      </c>
      <c r="Q63" s="60">
        <v>0</v>
      </c>
      <c r="R63" s="60">
        <v>0</v>
      </c>
      <c r="S63" s="60">
        <v>0.12</v>
      </c>
      <c r="T63" s="60">
        <v>0.72</v>
      </c>
      <c r="U63" s="60">
        <v>137.19999999999999</v>
      </c>
      <c r="V63" s="60">
        <v>90</v>
      </c>
      <c r="W63" s="60">
        <v>13.6</v>
      </c>
      <c r="X63" s="60">
        <v>25.2</v>
      </c>
      <c r="Y63" s="60">
        <v>68.8</v>
      </c>
      <c r="Z63" s="60">
        <v>1.1200000000000001</v>
      </c>
      <c r="AA63" s="60">
        <v>3.6</v>
      </c>
      <c r="AB63" s="60">
        <v>0</v>
      </c>
      <c r="AC63" s="60">
        <v>3.6</v>
      </c>
      <c r="AD63" s="60">
        <v>0.68</v>
      </c>
      <c r="AE63" s="60">
        <v>0.06</v>
      </c>
      <c r="AF63" s="60">
        <v>0.02</v>
      </c>
      <c r="AG63" s="60">
        <v>1.88</v>
      </c>
      <c r="AH63" s="60">
        <v>1.88</v>
      </c>
      <c r="AI63" s="60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13.32</v>
      </c>
      <c r="CC63" s="62"/>
      <c r="CD63" s="62"/>
      <c r="CE63" s="61">
        <v>3.6</v>
      </c>
      <c r="CF63" s="61"/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0</v>
      </c>
      <c r="CO63" s="61">
        <v>0</v>
      </c>
      <c r="CP63" s="61">
        <v>0</v>
      </c>
      <c r="CQ63" s="61">
        <v>0</v>
      </c>
    </row>
    <row r="64" spans="1:95" x14ac:dyDescent="0.3">
      <c r="A64" s="121" t="str">
        <f>"-"</f>
        <v>-</v>
      </c>
      <c r="B64" s="126" t="s">
        <v>100</v>
      </c>
      <c r="C64" s="123" t="str">
        <f>"25"</f>
        <v>25</v>
      </c>
      <c r="D64" s="124">
        <v>1.65</v>
      </c>
      <c r="E64" s="124">
        <v>0</v>
      </c>
      <c r="F64" s="124">
        <v>0.3</v>
      </c>
      <c r="G64" s="124">
        <v>0.3</v>
      </c>
      <c r="H64" s="124">
        <v>10.43</v>
      </c>
      <c r="I64" s="125">
        <v>48.344999999999999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  <c r="BZ64" s="108"/>
      <c r="CA64" s="108"/>
      <c r="CB64" s="108"/>
      <c r="CC64" s="109"/>
      <c r="CD64" s="109"/>
      <c r="CE64" s="108"/>
      <c r="CF64" s="108"/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</row>
    <row r="65" spans="1:95" x14ac:dyDescent="0.3">
      <c r="A65" s="127"/>
      <c r="B65" s="142" t="s">
        <v>101</v>
      </c>
      <c r="C65" s="128"/>
      <c r="D65" s="129">
        <f t="shared" ref="D65:I65" si="16">SUM(D59:D64)</f>
        <v>21.979999999999997</v>
      </c>
      <c r="E65" s="129">
        <f t="shared" si="16"/>
        <v>12.229999999999999</v>
      </c>
      <c r="F65" s="129">
        <f t="shared" si="16"/>
        <v>22.57</v>
      </c>
      <c r="G65" s="129">
        <f t="shared" si="16"/>
        <v>4.58</v>
      </c>
      <c r="H65" s="129">
        <f t="shared" si="16"/>
        <v>87.06</v>
      </c>
      <c r="I65" s="130">
        <f t="shared" si="16"/>
        <v>678.64762316000008</v>
      </c>
      <c r="J65" s="63">
        <v>14</v>
      </c>
      <c r="K65" s="63">
        <v>2.97</v>
      </c>
      <c r="L65" s="63">
        <v>0</v>
      </c>
      <c r="M65" s="63">
        <v>0</v>
      </c>
      <c r="N65" s="63">
        <v>25.46</v>
      </c>
      <c r="O65" s="63">
        <v>77.53</v>
      </c>
      <c r="P65" s="63">
        <v>13.95</v>
      </c>
      <c r="Q65" s="63">
        <v>0</v>
      </c>
      <c r="R65" s="63">
        <v>0</v>
      </c>
      <c r="S65" s="63">
        <v>0.97</v>
      </c>
      <c r="T65" s="63">
        <v>7.19</v>
      </c>
      <c r="U65" s="63">
        <v>1419.87</v>
      </c>
      <c r="V65" s="63">
        <v>1104.4000000000001</v>
      </c>
      <c r="W65" s="63">
        <v>75.08</v>
      </c>
      <c r="X65" s="63">
        <v>167.73</v>
      </c>
      <c r="Y65" s="63">
        <v>443</v>
      </c>
      <c r="Z65" s="63">
        <v>7.82</v>
      </c>
      <c r="AA65" s="63">
        <v>154.9</v>
      </c>
      <c r="AB65" s="63">
        <v>1603.62</v>
      </c>
      <c r="AC65" s="63">
        <v>359.31</v>
      </c>
      <c r="AD65" s="63">
        <v>7.03</v>
      </c>
      <c r="AE65" s="63">
        <v>0.95</v>
      </c>
      <c r="AF65" s="63">
        <v>0.61</v>
      </c>
      <c r="AG65" s="63">
        <v>9.17</v>
      </c>
      <c r="AH65" s="63">
        <v>13.23</v>
      </c>
      <c r="AI65" s="63">
        <v>18.649999999999999</v>
      </c>
      <c r="AJ65" s="1">
        <v>0</v>
      </c>
      <c r="AK65" s="1">
        <v>1173.77</v>
      </c>
      <c r="AL65" s="1">
        <v>993.92</v>
      </c>
      <c r="AM65" s="1">
        <v>1592.1</v>
      </c>
      <c r="AN65" s="1">
        <v>1396.6</v>
      </c>
      <c r="AO65" s="1">
        <v>494.56</v>
      </c>
      <c r="AP65" s="1">
        <v>880.99</v>
      </c>
      <c r="AQ65" s="1">
        <v>296.06</v>
      </c>
      <c r="AR65" s="1">
        <v>1014.06</v>
      </c>
      <c r="AS65" s="1">
        <v>1083.96</v>
      </c>
      <c r="AT65" s="1">
        <v>1471.3</v>
      </c>
      <c r="AU65" s="1">
        <v>1853.34</v>
      </c>
      <c r="AV65" s="1">
        <v>686.09</v>
      </c>
      <c r="AW65" s="1">
        <v>1057.77</v>
      </c>
      <c r="AX65" s="1">
        <v>4280.79</v>
      </c>
      <c r="AY65" s="1">
        <v>128.63</v>
      </c>
      <c r="AZ65" s="1">
        <v>1139.21</v>
      </c>
      <c r="BA65" s="1">
        <v>1001.34</v>
      </c>
      <c r="BB65" s="1">
        <v>741.55</v>
      </c>
      <c r="BC65" s="1">
        <v>388.73</v>
      </c>
      <c r="BD65" s="1">
        <v>0.21</v>
      </c>
      <c r="BE65" s="1">
        <v>0.05</v>
      </c>
      <c r="BF65" s="1">
        <v>0.04</v>
      </c>
      <c r="BG65" s="1">
        <v>0.1</v>
      </c>
      <c r="BH65" s="1">
        <v>0.13</v>
      </c>
      <c r="BI65" s="1">
        <v>0.44</v>
      </c>
      <c r="BJ65" s="1">
        <v>0</v>
      </c>
      <c r="BK65" s="1">
        <v>1.95</v>
      </c>
      <c r="BL65" s="1">
        <v>0</v>
      </c>
      <c r="BM65" s="1">
        <v>0.61</v>
      </c>
      <c r="BN65" s="1">
        <v>0.02</v>
      </c>
      <c r="BO65" s="1">
        <v>0.03</v>
      </c>
      <c r="BP65" s="1">
        <v>0</v>
      </c>
      <c r="BQ65" s="1">
        <v>0.05</v>
      </c>
      <c r="BR65" s="1">
        <v>0.17</v>
      </c>
      <c r="BS65" s="1">
        <v>2.81</v>
      </c>
      <c r="BT65" s="1">
        <v>0.01</v>
      </c>
      <c r="BU65" s="1">
        <v>0</v>
      </c>
      <c r="BV65" s="1">
        <v>3.37</v>
      </c>
      <c r="BW65" s="1">
        <v>7.0000000000000007E-2</v>
      </c>
      <c r="BX65" s="1">
        <v>0</v>
      </c>
      <c r="BY65" s="1">
        <v>0</v>
      </c>
      <c r="BZ65" s="1">
        <v>0</v>
      </c>
      <c r="CA65" s="1">
        <v>0</v>
      </c>
      <c r="CB65" s="1">
        <v>731.65</v>
      </c>
      <c r="CC65" s="64"/>
      <c r="CD65" s="64"/>
      <c r="CE65" s="1">
        <v>422.17</v>
      </c>
      <c r="CF65" s="1"/>
      <c r="CG65" s="1">
        <v>112.8</v>
      </c>
      <c r="CH65" s="1">
        <v>65.540000000000006</v>
      </c>
      <c r="CI65" s="1">
        <v>89.17</v>
      </c>
      <c r="CJ65" s="1">
        <v>5976.22</v>
      </c>
      <c r="CK65" s="1">
        <v>3206.66</v>
      </c>
      <c r="CL65" s="1">
        <v>4591.4399999999996</v>
      </c>
      <c r="CM65" s="1">
        <v>80.349999999999994</v>
      </c>
      <c r="CN65" s="1">
        <v>47.59</v>
      </c>
      <c r="CO65" s="1">
        <v>64.069999999999993</v>
      </c>
      <c r="CP65" s="1">
        <v>0</v>
      </c>
      <c r="CQ65" s="1">
        <v>2.6</v>
      </c>
    </row>
    <row r="66" spans="1:95" ht="13.2" hidden="1" customHeight="1" x14ac:dyDescent="0.3">
      <c r="A66" s="56"/>
      <c r="B66" s="16" t="s">
        <v>247</v>
      </c>
      <c r="C66" s="74"/>
      <c r="D66" s="17">
        <v>22.5</v>
      </c>
      <c r="E66" s="17">
        <v>0</v>
      </c>
      <c r="F66" s="17">
        <v>23</v>
      </c>
      <c r="G66" s="17">
        <v>0</v>
      </c>
      <c r="H66" s="17">
        <v>95.75</v>
      </c>
      <c r="I66" s="90">
        <v>680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315</v>
      </c>
      <c r="AD66" s="50">
        <v>0</v>
      </c>
      <c r="AE66" s="50">
        <v>0.48999999999999994</v>
      </c>
      <c r="AF66" s="50">
        <v>0.55999999999999994</v>
      </c>
      <c r="AI66" s="50">
        <v>24.5</v>
      </c>
      <c r="CI66" s="51">
        <v>0</v>
      </c>
      <c r="CL66" s="51">
        <v>0</v>
      </c>
      <c r="CO66" s="51">
        <v>0</v>
      </c>
    </row>
    <row r="67" spans="1:95" ht="13.8" hidden="1" customHeight="1" x14ac:dyDescent="0.3">
      <c r="A67" s="56"/>
      <c r="B67" s="16" t="s">
        <v>103</v>
      </c>
      <c r="C67" s="74"/>
      <c r="D67" s="17">
        <f t="shared" ref="D67:I67" si="17">D65-D66</f>
        <v>-0.52000000000000313</v>
      </c>
      <c r="E67" s="17">
        <f t="shared" si="17"/>
        <v>12.229999999999999</v>
      </c>
      <c r="F67" s="17">
        <f t="shared" si="17"/>
        <v>-0.42999999999999972</v>
      </c>
      <c r="G67" s="17">
        <f t="shared" si="17"/>
        <v>4.58</v>
      </c>
      <c r="H67" s="17">
        <f t="shared" si="17"/>
        <v>-8.6899999999999977</v>
      </c>
      <c r="I67" s="90">
        <f t="shared" si="17"/>
        <v>-1.3523768399999199</v>
      </c>
      <c r="V67" s="50">
        <f t="shared" ref="V67:AF67" si="18">V65-V66</f>
        <v>1104.4000000000001</v>
      </c>
      <c r="W67" s="50">
        <f t="shared" si="18"/>
        <v>75.08</v>
      </c>
      <c r="X67" s="50">
        <f t="shared" si="18"/>
        <v>167.73</v>
      </c>
      <c r="Y67" s="50">
        <f t="shared" si="18"/>
        <v>443</v>
      </c>
      <c r="Z67" s="50">
        <f t="shared" si="18"/>
        <v>7.82</v>
      </c>
      <c r="AA67" s="50">
        <f t="shared" si="18"/>
        <v>154.9</v>
      </c>
      <c r="AB67" s="50">
        <f t="shared" si="18"/>
        <v>1603.62</v>
      </c>
      <c r="AC67" s="50">
        <f t="shared" si="18"/>
        <v>44.31</v>
      </c>
      <c r="AD67" s="50">
        <f t="shared" si="18"/>
        <v>7.03</v>
      </c>
      <c r="AE67" s="50">
        <f t="shared" si="18"/>
        <v>0.46</v>
      </c>
      <c r="AF67" s="50">
        <f t="shared" si="18"/>
        <v>5.0000000000000044E-2</v>
      </c>
      <c r="AI67" s="50">
        <f>AI65-AI66</f>
        <v>-5.8500000000000014</v>
      </c>
      <c r="CI67" s="51">
        <f>CI65-CI66</f>
        <v>89.17</v>
      </c>
      <c r="CL67" s="51">
        <f>CL65-CL66</f>
        <v>4591.4399999999996</v>
      </c>
      <c r="CO67" s="51">
        <f>CO65-CO66</f>
        <v>64.069999999999993</v>
      </c>
    </row>
    <row r="68" spans="1:95" ht="13.8" hidden="1" customHeight="1" x14ac:dyDescent="0.3">
      <c r="A68" s="56"/>
      <c r="B68" s="16" t="s">
        <v>104</v>
      </c>
      <c r="C68" s="74"/>
      <c r="D68" s="17">
        <v>13</v>
      </c>
      <c r="E68" s="17"/>
      <c r="F68" s="17">
        <v>38</v>
      </c>
      <c r="G68" s="17"/>
      <c r="H68" s="17">
        <v>49</v>
      </c>
      <c r="I68" s="90"/>
    </row>
    <row r="69" spans="1:95" ht="9.6" customHeight="1" x14ac:dyDescent="0.3">
      <c r="A69" s="56"/>
      <c r="B69" s="16"/>
      <c r="C69" s="74"/>
      <c r="D69" s="17"/>
      <c r="E69" s="17"/>
      <c r="F69" s="17"/>
      <c r="G69" s="17"/>
      <c r="H69" s="17"/>
      <c r="I69" s="90"/>
    </row>
    <row r="70" spans="1:95" x14ac:dyDescent="0.3">
      <c r="A70" s="56"/>
      <c r="B70" s="23" t="s">
        <v>146</v>
      </c>
      <c r="C70" s="180" t="s">
        <v>156</v>
      </c>
      <c r="D70" s="233" t="s">
        <v>157</v>
      </c>
      <c r="E70" s="233"/>
      <c r="F70" s="281" t="s">
        <v>158</v>
      </c>
      <c r="G70" s="281"/>
      <c r="H70" s="181" t="s">
        <v>159</v>
      </c>
      <c r="I70" s="181" t="s">
        <v>160</v>
      </c>
    </row>
    <row r="71" spans="1:95" s="185" customFormat="1" x14ac:dyDescent="0.3">
      <c r="A71" s="121"/>
      <c r="B71" s="149" t="s">
        <v>92</v>
      </c>
      <c r="C71" s="131"/>
      <c r="D71" s="232"/>
      <c r="E71" s="232"/>
      <c r="F71" s="273"/>
      <c r="G71" s="273"/>
      <c r="H71" s="132"/>
      <c r="I71" s="13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4"/>
      <c r="CD71" s="184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</row>
    <row r="72" spans="1:95" ht="15" customHeight="1" x14ac:dyDescent="0.3">
      <c r="A72" s="121" t="s">
        <v>219</v>
      </c>
      <c r="B72" s="126" t="s">
        <v>220</v>
      </c>
      <c r="C72" s="123" t="str">
        <f>"100/30"</f>
        <v>100/30</v>
      </c>
      <c r="D72" s="124">
        <v>11.13</v>
      </c>
      <c r="E72" s="124">
        <v>9.86</v>
      </c>
      <c r="F72" s="124">
        <v>15.65</v>
      </c>
      <c r="G72" s="124">
        <v>5.33</v>
      </c>
      <c r="H72" s="124">
        <v>12.57</v>
      </c>
      <c r="I72" s="125">
        <v>270.5</v>
      </c>
      <c r="J72" s="82">
        <v>10.130000000000001</v>
      </c>
      <c r="K72" s="60">
        <v>3.32</v>
      </c>
      <c r="L72" s="60">
        <v>0</v>
      </c>
      <c r="M72" s="60">
        <v>0</v>
      </c>
      <c r="N72" s="60">
        <v>3.84</v>
      </c>
      <c r="O72" s="60">
        <v>6.06</v>
      </c>
      <c r="P72" s="60">
        <v>2.67</v>
      </c>
      <c r="Q72" s="60">
        <v>0</v>
      </c>
      <c r="R72" s="60">
        <v>0</v>
      </c>
      <c r="S72" s="60">
        <v>0.13</v>
      </c>
      <c r="T72" s="60">
        <v>1.73</v>
      </c>
      <c r="U72" s="60">
        <v>173.54</v>
      </c>
      <c r="V72" s="60">
        <v>289.01</v>
      </c>
      <c r="W72" s="60">
        <v>42.92</v>
      </c>
      <c r="X72" s="60">
        <v>36.49</v>
      </c>
      <c r="Y72" s="60">
        <v>160.27000000000001</v>
      </c>
      <c r="Z72" s="60">
        <v>1.81</v>
      </c>
      <c r="AA72" s="60">
        <v>3.69</v>
      </c>
      <c r="AB72" s="60">
        <v>5.53</v>
      </c>
      <c r="AC72" s="60">
        <v>20.100000000000001</v>
      </c>
      <c r="AD72" s="60">
        <v>3.09</v>
      </c>
      <c r="AE72" s="60">
        <v>0.28000000000000003</v>
      </c>
      <c r="AF72" s="60">
        <v>0.11</v>
      </c>
      <c r="AG72" s="60">
        <v>1.82</v>
      </c>
      <c r="AH72" s="60">
        <v>4.9400000000000004</v>
      </c>
      <c r="AI72" s="60">
        <v>1.33</v>
      </c>
      <c r="AJ72" s="61">
        <v>0</v>
      </c>
      <c r="AK72" s="61">
        <v>569.74</v>
      </c>
      <c r="AL72" s="61">
        <v>492.52</v>
      </c>
      <c r="AM72" s="61">
        <v>773.95</v>
      </c>
      <c r="AN72" s="61">
        <v>802.97</v>
      </c>
      <c r="AO72" s="61">
        <v>232.35</v>
      </c>
      <c r="AP72" s="61">
        <v>443.1</v>
      </c>
      <c r="AQ72" s="61">
        <v>126.68</v>
      </c>
      <c r="AR72" s="61">
        <v>421.9</v>
      </c>
      <c r="AS72" s="61">
        <v>466.44</v>
      </c>
      <c r="AT72" s="61">
        <v>530.67999999999995</v>
      </c>
      <c r="AU72" s="61">
        <v>792.31</v>
      </c>
      <c r="AV72" s="61">
        <v>356.1</v>
      </c>
      <c r="AW72" s="61">
        <v>420.45</v>
      </c>
      <c r="AX72" s="61">
        <v>1393.38</v>
      </c>
      <c r="AY72" s="61">
        <v>100.67</v>
      </c>
      <c r="AZ72" s="61">
        <v>409.04</v>
      </c>
      <c r="BA72" s="61">
        <v>374.96</v>
      </c>
      <c r="BB72" s="61">
        <v>358.42</v>
      </c>
      <c r="BC72" s="61">
        <v>119.5</v>
      </c>
      <c r="BD72" s="61">
        <v>0.05</v>
      </c>
      <c r="BE72" s="61">
        <v>0.02</v>
      </c>
      <c r="BF72" s="61">
        <v>0.01</v>
      </c>
      <c r="BG72" s="61">
        <v>0.03</v>
      </c>
      <c r="BH72" s="61">
        <v>0.03</v>
      </c>
      <c r="BI72" s="61">
        <v>0.15</v>
      </c>
      <c r="BJ72" s="61">
        <v>0</v>
      </c>
      <c r="BK72" s="61">
        <v>0.68</v>
      </c>
      <c r="BL72" s="61">
        <v>0</v>
      </c>
      <c r="BM72" s="61">
        <v>0.28999999999999998</v>
      </c>
      <c r="BN72" s="61">
        <v>0.01</v>
      </c>
      <c r="BO72" s="61">
        <v>0.03</v>
      </c>
      <c r="BP72" s="61">
        <v>0</v>
      </c>
      <c r="BQ72" s="61">
        <v>0.03</v>
      </c>
      <c r="BR72" s="61">
        <v>0.05</v>
      </c>
      <c r="BS72" s="61">
        <v>1.28</v>
      </c>
      <c r="BT72" s="61">
        <v>0</v>
      </c>
      <c r="BU72" s="61">
        <v>0</v>
      </c>
      <c r="BV72" s="61">
        <v>3.01</v>
      </c>
      <c r="BW72" s="61">
        <v>0</v>
      </c>
      <c r="BX72" s="61">
        <v>0</v>
      </c>
      <c r="BY72" s="61">
        <v>0</v>
      </c>
      <c r="BZ72" s="61">
        <v>0</v>
      </c>
      <c r="CA72" s="61">
        <v>0</v>
      </c>
      <c r="CB72" s="61">
        <v>112.82</v>
      </c>
      <c r="CC72" s="62"/>
      <c r="CD72" s="62"/>
      <c r="CE72" s="61">
        <v>4.62</v>
      </c>
      <c r="CF72" s="61"/>
      <c r="CG72" s="61">
        <v>17.61</v>
      </c>
      <c r="CH72" s="61">
        <v>10.62</v>
      </c>
      <c r="CI72" s="61">
        <v>14.12</v>
      </c>
      <c r="CJ72" s="61">
        <v>2751</v>
      </c>
      <c r="CK72" s="61">
        <v>1530.56</v>
      </c>
      <c r="CL72" s="61">
        <v>2140.7800000000002</v>
      </c>
      <c r="CM72" s="61">
        <v>24.7</v>
      </c>
      <c r="CN72" s="61">
        <v>14.15</v>
      </c>
      <c r="CO72" s="61">
        <v>19.63</v>
      </c>
      <c r="CP72" s="61">
        <v>0</v>
      </c>
      <c r="CQ72" s="61">
        <v>0.24</v>
      </c>
    </row>
    <row r="73" spans="1:95" ht="15.6" customHeight="1" x14ac:dyDescent="0.3">
      <c r="A73" s="121" t="s">
        <v>221</v>
      </c>
      <c r="B73" s="126" t="s">
        <v>222</v>
      </c>
      <c r="C73" s="123" t="str">
        <f>"180"</f>
        <v>180</v>
      </c>
      <c r="D73" s="124">
        <v>6.54</v>
      </c>
      <c r="E73" s="124">
        <v>0.03</v>
      </c>
      <c r="F73" s="124">
        <v>7.32</v>
      </c>
      <c r="G73" s="124">
        <v>1.59</v>
      </c>
      <c r="H73" s="124">
        <v>45.19</v>
      </c>
      <c r="I73" s="125">
        <v>247.64661899999999</v>
      </c>
      <c r="J73" s="82">
        <v>3.2</v>
      </c>
      <c r="K73" s="60">
        <v>0.76</v>
      </c>
      <c r="L73" s="60">
        <v>0</v>
      </c>
      <c r="M73" s="60">
        <v>0</v>
      </c>
      <c r="N73" s="60">
        <v>1.54</v>
      </c>
      <c r="O73" s="60">
        <v>41.85</v>
      </c>
      <c r="P73" s="60">
        <v>1.8</v>
      </c>
      <c r="Q73" s="60">
        <v>0</v>
      </c>
      <c r="R73" s="60">
        <v>0</v>
      </c>
      <c r="S73" s="60">
        <v>0.19</v>
      </c>
      <c r="T73" s="60">
        <v>0.67</v>
      </c>
      <c r="U73" s="60">
        <v>9.02</v>
      </c>
      <c r="V73" s="60">
        <v>119.83</v>
      </c>
      <c r="W73" s="60">
        <v>6.91</v>
      </c>
      <c r="X73" s="60">
        <v>31.73</v>
      </c>
      <c r="Y73" s="60">
        <v>89.7</v>
      </c>
      <c r="Z73" s="60">
        <v>0.75</v>
      </c>
      <c r="AA73" s="60">
        <v>19.12</v>
      </c>
      <c r="AB73" s="60">
        <v>120.1</v>
      </c>
      <c r="AC73" s="60">
        <v>56.86</v>
      </c>
      <c r="AD73" s="60">
        <v>0.79</v>
      </c>
      <c r="AE73" s="60">
        <v>0.04</v>
      </c>
      <c r="AF73" s="60">
        <v>0.03</v>
      </c>
      <c r="AG73" s="60">
        <v>0.86</v>
      </c>
      <c r="AH73" s="60">
        <v>2.21</v>
      </c>
      <c r="AI73" s="60">
        <v>1.1200000000000001</v>
      </c>
      <c r="AJ73" s="61">
        <v>0</v>
      </c>
      <c r="AK73" s="61">
        <v>250.04</v>
      </c>
      <c r="AL73" s="61">
        <v>196.7</v>
      </c>
      <c r="AM73" s="61">
        <v>369.55</v>
      </c>
      <c r="AN73" s="61">
        <v>155.38999999999999</v>
      </c>
      <c r="AO73" s="61">
        <v>95.31</v>
      </c>
      <c r="AP73" s="61">
        <v>143.65</v>
      </c>
      <c r="AQ73" s="61">
        <v>60.59</v>
      </c>
      <c r="AR73" s="61">
        <v>220.43</v>
      </c>
      <c r="AS73" s="61">
        <v>232.07</v>
      </c>
      <c r="AT73" s="61">
        <v>302.83</v>
      </c>
      <c r="AU73" s="61">
        <v>321.62</v>
      </c>
      <c r="AV73" s="61">
        <v>101.79</v>
      </c>
      <c r="AW73" s="61">
        <v>190.27</v>
      </c>
      <c r="AX73" s="61">
        <v>715.16</v>
      </c>
      <c r="AY73" s="61">
        <v>0</v>
      </c>
      <c r="AZ73" s="61">
        <v>196.95</v>
      </c>
      <c r="BA73" s="61">
        <v>197.15</v>
      </c>
      <c r="BB73" s="61">
        <v>173.06</v>
      </c>
      <c r="BC73" s="61">
        <v>81.44</v>
      </c>
      <c r="BD73" s="61">
        <v>0.18</v>
      </c>
      <c r="BE73" s="61">
        <v>0.04</v>
      </c>
      <c r="BF73" s="61">
        <v>0.03</v>
      </c>
      <c r="BG73" s="61">
        <v>0.09</v>
      </c>
      <c r="BH73" s="61">
        <v>0.11</v>
      </c>
      <c r="BI73" s="61">
        <v>0.38</v>
      </c>
      <c r="BJ73" s="61">
        <v>0</v>
      </c>
      <c r="BK73" s="61">
        <v>1.32</v>
      </c>
      <c r="BL73" s="61">
        <v>0</v>
      </c>
      <c r="BM73" s="61">
        <v>0.41</v>
      </c>
      <c r="BN73" s="61">
        <v>0</v>
      </c>
      <c r="BO73" s="61">
        <v>0.01</v>
      </c>
      <c r="BP73" s="61">
        <v>0</v>
      </c>
      <c r="BQ73" s="61">
        <v>0.04</v>
      </c>
      <c r="BR73" s="61">
        <v>0.14000000000000001</v>
      </c>
      <c r="BS73" s="61">
        <v>1.46</v>
      </c>
      <c r="BT73" s="61">
        <v>0</v>
      </c>
      <c r="BU73" s="61">
        <v>0</v>
      </c>
      <c r="BV73" s="61">
        <v>0.73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139.52000000000001</v>
      </c>
      <c r="CC73" s="62"/>
      <c r="CD73" s="62"/>
      <c r="CE73" s="61">
        <v>39.130000000000003</v>
      </c>
      <c r="CF73" s="61"/>
      <c r="CG73" s="61">
        <v>1.21</v>
      </c>
      <c r="CH73" s="61">
        <v>1.21</v>
      </c>
      <c r="CI73" s="61">
        <v>1.21</v>
      </c>
      <c r="CJ73" s="61">
        <v>1895.25</v>
      </c>
      <c r="CK73" s="61">
        <v>945</v>
      </c>
      <c r="CL73" s="61">
        <v>1420.13</v>
      </c>
      <c r="CM73" s="61">
        <v>4.5199999999999996</v>
      </c>
      <c r="CN73" s="61">
        <v>1.05</v>
      </c>
      <c r="CO73" s="61">
        <v>2.78</v>
      </c>
      <c r="CP73" s="61">
        <v>0</v>
      </c>
      <c r="CQ73" s="61">
        <v>0</v>
      </c>
    </row>
    <row r="74" spans="1:95" x14ac:dyDescent="0.3">
      <c r="A74" s="121" t="s">
        <v>125</v>
      </c>
      <c r="B74" s="126" t="s">
        <v>126</v>
      </c>
      <c r="C74" s="123" t="str">
        <f>"200"</f>
        <v>200</v>
      </c>
      <c r="D74" s="124">
        <v>0.12</v>
      </c>
      <c r="E74" s="124">
        <v>0</v>
      </c>
      <c r="F74" s="124">
        <v>0.02</v>
      </c>
      <c r="G74" s="124">
        <v>0.02</v>
      </c>
      <c r="H74" s="124">
        <v>9.83</v>
      </c>
      <c r="I74" s="124">
        <v>38.659836097560984</v>
      </c>
      <c r="J74" s="82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2"/>
      <c r="CD74" s="62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</row>
    <row r="75" spans="1:95" x14ac:dyDescent="0.3">
      <c r="A75" s="121" t="str">
        <f>"-"</f>
        <v>-</v>
      </c>
      <c r="B75" s="126" t="s">
        <v>100</v>
      </c>
      <c r="C75" s="123" t="str">
        <f>"25"</f>
        <v>25</v>
      </c>
      <c r="D75" s="124">
        <v>1.65</v>
      </c>
      <c r="E75" s="124">
        <v>0</v>
      </c>
      <c r="F75" s="124">
        <v>0.3</v>
      </c>
      <c r="G75" s="124">
        <v>0.3</v>
      </c>
      <c r="H75" s="124">
        <v>10.43</v>
      </c>
      <c r="I75" s="125">
        <v>48.344999999999999</v>
      </c>
      <c r="J75" s="82">
        <v>0.06</v>
      </c>
      <c r="K75" s="60">
        <v>0</v>
      </c>
      <c r="L75" s="60">
        <v>0</v>
      </c>
      <c r="M75" s="60">
        <v>0</v>
      </c>
      <c r="N75" s="60">
        <v>0.36</v>
      </c>
      <c r="O75" s="60">
        <v>9.66</v>
      </c>
      <c r="P75" s="60">
        <v>2.4900000000000002</v>
      </c>
      <c r="Q75" s="60">
        <v>0</v>
      </c>
      <c r="R75" s="60">
        <v>0</v>
      </c>
      <c r="S75" s="60">
        <v>0.3</v>
      </c>
      <c r="T75" s="60">
        <v>0.75</v>
      </c>
      <c r="U75" s="60">
        <v>183</v>
      </c>
      <c r="V75" s="60">
        <v>73.5</v>
      </c>
      <c r="W75" s="60">
        <v>10.5</v>
      </c>
      <c r="X75" s="60">
        <v>14.1</v>
      </c>
      <c r="Y75" s="60">
        <v>47.4</v>
      </c>
      <c r="Z75" s="60">
        <v>1.17</v>
      </c>
      <c r="AA75" s="60">
        <v>0</v>
      </c>
      <c r="AB75" s="60">
        <v>1.5</v>
      </c>
      <c r="AC75" s="60">
        <v>0.3</v>
      </c>
      <c r="AD75" s="60">
        <v>0.42</v>
      </c>
      <c r="AE75" s="60">
        <v>0.05</v>
      </c>
      <c r="AF75" s="60">
        <v>0.02</v>
      </c>
      <c r="AG75" s="60">
        <v>0.21</v>
      </c>
      <c r="AH75" s="60">
        <v>0.6</v>
      </c>
      <c r="AI75" s="60">
        <v>0</v>
      </c>
      <c r="AJ75" s="61">
        <v>0</v>
      </c>
      <c r="AK75" s="61">
        <v>96.6</v>
      </c>
      <c r="AL75" s="61">
        <v>74.400000000000006</v>
      </c>
      <c r="AM75" s="61">
        <v>128.1</v>
      </c>
      <c r="AN75" s="61">
        <v>66.900000000000006</v>
      </c>
      <c r="AO75" s="61">
        <v>27.9</v>
      </c>
      <c r="AP75" s="61">
        <v>59.4</v>
      </c>
      <c r="AQ75" s="61">
        <v>24</v>
      </c>
      <c r="AR75" s="61">
        <v>111.3</v>
      </c>
      <c r="AS75" s="61">
        <v>89.1</v>
      </c>
      <c r="AT75" s="61">
        <v>87.3</v>
      </c>
      <c r="AU75" s="61">
        <v>139.19999999999999</v>
      </c>
      <c r="AV75" s="61">
        <v>37.200000000000003</v>
      </c>
      <c r="AW75" s="61">
        <v>93</v>
      </c>
      <c r="AX75" s="61">
        <v>467.7</v>
      </c>
      <c r="AY75" s="61">
        <v>0</v>
      </c>
      <c r="AZ75" s="61">
        <v>157.80000000000001</v>
      </c>
      <c r="BA75" s="61">
        <v>87.3</v>
      </c>
      <c r="BB75" s="61">
        <v>54</v>
      </c>
      <c r="BC75" s="61">
        <v>39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0.04</v>
      </c>
      <c r="BL75" s="61">
        <v>0</v>
      </c>
      <c r="BM75" s="61">
        <v>0</v>
      </c>
      <c r="BN75" s="61">
        <v>0.01</v>
      </c>
      <c r="BO75" s="61">
        <v>0</v>
      </c>
      <c r="BP75" s="61">
        <v>0</v>
      </c>
      <c r="BQ75" s="61">
        <v>0</v>
      </c>
      <c r="BR75" s="61">
        <v>0</v>
      </c>
      <c r="BS75" s="61">
        <v>0.03</v>
      </c>
      <c r="BT75" s="61">
        <v>0</v>
      </c>
      <c r="BU75" s="61">
        <v>0</v>
      </c>
      <c r="BV75" s="61">
        <v>0.14000000000000001</v>
      </c>
      <c r="BW75" s="61">
        <v>0.02</v>
      </c>
      <c r="BX75" s="61">
        <v>0</v>
      </c>
      <c r="BY75" s="61">
        <v>0</v>
      </c>
      <c r="BZ75" s="61">
        <v>0</v>
      </c>
      <c r="CA75" s="61">
        <v>0</v>
      </c>
      <c r="CB75" s="61">
        <v>14.1</v>
      </c>
      <c r="CC75" s="62"/>
      <c r="CD75" s="62"/>
      <c r="CE75" s="61">
        <v>0.25</v>
      </c>
      <c r="CF75" s="61"/>
      <c r="CG75" s="61">
        <v>3</v>
      </c>
      <c r="CH75" s="61">
        <v>3</v>
      </c>
      <c r="CI75" s="61">
        <v>3</v>
      </c>
      <c r="CJ75" s="61">
        <v>570</v>
      </c>
      <c r="CK75" s="61">
        <v>219.6</v>
      </c>
      <c r="CL75" s="61">
        <v>394.8</v>
      </c>
      <c r="CM75" s="61">
        <v>5.7</v>
      </c>
      <c r="CN75" s="61">
        <v>4.74</v>
      </c>
      <c r="CO75" s="61">
        <v>5.22</v>
      </c>
      <c r="CP75" s="61">
        <v>0</v>
      </c>
      <c r="CQ75" s="61">
        <v>0</v>
      </c>
    </row>
    <row r="76" spans="1:95" x14ac:dyDescent="0.3">
      <c r="A76" s="121" t="str">
        <f>"-"</f>
        <v>-</v>
      </c>
      <c r="B76" s="126" t="s">
        <v>204</v>
      </c>
      <c r="C76" s="123" t="str">
        <f>"100"</f>
        <v>100</v>
      </c>
      <c r="D76" s="124">
        <v>0.4</v>
      </c>
      <c r="E76" s="124">
        <v>0</v>
      </c>
      <c r="F76" s="124">
        <v>0.4</v>
      </c>
      <c r="G76" s="124">
        <v>0.4</v>
      </c>
      <c r="H76" s="124">
        <v>11.6</v>
      </c>
      <c r="I76" s="125">
        <v>48.68</v>
      </c>
      <c r="J76" s="83">
        <v>0.1</v>
      </c>
      <c r="K76" s="57">
        <v>0</v>
      </c>
      <c r="L76" s="57">
        <v>0</v>
      </c>
      <c r="M76" s="57">
        <v>0</v>
      </c>
      <c r="N76" s="57">
        <v>9</v>
      </c>
      <c r="O76" s="57">
        <v>0.8</v>
      </c>
      <c r="P76" s="57">
        <v>1.8</v>
      </c>
      <c r="Q76" s="57">
        <v>0</v>
      </c>
      <c r="R76" s="57">
        <v>0</v>
      </c>
      <c r="S76" s="57">
        <v>0.8</v>
      </c>
      <c r="T76" s="57">
        <v>0.5</v>
      </c>
      <c r="U76" s="57">
        <v>26</v>
      </c>
      <c r="V76" s="57">
        <v>278</v>
      </c>
      <c r="W76" s="57">
        <v>16</v>
      </c>
      <c r="X76" s="57">
        <v>9</v>
      </c>
      <c r="Y76" s="57">
        <v>11</v>
      </c>
      <c r="Z76" s="57">
        <v>2.2000000000000002</v>
      </c>
      <c r="AA76" s="57">
        <v>0</v>
      </c>
      <c r="AB76" s="57">
        <v>30</v>
      </c>
      <c r="AC76" s="57">
        <v>5</v>
      </c>
      <c r="AD76" s="57">
        <v>0.2</v>
      </c>
      <c r="AE76" s="57">
        <v>0.03</v>
      </c>
      <c r="AF76" s="57">
        <v>0.02</v>
      </c>
      <c r="AG76" s="57">
        <v>0.3</v>
      </c>
      <c r="AH76" s="57">
        <v>0.4</v>
      </c>
      <c r="AI76" s="57">
        <v>10</v>
      </c>
      <c r="AJ76" s="55">
        <v>0</v>
      </c>
      <c r="AK76" s="55">
        <v>12</v>
      </c>
      <c r="AL76" s="55">
        <v>13</v>
      </c>
      <c r="AM76" s="55">
        <v>19</v>
      </c>
      <c r="AN76" s="55">
        <v>18</v>
      </c>
      <c r="AO76" s="55">
        <v>3</v>
      </c>
      <c r="AP76" s="55">
        <v>11</v>
      </c>
      <c r="AQ76" s="55">
        <v>3</v>
      </c>
      <c r="AR76" s="55">
        <v>9</v>
      </c>
      <c r="AS76" s="55">
        <v>17</v>
      </c>
      <c r="AT76" s="55">
        <v>10</v>
      </c>
      <c r="AU76" s="55">
        <v>78</v>
      </c>
      <c r="AV76" s="55">
        <v>7</v>
      </c>
      <c r="AW76" s="55">
        <v>14</v>
      </c>
      <c r="AX76" s="55">
        <v>42</v>
      </c>
      <c r="AY76" s="55">
        <v>0</v>
      </c>
      <c r="AZ76" s="55">
        <v>13</v>
      </c>
      <c r="BA76" s="55">
        <v>16</v>
      </c>
      <c r="BB76" s="55">
        <v>6</v>
      </c>
      <c r="BC76" s="55">
        <v>5</v>
      </c>
      <c r="BD76" s="55">
        <v>0</v>
      </c>
      <c r="BE76" s="55">
        <v>0</v>
      </c>
      <c r="BF76" s="55">
        <v>0</v>
      </c>
      <c r="BG76" s="55">
        <v>0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  <c r="BX76" s="55">
        <v>0</v>
      </c>
      <c r="BY76" s="55">
        <v>0</v>
      </c>
      <c r="BZ76" s="55">
        <v>0</v>
      </c>
      <c r="CA76" s="55">
        <v>0</v>
      </c>
      <c r="CB76" s="55">
        <v>86.3</v>
      </c>
      <c r="CC76" s="58"/>
      <c r="CD76" s="58"/>
      <c r="CE76" s="55">
        <v>5</v>
      </c>
      <c r="CF76" s="55"/>
      <c r="CG76" s="55">
        <v>2</v>
      </c>
      <c r="CH76" s="55">
        <v>2</v>
      </c>
      <c r="CI76" s="55">
        <v>2</v>
      </c>
      <c r="CJ76" s="55">
        <v>150</v>
      </c>
      <c r="CK76" s="55">
        <v>150</v>
      </c>
      <c r="CL76" s="55">
        <v>150</v>
      </c>
      <c r="CM76" s="55">
        <v>46.8</v>
      </c>
      <c r="CN76" s="55">
        <v>46.8</v>
      </c>
      <c r="CO76" s="55">
        <v>46.8</v>
      </c>
      <c r="CP76" s="55">
        <v>0</v>
      </c>
      <c r="CQ76" s="55">
        <v>0</v>
      </c>
    </row>
    <row r="77" spans="1:95" x14ac:dyDescent="0.3">
      <c r="A77" s="127"/>
      <c r="B77" s="142" t="s">
        <v>101</v>
      </c>
      <c r="C77" s="128"/>
      <c r="D77" s="129">
        <f t="shared" ref="D77:I77" si="19">SUM(D72:D76)</f>
        <v>19.84</v>
      </c>
      <c r="E77" s="129">
        <f t="shared" si="19"/>
        <v>9.8899999999999988</v>
      </c>
      <c r="F77" s="129">
        <f t="shared" si="19"/>
        <v>23.689999999999998</v>
      </c>
      <c r="G77" s="129">
        <f t="shared" si="19"/>
        <v>7.64</v>
      </c>
      <c r="H77" s="129">
        <f t="shared" si="19"/>
        <v>89.62</v>
      </c>
      <c r="I77" s="130">
        <f t="shared" si="19"/>
        <v>653.83145509756093</v>
      </c>
      <c r="J77" s="63">
        <v>14.22</v>
      </c>
      <c r="K77" s="63">
        <v>7.33</v>
      </c>
      <c r="L77" s="63">
        <v>0</v>
      </c>
      <c r="M77" s="63">
        <v>0</v>
      </c>
      <c r="N77" s="63">
        <v>29.5</v>
      </c>
      <c r="O77" s="63">
        <v>89.54</v>
      </c>
      <c r="P77" s="63">
        <v>12.8</v>
      </c>
      <c r="Q77" s="63">
        <v>0</v>
      </c>
      <c r="R77" s="63">
        <v>0</v>
      </c>
      <c r="S77" s="63">
        <v>1.97</v>
      </c>
      <c r="T77" s="63">
        <v>6.29</v>
      </c>
      <c r="U77" s="63">
        <v>600.64</v>
      </c>
      <c r="V77" s="63">
        <v>1372.9</v>
      </c>
      <c r="W77" s="63">
        <v>121.5</v>
      </c>
      <c r="X77" s="63">
        <v>136.04</v>
      </c>
      <c r="Y77" s="63">
        <v>421.27</v>
      </c>
      <c r="Z77" s="63">
        <v>8.18</v>
      </c>
      <c r="AA77" s="63">
        <v>22.81</v>
      </c>
      <c r="AB77" s="63">
        <v>1530.18</v>
      </c>
      <c r="AC77" s="63">
        <v>337.29</v>
      </c>
      <c r="AD77" s="63">
        <v>7.01</v>
      </c>
      <c r="AE77" s="63">
        <v>0.63</v>
      </c>
      <c r="AF77" s="63">
        <v>0.26</v>
      </c>
      <c r="AG77" s="63">
        <v>4.45</v>
      </c>
      <c r="AH77" s="63">
        <v>10.82</v>
      </c>
      <c r="AI77" s="63">
        <v>21.86</v>
      </c>
      <c r="AJ77" s="1">
        <v>0</v>
      </c>
      <c r="AK77" s="1">
        <v>1242.71</v>
      </c>
      <c r="AL77" s="1">
        <v>1118.75</v>
      </c>
      <c r="AM77" s="1">
        <v>1802.7</v>
      </c>
      <c r="AN77" s="1">
        <v>1439.11</v>
      </c>
      <c r="AO77" s="1">
        <v>435.98</v>
      </c>
      <c r="AP77" s="1">
        <v>910.24</v>
      </c>
      <c r="AQ77" s="1">
        <v>301.17</v>
      </c>
      <c r="AR77" s="1">
        <v>1098.08</v>
      </c>
      <c r="AS77" s="1">
        <v>1091.73</v>
      </c>
      <c r="AT77" s="1">
        <v>1444.54</v>
      </c>
      <c r="AU77" s="1">
        <v>1904.55</v>
      </c>
      <c r="AV77" s="1">
        <v>643.28</v>
      </c>
      <c r="AW77" s="1">
        <v>1004.62</v>
      </c>
      <c r="AX77" s="1">
        <v>4006.09</v>
      </c>
      <c r="AY77" s="1">
        <v>100.67</v>
      </c>
      <c r="AZ77" s="1">
        <v>1124.47</v>
      </c>
      <c r="BA77" s="1">
        <v>945.39</v>
      </c>
      <c r="BB77" s="1">
        <v>803.94</v>
      </c>
      <c r="BC77" s="1">
        <v>348.27</v>
      </c>
      <c r="BD77" s="1">
        <v>0.23</v>
      </c>
      <c r="BE77" s="1">
        <v>0.06</v>
      </c>
      <c r="BF77" s="1">
        <v>0.05</v>
      </c>
      <c r="BG77" s="1">
        <v>0.12</v>
      </c>
      <c r="BH77" s="1">
        <v>0.15</v>
      </c>
      <c r="BI77" s="1">
        <v>0.53</v>
      </c>
      <c r="BJ77" s="1">
        <v>0</v>
      </c>
      <c r="BK77" s="1">
        <v>2.4500000000000002</v>
      </c>
      <c r="BL77" s="1">
        <v>0</v>
      </c>
      <c r="BM77" s="1">
        <v>0.93</v>
      </c>
      <c r="BN77" s="1">
        <v>0.04</v>
      </c>
      <c r="BO77" s="1">
        <v>7.0000000000000007E-2</v>
      </c>
      <c r="BP77" s="1">
        <v>0</v>
      </c>
      <c r="BQ77" s="1">
        <v>7.0000000000000007E-2</v>
      </c>
      <c r="BR77" s="1">
        <v>0.19</v>
      </c>
      <c r="BS77" s="1">
        <v>4.12</v>
      </c>
      <c r="BT77" s="1">
        <v>0</v>
      </c>
      <c r="BU77" s="1">
        <v>0</v>
      </c>
      <c r="BV77" s="1">
        <v>7.09</v>
      </c>
      <c r="BW77" s="1">
        <v>0.06</v>
      </c>
      <c r="BX77" s="1">
        <v>0</v>
      </c>
      <c r="BY77" s="1">
        <v>0</v>
      </c>
      <c r="BZ77" s="1">
        <v>0</v>
      </c>
      <c r="CA77" s="1">
        <v>0</v>
      </c>
      <c r="CB77" s="1">
        <v>835.49</v>
      </c>
      <c r="CC77" s="64"/>
      <c r="CD77" s="64"/>
      <c r="CE77" s="1">
        <v>277.83999999999997</v>
      </c>
      <c r="CF77" s="1"/>
      <c r="CG77" s="1">
        <v>47.01</v>
      </c>
      <c r="CH77" s="1">
        <v>32.020000000000003</v>
      </c>
      <c r="CI77" s="1">
        <v>39.450000000000003</v>
      </c>
      <c r="CJ77" s="1">
        <v>7153.18</v>
      </c>
      <c r="CK77" s="1">
        <v>3695.15</v>
      </c>
      <c r="CL77" s="1">
        <v>5424.16</v>
      </c>
      <c r="CM77" s="1">
        <v>128.78</v>
      </c>
      <c r="CN77" s="1">
        <v>93.08</v>
      </c>
      <c r="CO77" s="1">
        <v>111.11</v>
      </c>
      <c r="CP77" s="1">
        <v>10</v>
      </c>
      <c r="CQ77" s="1">
        <v>0.74</v>
      </c>
    </row>
    <row r="78" spans="1:95" ht="13.2" hidden="1" customHeight="1" x14ac:dyDescent="0.3">
      <c r="A78" s="56"/>
      <c r="B78" s="16" t="s">
        <v>247</v>
      </c>
      <c r="C78" s="74"/>
      <c r="D78" s="17">
        <v>22.5</v>
      </c>
      <c r="E78" s="17">
        <v>0</v>
      </c>
      <c r="F78" s="17">
        <v>23</v>
      </c>
      <c r="G78" s="17">
        <v>0</v>
      </c>
      <c r="H78" s="17">
        <v>95.75</v>
      </c>
      <c r="I78" s="90">
        <v>680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315</v>
      </c>
      <c r="AD78" s="50">
        <v>0</v>
      </c>
      <c r="AE78" s="50">
        <v>0.48999999999999994</v>
      </c>
      <c r="AF78" s="50">
        <v>0.55999999999999994</v>
      </c>
      <c r="AI78" s="50">
        <v>24.5</v>
      </c>
      <c r="CI78" s="51">
        <v>0</v>
      </c>
      <c r="CL78" s="51">
        <v>0</v>
      </c>
      <c r="CO78" s="51">
        <v>0</v>
      </c>
    </row>
    <row r="79" spans="1:95" ht="13.8" hidden="1" customHeight="1" x14ac:dyDescent="0.3">
      <c r="A79" s="56"/>
      <c r="B79" s="16" t="s">
        <v>103</v>
      </c>
      <c r="C79" s="74"/>
      <c r="D79" s="17">
        <f t="shared" ref="D79:I79" si="20">D77-D78</f>
        <v>-2.66</v>
      </c>
      <c r="E79" s="17">
        <f t="shared" si="20"/>
        <v>9.8899999999999988</v>
      </c>
      <c r="F79" s="17">
        <f t="shared" si="20"/>
        <v>0.68999999999999773</v>
      </c>
      <c r="G79" s="17">
        <f t="shared" si="20"/>
        <v>7.64</v>
      </c>
      <c r="H79" s="17">
        <f t="shared" si="20"/>
        <v>-6.1299999999999955</v>
      </c>
      <c r="I79" s="90">
        <f t="shared" si="20"/>
        <v>-26.168544902439066</v>
      </c>
      <c r="V79" s="50">
        <f t="shared" ref="V79:AF79" si="21">V77-V78</f>
        <v>1372.9</v>
      </c>
      <c r="W79" s="50">
        <f t="shared" si="21"/>
        <v>121.5</v>
      </c>
      <c r="X79" s="50">
        <f t="shared" si="21"/>
        <v>136.04</v>
      </c>
      <c r="Y79" s="50">
        <f t="shared" si="21"/>
        <v>421.27</v>
      </c>
      <c r="Z79" s="50">
        <f t="shared" si="21"/>
        <v>8.18</v>
      </c>
      <c r="AA79" s="50">
        <f t="shared" si="21"/>
        <v>22.81</v>
      </c>
      <c r="AB79" s="50">
        <f t="shared" si="21"/>
        <v>1530.18</v>
      </c>
      <c r="AC79" s="50">
        <f t="shared" si="21"/>
        <v>22.29000000000002</v>
      </c>
      <c r="AD79" s="50">
        <f t="shared" si="21"/>
        <v>7.01</v>
      </c>
      <c r="AE79" s="50">
        <f t="shared" si="21"/>
        <v>0.14000000000000007</v>
      </c>
      <c r="AF79" s="50">
        <f t="shared" si="21"/>
        <v>-0.29999999999999993</v>
      </c>
      <c r="AI79" s="50">
        <f>AI77-AI78</f>
        <v>-2.6400000000000006</v>
      </c>
      <c r="CI79" s="51">
        <f>CI77-CI78</f>
        <v>39.450000000000003</v>
      </c>
      <c r="CL79" s="51">
        <f>CL77-CL78</f>
        <v>5424.16</v>
      </c>
      <c r="CO79" s="51">
        <f>CO77-CO78</f>
        <v>111.11</v>
      </c>
    </row>
    <row r="80" spans="1:95" ht="15.6" hidden="1" customHeight="1" x14ac:dyDescent="0.3">
      <c r="A80" s="56"/>
      <c r="B80" s="16" t="s">
        <v>104</v>
      </c>
      <c r="C80" s="74"/>
      <c r="D80" s="17">
        <v>11</v>
      </c>
      <c r="E80" s="17"/>
      <c r="F80" s="17">
        <v>36</v>
      </c>
      <c r="G80" s="17"/>
      <c r="H80" s="17">
        <v>53</v>
      </c>
      <c r="I80" s="90"/>
    </row>
    <row r="81" spans="1:95" x14ac:dyDescent="0.3">
      <c r="A81" s="56"/>
      <c r="B81" s="16"/>
      <c r="C81" s="74"/>
      <c r="D81" s="17"/>
      <c r="E81" s="17"/>
      <c r="F81" s="17"/>
      <c r="G81" s="17"/>
      <c r="H81" s="17"/>
      <c r="I81" s="90"/>
    </row>
    <row r="82" spans="1:95" x14ac:dyDescent="0.3">
      <c r="A82" s="56"/>
      <c r="B82" s="23" t="s">
        <v>148</v>
      </c>
      <c r="C82" s="180" t="s">
        <v>156</v>
      </c>
      <c r="D82" s="233" t="s">
        <v>157</v>
      </c>
      <c r="E82" s="233"/>
      <c r="F82" s="281" t="s">
        <v>158</v>
      </c>
      <c r="G82" s="281"/>
      <c r="H82" s="181" t="s">
        <v>159</v>
      </c>
      <c r="I82" s="181" t="s">
        <v>160</v>
      </c>
    </row>
    <row r="83" spans="1:95" s="185" customFormat="1" x14ac:dyDescent="0.3">
      <c r="A83" s="121"/>
      <c r="B83" s="149" t="s">
        <v>92</v>
      </c>
      <c r="C83" s="131"/>
      <c r="D83" s="232"/>
      <c r="E83" s="232"/>
      <c r="F83" s="273"/>
      <c r="G83" s="273"/>
      <c r="H83" s="132"/>
      <c r="I83" s="13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4"/>
      <c r="CD83" s="184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</row>
    <row r="84" spans="1:95" x14ac:dyDescent="0.3">
      <c r="A84" s="121" t="str">
        <f>" 245/1"</f>
        <v xml:space="preserve"> 245/1</v>
      </c>
      <c r="B84" s="126" t="s">
        <v>344</v>
      </c>
      <c r="C84" s="123" t="str">
        <f>"40"</f>
        <v>40</v>
      </c>
      <c r="D84" s="124">
        <v>0.31</v>
      </c>
      <c r="E84" s="124">
        <v>0</v>
      </c>
      <c r="F84" s="124">
        <v>0.33</v>
      </c>
      <c r="G84" s="124">
        <v>0.37</v>
      </c>
      <c r="H84" s="124">
        <v>1.3</v>
      </c>
      <c r="I84" s="125">
        <v>8.6095089999999992</v>
      </c>
      <c r="J84" s="82">
        <v>0.04</v>
      </c>
      <c r="K84" s="60">
        <v>0.22</v>
      </c>
      <c r="L84" s="60">
        <v>0</v>
      </c>
      <c r="M84" s="60">
        <v>0</v>
      </c>
      <c r="N84" s="60">
        <v>0.89</v>
      </c>
      <c r="O84" s="60">
        <v>0.04</v>
      </c>
      <c r="P84" s="60">
        <v>0.37</v>
      </c>
      <c r="Q84" s="60">
        <v>0</v>
      </c>
      <c r="R84" s="60">
        <v>0</v>
      </c>
      <c r="S84" s="60">
        <v>0.04</v>
      </c>
      <c r="T84" s="60">
        <v>0.41</v>
      </c>
      <c r="U84" s="60">
        <v>80.760000000000005</v>
      </c>
      <c r="V84" s="60">
        <v>50.63</v>
      </c>
      <c r="W84" s="60">
        <v>9.4</v>
      </c>
      <c r="X84" s="60">
        <v>5.1100000000000003</v>
      </c>
      <c r="Y84" s="60">
        <v>15.02</v>
      </c>
      <c r="Z84" s="60">
        <v>0.22</v>
      </c>
      <c r="AA84" s="60">
        <v>0</v>
      </c>
      <c r="AB84" s="60">
        <v>31.2</v>
      </c>
      <c r="AC84" s="60">
        <v>6.5</v>
      </c>
      <c r="AD84" s="60">
        <v>0.19</v>
      </c>
      <c r="AE84" s="60">
        <v>0.01</v>
      </c>
      <c r="AF84" s="60">
        <v>0.01</v>
      </c>
      <c r="AG84" s="60">
        <v>7.0000000000000007E-2</v>
      </c>
      <c r="AH84" s="60">
        <v>0.12</v>
      </c>
      <c r="AI84" s="60">
        <v>1.73</v>
      </c>
      <c r="AJ84" s="61">
        <v>0</v>
      </c>
      <c r="AK84" s="61">
        <v>10.15</v>
      </c>
      <c r="AL84" s="61">
        <v>7.9</v>
      </c>
      <c r="AM84" s="61">
        <v>11.28</v>
      </c>
      <c r="AN84" s="61">
        <v>9.7799999999999994</v>
      </c>
      <c r="AO84" s="61">
        <v>2.2599999999999998</v>
      </c>
      <c r="AP84" s="61">
        <v>7.9</v>
      </c>
      <c r="AQ84" s="61">
        <v>1.88</v>
      </c>
      <c r="AR84" s="61">
        <v>6.39</v>
      </c>
      <c r="AS84" s="61">
        <v>9.7799999999999994</v>
      </c>
      <c r="AT84" s="61">
        <v>16.920000000000002</v>
      </c>
      <c r="AU84" s="61">
        <v>19.93</v>
      </c>
      <c r="AV84" s="61">
        <v>3.76</v>
      </c>
      <c r="AW84" s="61">
        <v>10.53</v>
      </c>
      <c r="AX84" s="61">
        <v>52.65</v>
      </c>
      <c r="AY84" s="61">
        <v>0</v>
      </c>
      <c r="AZ84" s="61">
        <v>6.39</v>
      </c>
      <c r="BA84" s="61">
        <v>10.15</v>
      </c>
      <c r="BB84" s="61">
        <v>7.9</v>
      </c>
      <c r="BC84" s="61">
        <v>2.63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0.02</v>
      </c>
      <c r="BL84" s="61">
        <v>0</v>
      </c>
      <c r="BM84" s="61">
        <v>0.01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0.1</v>
      </c>
      <c r="BT84" s="61">
        <v>0</v>
      </c>
      <c r="BU84" s="61">
        <v>0</v>
      </c>
      <c r="BV84" s="61">
        <v>0.2</v>
      </c>
      <c r="BW84" s="61">
        <v>0</v>
      </c>
      <c r="BX84" s="61">
        <v>0</v>
      </c>
      <c r="BY84" s="61">
        <v>0</v>
      </c>
      <c r="BZ84" s="61">
        <v>0</v>
      </c>
      <c r="CA84" s="61">
        <v>0</v>
      </c>
      <c r="CB84" s="61">
        <v>38.29</v>
      </c>
      <c r="CC84" s="62"/>
      <c r="CD84" s="62"/>
      <c r="CE84" s="61">
        <v>5.2</v>
      </c>
      <c r="CF84" s="61"/>
      <c r="CG84" s="61">
        <v>9.2200000000000006</v>
      </c>
      <c r="CH84" s="61">
        <v>5.22</v>
      </c>
      <c r="CI84" s="61">
        <v>7.22</v>
      </c>
      <c r="CJ84" s="61">
        <v>340.67</v>
      </c>
      <c r="CK84" s="61">
        <v>80.67</v>
      </c>
      <c r="CL84" s="61">
        <v>210.67</v>
      </c>
      <c r="CM84" s="61">
        <v>0.12</v>
      </c>
      <c r="CN84" s="61">
        <v>0.1</v>
      </c>
      <c r="CO84" s="61">
        <v>0.11</v>
      </c>
      <c r="CP84" s="61">
        <v>0</v>
      </c>
      <c r="CQ84" s="61">
        <v>0.2</v>
      </c>
    </row>
    <row r="85" spans="1:95" x14ac:dyDescent="0.3">
      <c r="A85" s="121" t="s">
        <v>243</v>
      </c>
      <c r="B85" s="126" t="s">
        <v>121</v>
      </c>
      <c r="C85" s="123" t="str">
        <f>"250"</f>
        <v>250</v>
      </c>
      <c r="D85" s="124">
        <v>17.75</v>
      </c>
      <c r="E85" s="124">
        <v>13.04</v>
      </c>
      <c r="F85" s="124">
        <v>22.05</v>
      </c>
      <c r="G85" s="124">
        <v>0.57999999999999996</v>
      </c>
      <c r="H85" s="124">
        <v>43.79</v>
      </c>
      <c r="I85" s="125">
        <v>442.73646625000003</v>
      </c>
      <c r="J85" s="82">
        <v>14.42</v>
      </c>
      <c r="K85" s="60">
        <v>0.13</v>
      </c>
      <c r="L85" s="60">
        <v>0</v>
      </c>
      <c r="M85" s="60">
        <v>0</v>
      </c>
      <c r="N85" s="60">
        <v>3.78</v>
      </c>
      <c r="O85" s="60">
        <v>16.329999999999998</v>
      </c>
      <c r="P85" s="60">
        <v>2.68</v>
      </c>
      <c r="Q85" s="60">
        <v>0</v>
      </c>
      <c r="R85" s="60">
        <v>0</v>
      </c>
      <c r="S85" s="60">
        <v>0.2</v>
      </c>
      <c r="T85" s="60">
        <v>3.32</v>
      </c>
      <c r="U85" s="60">
        <v>547.04</v>
      </c>
      <c r="V85" s="60">
        <v>355.42</v>
      </c>
      <c r="W85" s="60">
        <v>31.81</v>
      </c>
      <c r="X85" s="60">
        <v>38.729999999999997</v>
      </c>
      <c r="Y85" s="60">
        <v>179.79</v>
      </c>
      <c r="Z85" s="60">
        <v>1.81</v>
      </c>
      <c r="AA85" s="60">
        <v>26.7</v>
      </c>
      <c r="AB85" s="60">
        <v>3208</v>
      </c>
      <c r="AC85" s="60">
        <v>712.89</v>
      </c>
      <c r="AD85" s="60">
        <v>0.77</v>
      </c>
      <c r="AE85" s="60">
        <v>0.41</v>
      </c>
      <c r="AF85" s="60">
        <v>0.17</v>
      </c>
      <c r="AG85" s="60">
        <v>2.56</v>
      </c>
      <c r="AH85" s="60">
        <v>6.54</v>
      </c>
      <c r="AI85" s="60">
        <v>2.79</v>
      </c>
      <c r="AJ85" s="61">
        <v>0</v>
      </c>
      <c r="AK85" s="61">
        <v>770.18</v>
      </c>
      <c r="AL85" s="61">
        <v>659.33</v>
      </c>
      <c r="AM85" s="61">
        <v>1012.28</v>
      </c>
      <c r="AN85" s="61">
        <v>1091.8599999999999</v>
      </c>
      <c r="AO85" s="61">
        <v>310.20999999999998</v>
      </c>
      <c r="AP85" s="61">
        <v>598.49</v>
      </c>
      <c r="AQ85" s="61">
        <v>176.27</v>
      </c>
      <c r="AR85" s="61">
        <v>554.25</v>
      </c>
      <c r="AS85" s="61">
        <v>695.23</v>
      </c>
      <c r="AT85" s="61">
        <v>788.31</v>
      </c>
      <c r="AU85" s="61">
        <v>1183.99</v>
      </c>
      <c r="AV85" s="61">
        <v>506.51</v>
      </c>
      <c r="AW85" s="61">
        <v>625.53</v>
      </c>
      <c r="AX85" s="61">
        <v>2231.3200000000002</v>
      </c>
      <c r="AY85" s="61">
        <v>142.62</v>
      </c>
      <c r="AZ85" s="61">
        <v>647.07000000000005</v>
      </c>
      <c r="BA85" s="61">
        <v>571.28</v>
      </c>
      <c r="BB85" s="61">
        <v>466.48</v>
      </c>
      <c r="BC85" s="61">
        <v>176.28</v>
      </c>
      <c r="BD85" s="61">
        <v>0.16</v>
      </c>
      <c r="BE85" s="61">
        <v>0.04</v>
      </c>
      <c r="BF85" s="61">
        <v>0.03</v>
      </c>
      <c r="BG85" s="61">
        <v>0.08</v>
      </c>
      <c r="BH85" s="61">
        <v>0.11</v>
      </c>
      <c r="BI85" s="61">
        <v>0.34</v>
      </c>
      <c r="BJ85" s="61">
        <v>0</v>
      </c>
      <c r="BK85" s="61">
        <v>1.0900000000000001</v>
      </c>
      <c r="BL85" s="61">
        <v>0</v>
      </c>
      <c r="BM85" s="61">
        <v>0.33</v>
      </c>
      <c r="BN85" s="61">
        <v>0</v>
      </c>
      <c r="BO85" s="61">
        <v>0</v>
      </c>
      <c r="BP85" s="61">
        <v>0</v>
      </c>
      <c r="BQ85" s="61">
        <v>0.04</v>
      </c>
      <c r="BR85" s="61">
        <v>0.13</v>
      </c>
      <c r="BS85" s="61">
        <v>1.01</v>
      </c>
      <c r="BT85" s="61">
        <v>0</v>
      </c>
      <c r="BU85" s="61">
        <v>0</v>
      </c>
      <c r="BV85" s="61">
        <v>0.09</v>
      </c>
      <c r="BW85" s="61">
        <v>0.01</v>
      </c>
      <c r="BX85" s="61">
        <v>0</v>
      </c>
      <c r="BY85" s="61">
        <v>0</v>
      </c>
      <c r="BZ85" s="61">
        <v>0</v>
      </c>
      <c r="CA85" s="61">
        <v>0</v>
      </c>
      <c r="CB85" s="61">
        <v>232.5</v>
      </c>
      <c r="CC85" s="62"/>
      <c r="CD85" s="62"/>
      <c r="CE85" s="61">
        <v>561.37</v>
      </c>
      <c r="CF85" s="61"/>
      <c r="CG85" s="61">
        <v>38.81</v>
      </c>
      <c r="CH85" s="61">
        <v>23.05</v>
      </c>
      <c r="CI85" s="61">
        <v>30.93</v>
      </c>
      <c r="CJ85" s="61">
        <v>2331.44</v>
      </c>
      <c r="CK85" s="61">
        <v>1417.28</v>
      </c>
      <c r="CL85" s="61">
        <v>1874.36</v>
      </c>
      <c r="CM85" s="61">
        <v>20.63</v>
      </c>
      <c r="CN85" s="61">
        <v>8.98</v>
      </c>
      <c r="CO85" s="61">
        <v>14.87</v>
      </c>
      <c r="CP85" s="61">
        <v>0</v>
      </c>
      <c r="CQ85" s="61">
        <v>1.25</v>
      </c>
    </row>
    <row r="86" spans="1:95" x14ac:dyDescent="0.3">
      <c r="A86" s="121" t="s">
        <v>115</v>
      </c>
      <c r="B86" s="126" t="s">
        <v>116</v>
      </c>
      <c r="C86" s="123" t="str">
        <f>"200"</f>
        <v>200</v>
      </c>
      <c r="D86" s="124">
        <v>0.08</v>
      </c>
      <c r="E86" s="124">
        <v>0</v>
      </c>
      <c r="F86" s="124">
        <v>0.02</v>
      </c>
      <c r="G86" s="124">
        <v>0.02</v>
      </c>
      <c r="H86" s="124">
        <v>9.84</v>
      </c>
      <c r="I86" s="125">
        <v>37.802231999999989</v>
      </c>
      <c r="J86" s="82">
        <v>0.05</v>
      </c>
      <c r="K86" s="60">
        <v>0</v>
      </c>
      <c r="L86" s="60">
        <v>0</v>
      </c>
      <c r="M86" s="60">
        <v>0</v>
      </c>
      <c r="N86" s="60">
        <v>25.44</v>
      </c>
      <c r="O86" s="60">
        <v>0.45</v>
      </c>
      <c r="P86" s="60">
        <v>1.54</v>
      </c>
      <c r="Q86" s="60">
        <v>0</v>
      </c>
      <c r="R86" s="60">
        <v>0</v>
      </c>
      <c r="S86" s="60">
        <v>0.4</v>
      </c>
      <c r="T86" s="60">
        <v>0.42</v>
      </c>
      <c r="U86" s="60">
        <v>11.34</v>
      </c>
      <c r="V86" s="60">
        <v>195.67</v>
      </c>
      <c r="W86" s="60">
        <v>14.55</v>
      </c>
      <c r="X86" s="60">
        <v>8.41</v>
      </c>
      <c r="Y86" s="60">
        <v>10.88</v>
      </c>
      <c r="Z86" s="60">
        <v>1.07</v>
      </c>
      <c r="AA86" s="60">
        <v>0</v>
      </c>
      <c r="AB86" s="60">
        <v>168.3</v>
      </c>
      <c r="AC86" s="60">
        <v>31.15</v>
      </c>
      <c r="AD86" s="60">
        <v>0.36</v>
      </c>
      <c r="AE86" s="60">
        <v>0.01</v>
      </c>
      <c r="AF86" s="60">
        <v>0.02</v>
      </c>
      <c r="AG86" s="60">
        <v>0.23</v>
      </c>
      <c r="AH86" s="60">
        <v>0.36</v>
      </c>
      <c r="AI86" s="60">
        <v>1.68</v>
      </c>
      <c r="AJ86" s="61">
        <v>0</v>
      </c>
      <c r="AK86" s="61">
        <v>4.71</v>
      </c>
      <c r="AL86" s="61">
        <v>5.0999999999999996</v>
      </c>
      <c r="AM86" s="61">
        <v>7.45</v>
      </c>
      <c r="AN86" s="61">
        <v>7.06</v>
      </c>
      <c r="AO86" s="61">
        <v>1.18</v>
      </c>
      <c r="AP86" s="61">
        <v>4.3099999999999996</v>
      </c>
      <c r="AQ86" s="61">
        <v>1.18</v>
      </c>
      <c r="AR86" s="61">
        <v>3.53</v>
      </c>
      <c r="AS86" s="61">
        <v>6.67</v>
      </c>
      <c r="AT86" s="61">
        <v>3.92</v>
      </c>
      <c r="AU86" s="61">
        <v>30.59</v>
      </c>
      <c r="AV86" s="61">
        <v>2.75</v>
      </c>
      <c r="AW86" s="61">
        <v>5.49</v>
      </c>
      <c r="AX86" s="61">
        <v>16.47</v>
      </c>
      <c r="AY86" s="61">
        <v>0</v>
      </c>
      <c r="AZ86" s="61">
        <v>5.0999999999999996</v>
      </c>
      <c r="BA86" s="61">
        <v>6.28</v>
      </c>
      <c r="BB86" s="61">
        <v>2.35</v>
      </c>
      <c r="BC86" s="61">
        <v>1.96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0</v>
      </c>
      <c r="CB86" s="61">
        <v>245.54</v>
      </c>
      <c r="CC86" s="62"/>
      <c r="CD86" s="62"/>
      <c r="CE86" s="61">
        <v>28.05</v>
      </c>
      <c r="CF86" s="61"/>
      <c r="CG86" s="61">
        <v>5.59</v>
      </c>
      <c r="CH86" s="61">
        <v>5.29</v>
      </c>
      <c r="CI86" s="61">
        <v>5.44</v>
      </c>
      <c r="CJ86" s="61">
        <v>575</v>
      </c>
      <c r="CK86" s="61">
        <v>256.75</v>
      </c>
      <c r="CL86" s="61">
        <v>415.88</v>
      </c>
      <c r="CM86" s="61">
        <v>66.819999999999993</v>
      </c>
      <c r="CN86" s="61">
        <v>47.42</v>
      </c>
      <c r="CO86" s="61">
        <v>57.12</v>
      </c>
      <c r="CP86" s="61">
        <v>20</v>
      </c>
      <c r="CQ86" s="61">
        <v>0</v>
      </c>
    </row>
    <row r="87" spans="1:95" x14ac:dyDescent="0.3">
      <c r="A87" s="121" t="str">
        <f>"-"</f>
        <v>-</v>
      </c>
      <c r="B87" s="126" t="s">
        <v>254</v>
      </c>
      <c r="C87" s="123" t="str">
        <f>"35"</f>
        <v>35</v>
      </c>
      <c r="D87" s="124">
        <v>2.31</v>
      </c>
      <c r="E87" s="124">
        <v>0</v>
      </c>
      <c r="F87" s="124">
        <v>0.23</v>
      </c>
      <c r="G87" s="124">
        <v>0.23</v>
      </c>
      <c r="H87" s="124">
        <v>16.420000000000002</v>
      </c>
      <c r="I87" s="125">
        <v>78.365349999999992</v>
      </c>
      <c r="J87" s="82">
        <v>0</v>
      </c>
      <c r="K87" s="60">
        <v>0</v>
      </c>
      <c r="L87" s="60">
        <v>0</v>
      </c>
      <c r="M87" s="60">
        <v>0</v>
      </c>
      <c r="N87" s="60">
        <v>0.55000000000000004</v>
      </c>
      <c r="O87" s="60">
        <v>22.8</v>
      </c>
      <c r="P87" s="60">
        <v>0.1</v>
      </c>
      <c r="Q87" s="60">
        <v>0</v>
      </c>
      <c r="R87" s="60">
        <v>0</v>
      </c>
      <c r="S87" s="60">
        <v>0</v>
      </c>
      <c r="T87" s="60">
        <v>0.9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  <c r="AG87" s="60">
        <v>0</v>
      </c>
      <c r="AH87" s="60">
        <v>0</v>
      </c>
      <c r="AI87" s="60">
        <v>0</v>
      </c>
      <c r="AJ87" s="61">
        <v>0</v>
      </c>
      <c r="AK87" s="61">
        <v>159.65</v>
      </c>
      <c r="AL87" s="61">
        <v>166.17</v>
      </c>
      <c r="AM87" s="61">
        <v>254.48</v>
      </c>
      <c r="AN87" s="61">
        <v>84.39</v>
      </c>
      <c r="AO87" s="61">
        <v>50.03</v>
      </c>
      <c r="AP87" s="61">
        <v>100.05</v>
      </c>
      <c r="AQ87" s="61">
        <v>37.85</v>
      </c>
      <c r="AR87" s="61">
        <v>180.96</v>
      </c>
      <c r="AS87" s="61">
        <v>112.23</v>
      </c>
      <c r="AT87" s="61">
        <v>156.6</v>
      </c>
      <c r="AU87" s="61">
        <v>129.19999999999999</v>
      </c>
      <c r="AV87" s="61">
        <v>67.86</v>
      </c>
      <c r="AW87" s="61">
        <v>120.06</v>
      </c>
      <c r="AX87" s="61">
        <v>1003.98</v>
      </c>
      <c r="AY87" s="61">
        <v>0</v>
      </c>
      <c r="AZ87" s="61">
        <v>327.12</v>
      </c>
      <c r="BA87" s="61">
        <v>142.25</v>
      </c>
      <c r="BB87" s="61">
        <v>94.4</v>
      </c>
      <c r="BC87" s="61">
        <v>74.819999999999993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0</v>
      </c>
      <c r="BK87" s="61">
        <v>0.04</v>
      </c>
      <c r="BL87" s="61">
        <v>0</v>
      </c>
      <c r="BM87" s="61">
        <v>0</v>
      </c>
      <c r="BN87" s="61">
        <v>0</v>
      </c>
      <c r="BO87" s="61">
        <v>0</v>
      </c>
      <c r="BP87" s="61">
        <v>0</v>
      </c>
      <c r="BQ87" s="61">
        <v>0</v>
      </c>
      <c r="BR87" s="61">
        <v>0</v>
      </c>
      <c r="BS87" s="61">
        <v>0.03</v>
      </c>
      <c r="BT87" s="61">
        <v>0</v>
      </c>
      <c r="BU87" s="61">
        <v>0</v>
      </c>
      <c r="BV87" s="61">
        <v>0.14000000000000001</v>
      </c>
      <c r="BW87" s="61">
        <v>0.01</v>
      </c>
      <c r="BX87" s="61">
        <v>0</v>
      </c>
      <c r="BY87" s="61">
        <v>0</v>
      </c>
      <c r="BZ87" s="61">
        <v>0</v>
      </c>
      <c r="CA87" s="61">
        <v>0</v>
      </c>
      <c r="CB87" s="61">
        <v>19.55</v>
      </c>
      <c r="CC87" s="62"/>
      <c r="CD87" s="62"/>
      <c r="CE87" s="61">
        <v>0</v>
      </c>
      <c r="CF87" s="61"/>
      <c r="CG87" s="61">
        <v>0</v>
      </c>
      <c r="CH87" s="61">
        <v>0</v>
      </c>
      <c r="CI87" s="61">
        <v>0</v>
      </c>
      <c r="CJ87" s="61">
        <v>570</v>
      </c>
      <c r="CK87" s="61">
        <v>219.6</v>
      </c>
      <c r="CL87" s="61">
        <v>394.8</v>
      </c>
      <c r="CM87" s="61">
        <v>4.5599999999999996</v>
      </c>
      <c r="CN87" s="61">
        <v>4.5599999999999996</v>
      </c>
      <c r="CO87" s="61">
        <v>4.5599999999999996</v>
      </c>
      <c r="CP87" s="61">
        <v>0</v>
      </c>
      <c r="CQ87" s="61">
        <v>0</v>
      </c>
    </row>
    <row r="88" spans="1:95" x14ac:dyDescent="0.3">
      <c r="A88" s="121"/>
      <c r="B88" s="126" t="s">
        <v>100</v>
      </c>
      <c r="C88" s="123" t="str">
        <f>"25"</f>
        <v>25</v>
      </c>
      <c r="D88" s="124">
        <v>1.65</v>
      </c>
      <c r="E88" s="124">
        <v>0</v>
      </c>
      <c r="F88" s="124">
        <v>0.3</v>
      </c>
      <c r="G88" s="124">
        <v>0.3</v>
      </c>
      <c r="H88" s="124">
        <v>10.43</v>
      </c>
      <c r="I88" s="125">
        <v>48.344999999999999</v>
      </c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9"/>
      <c r="CD88" s="109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</row>
    <row r="89" spans="1:95" x14ac:dyDescent="0.3">
      <c r="A89" s="127"/>
      <c r="B89" s="142" t="s">
        <v>101</v>
      </c>
      <c r="C89" s="128"/>
      <c r="D89" s="129">
        <f t="shared" ref="D89:I89" si="22">SUM(D84:D88)</f>
        <v>22.099999999999994</v>
      </c>
      <c r="E89" s="129">
        <f t="shared" si="22"/>
        <v>13.04</v>
      </c>
      <c r="F89" s="129">
        <f t="shared" si="22"/>
        <v>22.93</v>
      </c>
      <c r="G89" s="129">
        <f t="shared" si="22"/>
        <v>1.5</v>
      </c>
      <c r="H89" s="129">
        <f t="shared" si="22"/>
        <v>81.78</v>
      </c>
      <c r="I89" s="130">
        <f t="shared" si="22"/>
        <v>615.8585572500001</v>
      </c>
      <c r="J89" s="63">
        <v>16.25</v>
      </c>
      <c r="K89" s="63">
        <v>3.59</v>
      </c>
      <c r="L89" s="63">
        <v>0</v>
      </c>
      <c r="M89" s="63">
        <v>0</v>
      </c>
      <c r="N89" s="63">
        <v>39.78</v>
      </c>
      <c r="O89" s="63">
        <v>55.34</v>
      </c>
      <c r="P89" s="63">
        <v>9.7799999999999994</v>
      </c>
      <c r="Q89" s="63">
        <v>0</v>
      </c>
      <c r="R89" s="63">
        <v>0</v>
      </c>
      <c r="S89" s="63">
        <v>1.23</v>
      </c>
      <c r="T89" s="63">
        <v>7.72</v>
      </c>
      <c r="U89" s="63">
        <v>1055.46</v>
      </c>
      <c r="V89" s="63">
        <v>1108.8</v>
      </c>
      <c r="W89" s="63">
        <v>107.56</v>
      </c>
      <c r="X89" s="63">
        <v>93.47</v>
      </c>
      <c r="Y89" s="63">
        <v>316.89999999999998</v>
      </c>
      <c r="Z89" s="63">
        <v>5.59</v>
      </c>
      <c r="AA89" s="63">
        <v>33.479999999999997</v>
      </c>
      <c r="AB89" s="63">
        <v>4384.93</v>
      </c>
      <c r="AC89" s="63">
        <v>965.57</v>
      </c>
      <c r="AD89" s="63">
        <v>4.1399999999999997</v>
      </c>
      <c r="AE89" s="63">
        <v>0.55000000000000004</v>
      </c>
      <c r="AF89" s="63">
        <v>0.28000000000000003</v>
      </c>
      <c r="AG89" s="63">
        <v>3.73</v>
      </c>
      <c r="AH89" s="63">
        <v>8.91</v>
      </c>
      <c r="AI89" s="63">
        <v>13.03</v>
      </c>
      <c r="AJ89" s="1">
        <v>0</v>
      </c>
      <c r="AK89" s="1">
        <v>1198.5899999999999</v>
      </c>
      <c r="AL89" s="1">
        <v>1053.1199999999999</v>
      </c>
      <c r="AM89" s="1">
        <v>1656.08</v>
      </c>
      <c r="AN89" s="1">
        <v>1523.21</v>
      </c>
      <c r="AO89" s="1">
        <v>463.7</v>
      </c>
      <c r="AP89" s="1">
        <v>913.91</v>
      </c>
      <c r="AQ89" s="1">
        <v>282.48</v>
      </c>
      <c r="AR89" s="1">
        <v>989.57</v>
      </c>
      <c r="AS89" s="1">
        <v>1088.8</v>
      </c>
      <c r="AT89" s="1">
        <v>1283.3399999999999</v>
      </c>
      <c r="AU89" s="1">
        <v>1951.08</v>
      </c>
      <c r="AV89" s="1">
        <v>710.16</v>
      </c>
      <c r="AW89" s="1">
        <v>1002.64</v>
      </c>
      <c r="AX89" s="1">
        <v>4407.16</v>
      </c>
      <c r="AY89" s="1">
        <v>142.62</v>
      </c>
      <c r="AZ89" s="1">
        <v>1279.2</v>
      </c>
      <c r="BA89" s="1">
        <v>964.42</v>
      </c>
      <c r="BB89" s="1">
        <v>744.58</v>
      </c>
      <c r="BC89" s="1">
        <v>341.96</v>
      </c>
      <c r="BD89" s="1">
        <v>0.16</v>
      </c>
      <c r="BE89" s="1">
        <v>0.04</v>
      </c>
      <c r="BF89" s="1">
        <v>0.03</v>
      </c>
      <c r="BG89" s="1">
        <v>0.08</v>
      </c>
      <c r="BH89" s="1">
        <v>0.11</v>
      </c>
      <c r="BI89" s="1">
        <v>0.35</v>
      </c>
      <c r="BJ89" s="1">
        <v>0</v>
      </c>
      <c r="BK89" s="1">
        <v>1.5</v>
      </c>
      <c r="BL89" s="1">
        <v>0</v>
      </c>
      <c r="BM89" s="1">
        <v>0.54</v>
      </c>
      <c r="BN89" s="1">
        <v>0.02</v>
      </c>
      <c r="BO89" s="1">
        <v>0.03</v>
      </c>
      <c r="BP89" s="1">
        <v>0</v>
      </c>
      <c r="BQ89" s="1">
        <v>0.04</v>
      </c>
      <c r="BR89" s="1">
        <v>0.14000000000000001</v>
      </c>
      <c r="BS89" s="1">
        <v>2.29</v>
      </c>
      <c r="BT89" s="1">
        <v>0</v>
      </c>
      <c r="BU89" s="1">
        <v>0</v>
      </c>
      <c r="BV89" s="1">
        <v>3.57</v>
      </c>
      <c r="BW89" s="1">
        <v>0.04</v>
      </c>
      <c r="BX89" s="1">
        <v>0</v>
      </c>
      <c r="BY89" s="1">
        <v>0</v>
      </c>
      <c r="BZ89" s="1">
        <v>0</v>
      </c>
      <c r="CA89" s="1">
        <v>0</v>
      </c>
      <c r="CB89" s="1">
        <v>868.7</v>
      </c>
      <c r="CC89" s="64"/>
      <c r="CD89" s="64"/>
      <c r="CE89" s="1">
        <v>764.3</v>
      </c>
      <c r="CF89" s="1"/>
      <c r="CG89" s="1">
        <v>89.31</v>
      </c>
      <c r="CH89" s="1">
        <v>59.1</v>
      </c>
      <c r="CI89" s="1">
        <v>74.209999999999994</v>
      </c>
      <c r="CJ89" s="1">
        <v>5734.7</v>
      </c>
      <c r="CK89" s="1">
        <v>2708.41</v>
      </c>
      <c r="CL89" s="1">
        <v>4221.5600000000004</v>
      </c>
      <c r="CM89" s="1">
        <v>153.66</v>
      </c>
      <c r="CN89" s="1">
        <v>95.42</v>
      </c>
      <c r="CO89" s="1">
        <v>124.6</v>
      </c>
      <c r="CP89" s="1">
        <v>21.3</v>
      </c>
      <c r="CQ89" s="1">
        <v>1.95</v>
      </c>
    </row>
    <row r="90" spans="1:95" ht="13.2" hidden="1" customHeight="1" x14ac:dyDescent="0.3">
      <c r="A90" s="56"/>
      <c r="B90" s="16" t="s">
        <v>247</v>
      </c>
      <c r="C90" s="74"/>
      <c r="D90" s="17">
        <v>22.5</v>
      </c>
      <c r="E90" s="17">
        <v>0</v>
      </c>
      <c r="F90" s="17">
        <v>23</v>
      </c>
      <c r="G90" s="17">
        <v>0</v>
      </c>
      <c r="H90" s="17">
        <v>95.75</v>
      </c>
      <c r="I90" s="90">
        <v>680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315</v>
      </c>
      <c r="AD90" s="50">
        <v>0</v>
      </c>
      <c r="AE90" s="50">
        <v>0.48999999999999994</v>
      </c>
      <c r="AF90" s="50">
        <v>0.55999999999999994</v>
      </c>
      <c r="AI90" s="50">
        <v>24.5</v>
      </c>
      <c r="CI90" s="51">
        <v>0</v>
      </c>
      <c r="CL90" s="51">
        <v>0</v>
      </c>
      <c r="CO90" s="51">
        <v>0</v>
      </c>
    </row>
    <row r="91" spans="1:95" ht="13.8" hidden="1" customHeight="1" x14ac:dyDescent="0.3">
      <c r="A91" s="56"/>
      <c r="B91" s="16" t="s">
        <v>103</v>
      </c>
      <c r="C91" s="74"/>
      <c r="D91" s="17">
        <f t="shared" ref="D91:I91" si="23">D89-D90</f>
        <v>-0.40000000000000568</v>
      </c>
      <c r="E91" s="17">
        <f t="shared" si="23"/>
        <v>13.04</v>
      </c>
      <c r="F91" s="17">
        <f t="shared" si="23"/>
        <v>-7.0000000000000284E-2</v>
      </c>
      <c r="G91" s="17">
        <f t="shared" si="23"/>
        <v>1.5</v>
      </c>
      <c r="H91" s="17">
        <f t="shared" si="23"/>
        <v>-13.969999999999999</v>
      </c>
      <c r="I91" s="90">
        <f t="shared" si="23"/>
        <v>-64.141442749999896</v>
      </c>
      <c r="V91" s="50">
        <f t="shared" ref="V91:AF91" si="24">V89-V90</f>
        <v>1108.8</v>
      </c>
      <c r="W91" s="50">
        <f t="shared" si="24"/>
        <v>107.56</v>
      </c>
      <c r="X91" s="50">
        <f t="shared" si="24"/>
        <v>93.47</v>
      </c>
      <c r="Y91" s="50">
        <f t="shared" si="24"/>
        <v>316.89999999999998</v>
      </c>
      <c r="Z91" s="50">
        <f t="shared" si="24"/>
        <v>5.59</v>
      </c>
      <c r="AA91" s="50">
        <f t="shared" si="24"/>
        <v>33.479999999999997</v>
      </c>
      <c r="AB91" s="50">
        <f t="shared" si="24"/>
        <v>4384.93</v>
      </c>
      <c r="AC91" s="50">
        <f t="shared" si="24"/>
        <v>650.57000000000005</v>
      </c>
      <c r="AD91" s="50">
        <f t="shared" si="24"/>
        <v>4.1399999999999997</v>
      </c>
      <c r="AE91" s="50">
        <f t="shared" si="24"/>
        <v>6.0000000000000109E-2</v>
      </c>
      <c r="AF91" s="50">
        <f t="shared" si="24"/>
        <v>-0.27999999999999992</v>
      </c>
      <c r="AI91" s="50">
        <f>AI89-AI90</f>
        <v>-11.47</v>
      </c>
      <c r="CI91" s="51">
        <f>CI89-CI90</f>
        <v>74.209999999999994</v>
      </c>
      <c r="CL91" s="51">
        <f>CL89-CL90</f>
        <v>4221.5600000000004</v>
      </c>
      <c r="CO91" s="51">
        <f>CO89-CO90</f>
        <v>124.6</v>
      </c>
    </row>
    <row r="92" spans="1:95" ht="13.8" hidden="1" customHeight="1" x14ac:dyDescent="0.3">
      <c r="A92" s="56"/>
      <c r="B92" s="16" t="s">
        <v>104</v>
      </c>
      <c r="C92" s="74"/>
      <c r="D92" s="17">
        <v>12</v>
      </c>
      <c r="E92" s="17"/>
      <c r="F92" s="17">
        <v>43</v>
      </c>
      <c r="G92" s="17"/>
      <c r="H92" s="17">
        <v>45</v>
      </c>
      <c r="I92" s="90"/>
    </row>
    <row r="93" spans="1:95" x14ac:dyDescent="0.3">
      <c r="A93" s="56"/>
      <c r="B93" s="16"/>
      <c r="C93" s="74"/>
      <c r="D93" s="17"/>
      <c r="E93" s="17"/>
      <c r="F93" s="17"/>
      <c r="G93" s="17"/>
      <c r="H93" s="17"/>
      <c r="I93" s="90"/>
    </row>
    <row r="94" spans="1:95" x14ac:dyDescent="0.3">
      <c r="A94" s="56"/>
      <c r="B94" s="23" t="s">
        <v>149</v>
      </c>
      <c r="C94" s="180" t="s">
        <v>156</v>
      </c>
      <c r="D94" s="233" t="s">
        <v>157</v>
      </c>
      <c r="E94" s="233"/>
      <c r="F94" s="281" t="s">
        <v>158</v>
      </c>
      <c r="G94" s="281"/>
      <c r="H94" s="181" t="s">
        <v>159</v>
      </c>
      <c r="I94" s="181" t="s">
        <v>160</v>
      </c>
    </row>
    <row r="95" spans="1:95" s="185" customFormat="1" x14ac:dyDescent="0.3">
      <c r="A95" s="121"/>
      <c r="B95" s="149" t="s">
        <v>92</v>
      </c>
      <c r="C95" s="131"/>
      <c r="D95" s="232"/>
      <c r="E95" s="232"/>
      <c r="F95" s="273"/>
      <c r="G95" s="273"/>
      <c r="H95" s="132"/>
      <c r="I95" s="13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4"/>
      <c r="CD95" s="184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</row>
    <row r="96" spans="1:95" s="185" customFormat="1" x14ac:dyDescent="0.3">
      <c r="A96" s="121" t="s">
        <v>227</v>
      </c>
      <c r="B96" s="126" t="s">
        <v>344</v>
      </c>
      <c r="C96" s="123">
        <v>30</v>
      </c>
      <c r="D96" s="124">
        <v>0.31</v>
      </c>
      <c r="E96" s="124">
        <v>0</v>
      </c>
      <c r="F96" s="124">
        <v>0.27</v>
      </c>
      <c r="G96" s="124">
        <v>0.41</v>
      </c>
      <c r="H96" s="124">
        <v>1.44</v>
      </c>
      <c r="I96" s="125">
        <v>9.24</v>
      </c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4"/>
      <c r="CD96" s="184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</row>
    <row r="97" spans="1:95" x14ac:dyDescent="0.3">
      <c r="A97" s="121" t="s">
        <v>355</v>
      </c>
      <c r="B97" s="126" t="s">
        <v>245</v>
      </c>
      <c r="C97" s="123" t="str">
        <f>"250"</f>
        <v>250</v>
      </c>
      <c r="D97" s="124">
        <v>18.5</v>
      </c>
      <c r="E97" s="124">
        <v>14.88</v>
      </c>
      <c r="F97" s="124">
        <v>12.64</v>
      </c>
      <c r="G97" s="124">
        <v>10.65</v>
      </c>
      <c r="H97" s="124">
        <v>45.89</v>
      </c>
      <c r="I97" s="125">
        <v>331.56</v>
      </c>
      <c r="J97" s="82">
        <v>7.11</v>
      </c>
      <c r="K97" s="60">
        <v>6.5</v>
      </c>
      <c r="L97" s="60">
        <v>0</v>
      </c>
      <c r="M97" s="60">
        <v>0</v>
      </c>
      <c r="N97" s="60">
        <v>3.32</v>
      </c>
      <c r="O97" s="60">
        <v>39.869999999999997</v>
      </c>
      <c r="P97" s="60">
        <v>2.7</v>
      </c>
      <c r="Q97" s="60">
        <v>0</v>
      </c>
      <c r="R97" s="60">
        <v>0</v>
      </c>
      <c r="S97" s="60">
        <v>0.12</v>
      </c>
      <c r="T97" s="60">
        <v>2.09</v>
      </c>
      <c r="U97" s="60">
        <v>259.64999999999998</v>
      </c>
      <c r="V97" s="60">
        <v>358.24</v>
      </c>
      <c r="W97" s="60">
        <v>23.4</v>
      </c>
      <c r="X97" s="60">
        <v>53.25</v>
      </c>
      <c r="Y97" s="60">
        <v>231.57</v>
      </c>
      <c r="Z97" s="60">
        <v>2.7</v>
      </c>
      <c r="AA97" s="60">
        <v>0</v>
      </c>
      <c r="AB97" s="60">
        <v>2880</v>
      </c>
      <c r="AC97" s="60">
        <v>600</v>
      </c>
      <c r="AD97" s="60">
        <v>5.1100000000000003</v>
      </c>
      <c r="AE97" s="60">
        <v>0.09</v>
      </c>
      <c r="AF97" s="60">
        <v>0.13</v>
      </c>
      <c r="AG97" s="60">
        <v>4.04</v>
      </c>
      <c r="AH97" s="60">
        <v>8.9499999999999993</v>
      </c>
      <c r="AI97" s="60">
        <v>1.2</v>
      </c>
      <c r="AJ97" s="61">
        <v>0</v>
      </c>
      <c r="AK97" s="61">
        <v>1027.33</v>
      </c>
      <c r="AL97" s="61">
        <v>784.06</v>
      </c>
      <c r="AM97" s="61">
        <v>1473.55</v>
      </c>
      <c r="AN97" s="61">
        <v>2104.29</v>
      </c>
      <c r="AO97" s="61">
        <v>427.42</v>
      </c>
      <c r="AP97" s="61">
        <v>748.24</v>
      </c>
      <c r="AQ97" s="61">
        <v>216.58</v>
      </c>
      <c r="AR97" s="61">
        <v>815.27</v>
      </c>
      <c r="AS97" s="61">
        <v>1050.17</v>
      </c>
      <c r="AT97" s="61">
        <v>1083.56</v>
      </c>
      <c r="AU97" s="61">
        <v>1674.43</v>
      </c>
      <c r="AV97" s="61">
        <v>633.77</v>
      </c>
      <c r="AW97" s="61">
        <v>893.29</v>
      </c>
      <c r="AX97" s="61">
        <v>3053.99</v>
      </c>
      <c r="AY97" s="61">
        <v>218.08</v>
      </c>
      <c r="AZ97" s="61">
        <v>709.71</v>
      </c>
      <c r="BA97" s="61">
        <v>781.99</v>
      </c>
      <c r="BB97" s="61">
        <v>663.46</v>
      </c>
      <c r="BC97" s="61">
        <v>275.42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0.01</v>
      </c>
      <c r="BJ97" s="61">
        <v>0</v>
      </c>
      <c r="BK97" s="61">
        <v>0.64</v>
      </c>
      <c r="BL97" s="61">
        <v>0</v>
      </c>
      <c r="BM97" s="61">
        <v>0.38</v>
      </c>
      <c r="BN97" s="61">
        <v>0.03</v>
      </c>
      <c r="BO97" s="61">
        <v>0.06</v>
      </c>
      <c r="BP97" s="61">
        <v>0</v>
      </c>
      <c r="BQ97" s="61">
        <v>0</v>
      </c>
      <c r="BR97" s="61">
        <v>0</v>
      </c>
      <c r="BS97" s="61">
        <v>2.2599999999999998</v>
      </c>
      <c r="BT97" s="61">
        <v>0</v>
      </c>
      <c r="BU97" s="61">
        <v>0</v>
      </c>
      <c r="BV97" s="61">
        <v>6.02</v>
      </c>
      <c r="BW97" s="61">
        <v>0</v>
      </c>
      <c r="BX97" s="61">
        <v>0</v>
      </c>
      <c r="BY97" s="61">
        <v>0</v>
      </c>
      <c r="BZ97" s="61">
        <v>0</v>
      </c>
      <c r="CA97" s="61">
        <v>0</v>
      </c>
      <c r="CB97" s="61">
        <v>224.31</v>
      </c>
      <c r="CC97" s="62"/>
      <c r="CD97" s="62"/>
      <c r="CE97" s="61">
        <v>480</v>
      </c>
      <c r="CF97" s="61"/>
      <c r="CG97" s="61">
        <v>25.59</v>
      </c>
      <c r="CH97" s="61">
        <v>17.350000000000001</v>
      </c>
      <c r="CI97" s="61">
        <v>21.47</v>
      </c>
      <c r="CJ97" s="61">
        <v>4329.7299999999996</v>
      </c>
      <c r="CK97" s="61">
        <v>2350.69</v>
      </c>
      <c r="CL97" s="61">
        <v>3340.21</v>
      </c>
      <c r="CM97" s="61">
        <v>44.09</v>
      </c>
      <c r="CN97" s="61">
        <v>24.15</v>
      </c>
      <c r="CO97" s="61">
        <v>34.119999999999997</v>
      </c>
      <c r="CP97" s="61">
        <v>0</v>
      </c>
      <c r="CQ97" s="61">
        <v>0.5</v>
      </c>
    </row>
    <row r="98" spans="1:95" x14ac:dyDescent="0.3">
      <c r="A98" s="121" t="s">
        <v>115</v>
      </c>
      <c r="B98" s="126" t="s">
        <v>116</v>
      </c>
      <c r="C98" s="123" t="str">
        <f>"200"</f>
        <v>200</v>
      </c>
      <c r="D98" s="124">
        <v>0.08</v>
      </c>
      <c r="E98" s="124">
        <v>0</v>
      </c>
      <c r="F98" s="124">
        <v>0.02</v>
      </c>
      <c r="G98" s="124">
        <v>0.02</v>
      </c>
      <c r="H98" s="124">
        <v>9.84</v>
      </c>
      <c r="I98" s="125">
        <v>37.802231999999989</v>
      </c>
      <c r="J98" s="82">
        <v>0.01</v>
      </c>
      <c r="K98" s="60">
        <v>0</v>
      </c>
      <c r="L98" s="60">
        <v>0</v>
      </c>
      <c r="M98" s="60">
        <v>0</v>
      </c>
      <c r="N98" s="60">
        <v>20.78</v>
      </c>
      <c r="O98" s="60">
        <v>0.31</v>
      </c>
      <c r="P98" s="60">
        <v>2.15</v>
      </c>
      <c r="Q98" s="60">
        <v>0</v>
      </c>
      <c r="R98" s="60">
        <v>0</v>
      </c>
      <c r="S98" s="60">
        <v>0.17</v>
      </c>
      <c r="T98" s="60">
        <v>0.72</v>
      </c>
      <c r="U98" s="60">
        <v>1.95</v>
      </c>
      <c r="V98" s="60">
        <v>187.28</v>
      </c>
      <c r="W98" s="60">
        <v>17.36</v>
      </c>
      <c r="X98" s="60">
        <v>10.97</v>
      </c>
      <c r="Y98" s="60">
        <v>14.94</v>
      </c>
      <c r="Z98" s="60">
        <v>0.37</v>
      </c>
      <c r="AA98" s="60">
        <v>0</v>
      </c>
      <c r="AB98" s="60">
        <v>346.5</v>
      </c>
      <c r="AC98" s="60">
        <v>64.13</v>
      </c>
      <c r="AD98" s="60">
        <v>0.61</v>
      </c>
      <c r="AE98" s="60">
        <v>0.01</v>
      </c>
      <c r="AF98" s="60">
        <v>0.02</v>
      </c>
      <c r="AG98" s="60">
        <v>0.28000000000000003</v>
      </c>
      <c r="AH98" s="60">
        <v>0.43</v>
      </c>
      <c r="AI98" s="60">
        <v>0.18</v>
      </c>
      <c r="AJ98" s="61">
        <v>0</v>
      </c>
      <c r="AK98" s="61">
        <v>0.01</v>
      </c>
      <c r="AL98" s="61">
        <v>0</v>
      </c>
      <c r="AM98" s="61">
        <v>0.01</v>
      </c>
      <c r="AN98" s="61">
        <v>0.01</v>
      </c>
      <c r="AO98" s="61">
        <v>0</v>
      </c>
      <c r="AP98" s="61">
        <v>0.01</v>
      </c>
      <c r="AQ98" s="61">
        <v>0</v>
      </c>
      <c r="AR98" s="61">
        <v>0.01</v>
      </c>
      <c r="AS98" s="61">
        <v>0.01</v>
      </c>
      <c r="AT98" s="61">
        <v>0.01</v>
      </c>
      <c r="AU98" s="61">
        <v>0.03</v>
      </c>
      <c r="AV98" s="61">
        <v>0</v>
      </c>
      <c r="AW98" s="61">
        <v>0</v>
      </c>
      <c r="AX98" s="61">
        <v>0.01</v>
      </c>
      <c r="AY98" s="61">
        <v>0</v>
      </c>
      <c r="AZ98" s="61">
        <v>0.01</v>
      </c>
      <c r="BA98" s="61">
        <v>0.01</v>
      </c>
      <c r="BB98" s="61">
        <v>0</v>
      </c>
      <c r="BC98" s="61">
        <v>0</v>
      </c>
      <c r="BD98" s="61">
        <v>0</v>
      </c>
      <c r="BE98" s="61">
        <v>0</v>
      </c>
      <c r="BF98" s="61">
        <v>0</v>
      </c>
      <c r="BG98" s="61">
        <v>0</v>
      </c>
      <c r="BH98" s="61">
        <v>0</v>
      </c>
      <c r="BI98" s="61">
        <v>0</v>
      </c>
      <c r="BJ98" s="61">
        <v>0</v>
      </c>
      <c r="BK98" s="61">
        <v>0</v>
      </c>
      <c r="BL98" s="61">
        <v>0</v>
      </c>
      <c r="BM98" s="61">
        <v>0</v>
      </c>
      <c r="BN98" s="61">
        <v>0</v>
      </c>
      <c r="BO98" s="61">
        <v>0</v>
      </c>
      <c r="BP98" s="61">
        <v>0</v>
      </c>
      <c r="BQ98" s="61">
        <v>0</v>
      </c>
      <c r="BR98" s="61">
        <v>0</v>
      </c>
      <c r="BS98" s="61">
        <v>0.01</v>
      </c>
      <c r="BT98" s="61">
        <v>0</v>
      </c>
      <c r="BU98" s="61">
        <v>0</v>
      </c>
      <c r="BV98" s="61">
        <v>0</v>
      </c>
      <c r="BW98" s="61">
        <v>0</v>
      </c>
      <c r="BX98" s="61">
        <v>0</v>
      </c>
      <c r="BY98" s="61">
        <v>0</v>
      </c>
      <c r="BZ98" s="61">
        <v>0</v>
      </c>
      <c r="CA98" s="61">
        <v>0</v>
      </c>
      <c r="CB98" s="61">
        <v>213.92</v>
      </c>
      <c r="CC98" s="62"/>
      <c r="CD98" s="62"/>
      <c r="CE98" s="61">
        <v>57.75</v>
      </c>
      <c r="CF98" s="61"/>
      <c r="CG98" s="61">
        <v>5.99</v>
      </c>
      <c r="CH98" s="61">
        <v>4.79</v>
      </c>
      <c r="CI98" s="61">
        <v>5.39</v>
      </c>
      <c r="CJ98" s="61">
        <v>545</v>
      </c>
      <c r="CK98" s="61">
        <v>210.4</v>
      </c>
      <c r="CL98" s="61">
        <v>377.7</v>
      </c>
      <c r="CM98" s="61">
        <v>50.08</v>
      </c>
      <c r="CN98" s="61">
        <v>30.08</v>
      </c>
      <c r="CO98" s="61">
        <v>40.08</v>
      </c>
      <c r="CP98" s="61">
        <v>10</v>
      </c>
      <c r="CQ98" s="61">
        <v>0</v>
      </c>
    </row>
    <row r="99" spans="1:95" x14ac:dyDescent="0.3">
      <c r="A99" s="121" t="str">
        <f>"-"</f>
        <v>-</v>
      </c>
      <c r="B99" s="126" t="s">
        <v>254</v>
      </c>
      <c r="C99" s="123">
        <v>25</v>
      </c>
      <c r="D99" s="124">
        <v>1.65</v>
      </c>
      <c r="E99" s="124">
        <v>0</v>
      </c>
      <c r="F99" s="124">
        <v>0.16</v>
      </c>
      <c r="G99" s="124">
        <v>0.2</v>
      </c>
      <c r="H99" s="124">
        <v>11.72</v>
      </c>
      <c r="I99" s="125">
        <v>55.97</v>
      </c>
      <c r="J99" s="82">
        <v>0</v>
      </c>
      <c r="K99" s="60">
        <v>0</v>
      </c>
      <c r="L99" s="60">
        <v>0</v>
      </c>
      <c r="M99" s="60">
        <v>0</v>
      </c>
      <c r="N99" s="60">
        <v>0.39</v>
      </c>
      <c r="O99" s="60">
        <v>15.96</v>
      </c>
      <c r="P99" s="60">
        <v>7.0000000000000007E-2</v>
      </c>
      <c r="Q99" s="60">
        <v>0</v>
      </c>
      <c r="R99" s="60">
        <v>0</v>
      </c>
      <c r="S99" s="60">
        <v>0</v>
      </c>
      <c r="T99" s="60">
        <v>0.63</v>
      </c>
      <c r="U99" s="60">
        <v>0</v>
      </c>
      <c r="V99" s="60">
        <v>0</v>
      </c>
      <c r="W99" s="60">
        <v>0</v>
      </c>
      <c r="X99" s="60">
        <v>0</v>
      </c>
      <c r="Y99" s="60">
        <v>0</v>
      </c>
      <c r="Z99" s="60">
        <v>0</v>
      </c>
      <c r="AA99" s="60">
        <v>0</v>
      </c>
      <c r="AB99" s="60">
        <v>0</v>
      </c>
      <c r="AC99" s="60">
        <v>0</v>
      </c>
      <c r="AD99" s="60">
        <v>0</v>
      </c>
      <c r="AE99" s="60">
        <v>0</v>
      </c>
      <c r="AF99" s="60">
        <v>0</v>
      </c>
      <c r="AG99" s="60">
        <v>0</v>
      </c>
      <c r="AH99" s="60">
        <v>0</v>
      </c>
      <c r="AI99" s="60">
        <v>0</v>
      </c>
      <c r="AJ99" s="61">
        <v>0</v>
      </c>
      <c r="AK99" s="61">
        <v>111.75</v>
      </c>
      <c r="AL99" s="61">
        <v>116.32</v>
      </c>
      <c r="AM99" s="61">
        <v>178.13</v>
      </c>
      <c r="AN99" s="61">
        <v>59.07</v>
      </c>
      <c r="AO99" s="61">
        <v>35.020000000000003</v>
      </c>
      <c r="AP99" s="61">
        <v>70.040000000000006</v>
      </c>
      <c r="AQ99" s="61">
        <v>26.49</v>
      </c>
      <c r="AR99" s="61">
        <v>126.67</v>
      </c>
      <c r="AS99" s="61">
        <v>78.56</v>
      </c>
      <c r="AT99" s="61">
        <v>109.62</v>
      </c>
      <c r="AU99" s="61">
        <v>90.44</v>
      </c>
      <c r="AV99" s="61">
        <v>47.5</v>
      </c>
      <c r="AW99" s="61">
        <v>84.04</v>
      </c>
      <c r="AX99" s="61">
        <v>702.79</v>
      </c>
      <c r="AY99" s="61">
        <v>0</v>
      </c>
      <c r="AZ99" s="61">
        <v>228.98</v>
      </c>
      <c r="BA99" s="61">
        <v>99.57</v>
      </c>
      <c r="BB99" s="61">
        <v>66.08</v>
      </c>
      <c r="BC99" s="61">
        <v>52.37</v>
      </c>
      <c r="BD99" s="61">
        <v>0</v>
      </c>
      <c r="BE99" s="61">
        <v>0</v>
      </c>
      <c r="BF99" s="61">
        <v>0</v>
      </c>
      <c r="BG99" s="61">
        <v>0</v>
      </c>
      <c r="BH99" s="61">
        <v>0</v>
      </c>
      <c r="BI99" s="61">
        <v>0</v>
      </c>
      <c r="BJ99" s="61">
        <v>0</v>
      </c>
      <c r="BK99" s="61">
        <v>0.03</v>
      </c>
      <c r="BL99" s="61">
        <v>0</v>
      </c>
      <c r="BM99" s="61">
        <v>0</v>
      </c>
      <c r="BN99" s="61">
        <v>0</v>
      </c>
      <c r="BO99" s="61">
        <v>0</v>
      </c>
      <c r="BP99" s="61">
        <v>0</v>
      </c>
      <c r="BQ99" s="61">
        <v>0</v>
      </c>
      <c r="BR99" s="61">
        <v>0</v>
      </c>
      <c r="BS99" s="61">
        <v>0.02</v>
      </c>
      <c r="BT99" s="61">
        <v>0</v>
      </c>
      <c r="BU99" s="61">
        <v>0</v>
      </c>
      <c r="BV99" s="61">
        <v>0.1</v>
      </c>
      <c r="BW99" s="61">
        <v>0.01</v>
      </c>
      <c r="BX99" s="61">
        <v>0</v>
      </c>
      <c r="BY99" s="61">
        <v>0</v>
      </c>
      <c r="BZ99" s="61">
        <v>0</v>
      </c>
      <c r="CA99" s="61">
        <v>0</v>
      </c>
      <c r="CB99" s="61">
        <v>13.69</v>
      </c>
      <c r="CC99" s="62"/>
      <c r="CD99" s="62"/>
      <c r="CE99" s="61">
        <v>0</v>
      </c>
      <c r="CF99" s="61"/>
      <c r="CG99" s="61">
        <v>0</v>
      </c>
      <c r="CH99" s="61">
        <v>0</v>
      </c>
      <c r="CI99" s="61">
        <v>0</v>
      </c>
      <c r="CJ99" s="61">
        <v>570</v>
      </c>
      <c r="CK99" s="61">
        <v>219.6</v>
      </c>
      <c r="CL99" s="61">
        <v>394.8</v>
      </c>
      <c r="CM99" s="61">
        <v>4.5599999999999996</v>
      </c>
      <c r="CN99" s="61">
        <v>4.5599999999999996</v>
      </c>
      <c r="CO99" s="61">
        <v>4.5599999999999996</v>
      </c>
      <c r="CP99" s="61">
        <v>0</v>
      </c>
      <c r="CQ99" s="61">
        <v>0</v>
      </c>
    </row>
    <row r="100" spans="1:95" ht="14.4" customHeight="1" x14ac:dyDescent="0.3">
      <c r="A100" s="121"/>
      <c r="B100" s="126" t="s">
        <v>215</v>
      </c>
      <c r="C100" s="123" t="str">
        <f>"50"</f>
        <v>50</v>
      </c>
      <c r="D100" s="124">
        <v>2.41</v>
      </c>
      <c r="E100" s="124">
        <v>0.88</v>
      </c>
      <c r="F100" s="124">
        <v>6.45</v>
      </c>
      <c r="G100" s="124">
        <v>4.25</v>
      </c>
      <c r="H100" s="124">
        <v>19.59</v>
      </c>
      <c r="I100" s="124">
        <v>153.6</v>
      </c>
      <c r="J100" s="83">
        <v>2.2599999999999998</v>
      </c>
      <c r="K100" s="57">
        <v>2.5</v>
      </c>
      <c r="L100" s="57">
        <v>0</v>
      </c>
      <c r="M100" s="57">
        <v>0</v>
      </c>
      <c r="N100" s="57">
        <v>4.0999999999999996</v>
      </c>
      <c r="O100" s="57">
        <v>19.489999999999998</v>
      </c>
      <c r="P100" s="57">
        <v>1</v>
      </c>
      <c r="Q100" s="57">
        <v>0</v>
      </c>
      <c r="R100" s="57">
        <v>0</v>
      </c>
      <c r="S100" s="57">
        <v>0.13</v>
      </c>
      <c r="T100" s="57">
        <v>0.44</v>
      </c>
      <c r="U100" s="57">
        <v>47.34</v>
      </c>
      <c r="V100" s="57">
        <v>70.53</v>
      </c>
      <c r="W100" s="57">
        <v>31.05</v>
      </c>
      <c r="X100" s="57">
        <v>7.54</v>
      </c>
      <c r="Y100" s="57">
        <v>47.39</v>
      </c>
      <c r="Z100" s="57">
        <v>0.45</v>
      </c>
      <c r="AA100" s="57">
        <v>15.37</v>
      </c>
      <c r="AB100" s="57">
        <v>7.32</v>
      </c>
      <c r="AC100" s="57">
        <v>27.23</v>
      </c>
      <c r="AD100" s="57">
        <v>2.2400000000000002</v>
      </c>
      <c r="AE100" s="57">
        <v>0.05</v>
      </c>
      <c r="AF100" s="57">
        <v>0.05</v>
      </c>
      <c r="AG100" s="57">
        <v>0.34</v>
      </c>
      <c r="AH100" s="57">
        <v>1.3</v>
      </c>
      <c r="AI100" s="57">
        <v>0.09</v>
      </c>
      <c r="AJ100" s="55">
        <v>0</v>
      </c>
      <c r="AK100" s="55">
        <v>338.28</v>
      </c>
      <c r="AL100" s="55">
        <v>282</v>
      </c>
      <c r="AM100" s="55">
        <v>551.76</v>
      </c>
      <c r="AN100" s="55">
        <v>378.2</v>
      </c>
      <c r="AO100" s="55">
        <v>143.85</v>
      </c>
      <c r="AP100" s="55">
        <v>254.38</v>
      </c>
      <c r="AQ100" s="55">
        <v>74.83</v>
      </c>
      <c r="AR100" s="55">
        <v>304.86</v>
      </c>
      <c r="AS100" s="55">
        <v>293.45</v>
      </c>
      <c r="AT100" s="55">
        <v>305.8</v>
      </c>
      <c r="AU100" s="55">
        <v>425.46</v>
      </c>
      <c r="AV100" s="55">
        <v>178.15</v>
      </c>
      <c r="AW100" s="55">
        <v>265.51</v>
      </c>
      <c r="AX100" s="55">
        <v>1466.99</v>
      </c>
      <c r="AY100" s="55">
        <v>2.94</v>
      </c>
      <c r="AZ100" s="55">
        <v>429.46</v>
      </c>
      <c r="BA100" s="55">
        <v>309</v>
      </c>
      <c r="BB100" s="55">
        <v>213.98</v>
      </c>
      <c r="BC100" s="55">
        <v>115.53</v>
      </c>
      <c r="BD100" s="55">
        <v>0</v>
      </c>
      <c r="BE100" s="55">
        <v>0</v>
      </c>
      <c r="BF100" s="55">
        <v>0</v>
      </c>
      <c r="BG100" s="55">
        <v>0</v>
      </c>
      <c r="BH100" s="55">
        <v>0</v>
      </c>
      <c r="BI100" s="55">
        <v>0</v>
      </c>
      <c r="BJ100" s="55">
        <v>0</v>
      </c>
      <c r="BK100" s="55">
        <v>0.25</v>
      </c>
      <c r="BL100" s="55">
        <v>0</v>
      </c>
      <c r="BM100" s="55">
        <v>0.14000000000000001</v>
      </c>
      <c r="BN100" s="55">
        <v>0.01</v>
      </c>
      <c r="BO100" s="55">
        <v>0.02</v>
      </c>
      <c r="BP100" s="55">
        <v>0</v>
      </c>
      <c r="BQ100" s="55">
        <v>0</v>
      </c>
      <c r="BR100" s="55">
        <v>0</v>
      </c>
      <c r="BS100" s="55">
        <v>0.83</v>
      </c>
      <c r="BT100" s="55">
        <v>0</v>
      </c>
      <c r="BU100" s="55">
        <v>0</v>
      </c>
      <c r="BV100" s="55">
        <v>2.42</v>
      </c>
      <c r="BW100" s="55">
        <v>0.02</v>
      </c>
      <c r="BX100" s="55">
        <v>0</v>
      </c>
      <c r="BY100" s="55">
        <v>0</v>
      </c>
      <c r="BZ100" s="55">
        <v>0</v>
      </c>
      <c r="CA100" s="55">
        <v>0</v>
      </c>
      <c r="CB100" s="55">
        <v>29.38</v>
      </c>
      <c r="CC100" s="58"/>
      <c r="CD100" s="58"/>
      <c r="CE100" s="55">
        <v>16.59</v>
      </c>
      <c r="CF100" s="55"/>
      <c r="CG100" s="55">
        <v>8.59</v>
      </c>
      <c r="CH100" s="55">
        <v>5.24</v>
      </c>
      <c r="CI100" s="55">
        <v>6.91</v>
      </c>
      <c r="CJ100" s="55">
        <v>1132.48</v>
      </c>
      <c r="CK100" s="55">
        <v>442.43</v>
      </c>
      <c r="CL100" s="55">
        <v>787.46</v>
      </c>
      <c r="CM100" s="55">
        <v>8.0399999999999991</v>
      </c>
      <c r="CN100" s="55">
        <v>4.03</v>
      </c>
      <c r="CO100" s="55">
        <v>6.45</v>
      </c>
      <c r="CP100" s="55">
        <v>3.08</v>
      </c>
      <c r="CQ100" s="55">
        <v>0.08</v>
      </c>
    </row>
    <row r="101" spans="1:95" x14ac:dyDescent="0.3">
      <c r="A101" s="127"/>
      <c r="B101" s="142" t="s">
        <v>101</v>
      </c>
      <c r="C101" s="128"/>
      <c r="D101" s="129">
        <f t="shared" ref="D101:I101" si="25">SUM(D96:D100)</f>
        <v>22.949999999999996</v>
      </c>
      <c r="E101" s="129">
        <f t="shared" si="25"/>
        <v>15.760000000000002</v>
      </c>
      <c r="F101" s="129">
        <f t="shared" si="25"/>
        <v>19.54</v>
      </c>
      <c r="G101" s="129">
        <f t="shared" si="25"/>
        <v>15.53</v>
      </c>
      <c r="H101" s="129">
        <f t="shared" si="25"/>
        <v>88.48</v>
      </c>
      <c r="I101" s="130">
        <f t="shared" si="25"/>
        <v>588.17223200000001</v>
      </c>
      <c r="J101" s="63">
        <v>9.02</v>
      </c>
      <c r="K101" s="63">
        <v>10.62</v>
      </c>
      <c r="L101" s="63">
        <v>0</v>
      </c>
      <c r="M101" s="63">
        <v>0</v>
      </c>
      <c r="N101" s="63">
        <v>37.14</v>
      </c>
      <c r="O101" s="63">
        <v>72.84</v>
      </c>
      <c r="P101" s="63">
        <v>12.61</v>
      </c>
      <c r="Q101" s="63">
        <v>0</v>
      </c>
      <c r="R101" s="63">
        <v>0</v>
      </c>
      <c r="S101" s="63">
        <v>2.09</v>
      </c>
      <c r="T101" s="63">
        <v>6.71</v>
      </c>
      <c r="U101" s="63">
        <v>759.14</v>
      </c>
      <c r="V101" s="63">
        <v>1539.21</v>
      </c>
      <c r="W101" s="63">
        <v>117.36</v>
      </c>
      <c r="X101" s="63">
        <v>122.98</v>
      </c>
      <c r="Y101" s="63">
        <v>373.64</v>
      </c>
      <c r="Z101" s="63">
        <v>7.65</v>
      </c>
      <c r="AA101" s="63">
        <v>8</v>
      </c>
      <c r="AB101" s="63">
        <v>4932.25</v>
      </c>
      <c r="AC101" s="63">
        <v>995.35</v>
      </c>
      <c r="AD101" s="63">
        <v>10.01</v>
      </c>
      <c r="AE101" s="63">
        <v>0.27</v>
      </c>
      <c r="AF101" s="63">
        <v>0.28000000000000003</v>
      </c>
      <c r="AG101" s="63">
        <v>6.03</v>
      </c>
      <c r="AH101" s="63">
        <v>12.34</v>
      </c>
      <c r="AI101" s="63">
        <v>24.27</v>
      </c>
      <c r="AJ101" s="1">
        <v>0</v>
      </c>
      <c r="AK101" s="1">
        <v>1383.49</v>
      </c>
      <c r="AL101" s="1">
        <v>1106.79</v>
      </c>
      <c r="AM101" s="1">
        <v>2013.96</v>
      </c>
      <c r="AN101" s="1">
        <v>2480.31</v>
      </c>
      <c r="AO101" s="1">
        <v>553.79999999999995</v>
      </c>
      <c r="AP101" s="1">
        <v>1018.42</v>
      </c>
      <c r="AQ101" s="1">
        <v>307.04000000000002</v>
      </c>
      <c r="AR101" s="1">
        <v>1177.04</v>
      </c>
      <c r="AS101" s="1">
        <v>1401.6</v>
      </c>
      <c r="AT101" s="1">
        <v>1521.27</v>
      </c>
      <c r="AU101" s="1">
        <v>2320.91</v>
      </c>
      <c r="AV101" s="1">
        <v>814.24</v>
      </c>
      <c r="AW101" s="1">
        <v>1218.8499999999999</v>
      </c>
      <c r="AX101" s="1">
        <v>4918.6400000000003</v>
      </c>
      <c r="AY101" s="1">
        <v>218.08</v>
      </c>
      <c r="AZ101" s="1">
        <v>1217.02</v>
      </c>
      <c r="BA101" s="1">
        <v>1108.78</v>
      </c>
      <c r="BB101" s="1">
        <v>893.11</v>
      </c>
      <c r="BC101" s="1">
        <v>409.9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0.01</v>
      </c>
      <c r="BJ101" s="1">
        <v>0</v>
      </c>
      <c r="BK101" s="1">
        <v>1.1299999999999999</v>
      </c>
      <c r="BL101" s="1">
        <v>0</v>
      </c>
      <c r="BM101" s="1">
        <v>0.65</v>
      </c>
      <c r="BN101" s="1">
        <v>0.05</v>
      </c>
      <c r="BO101" s="1">
        <v>0.1</v>
      </c>
      <c r="BP101" s="1">
        <v>0</v>
      </c>
      <c r="BQ101" s="1">
        <v>0</v>
      </c>
      <c r="BR101" s="1">
        <v>0.01</v>
      </c>
      <c r="BS101" s="1">
        <v>3.9</v>
      </c>
      <c r="BT101" s="1">
        <v>0</v>
      </c>
      <c r="BU101" s="1">
        <v>0</v>
      </c>
      <c r="BV101" s="1">
        <v>9.9700000000000006</v>
      </c>
      <c r="BW101" s="1">
        <v>0.03</v>
      </c>
      <c r="BX101" s="1">
        <v>0</v>
      </c>
      <c r="BY101" s="1">
        <v>0</v>
      </c>
      <c r="BZ101" s="1">
        <v>0</v>
      </c>
      <c r="CA101" s="1">
        <v>0</v>
      </c>
      <c r="CB101" s="1">
        <v>878.07</v>
      </c>
      <c r="CC101" s="64"/>
      <c r="CD101" s="64"/>
      <c r="CE101" s="1">
        <v>830.04</v>
      </c>
      <c r="CF101" s="1"/>
      <c r="CG101" s="1">
        <v>76.05</v>
      </c>
      <c r="CH101" s="1">
        <v>50.63</v>
      </c>
      <c r="CI101" s="1">
        <v>63.34</v>
      </c>
      <c r="CJ101" s="1">
        <v>7544.06</v>
      </c>
      <c r="CK101" s="1">
        <v>3689.74</v>
      </c>
      <c r="CL101" s="1">
        <v>5616.9</v>
      </c>
      <c r="CM101" s="1">
        <v>213.24</v>
      </c>
      <c r="CN101" s="1">
        <v>144.57</v>
      </c>
      <c r="CO101" s="1">
        <v>178.91</v>
      </c>
      <c r="CP101" s="1">
        <v>10</v>
      </c>
      <c r="CQ101" s="1">
        <v>1.2</v>
      </c>
    </row>
    <row r="102" spans="1:95" ht="13.2" hidden="1" customHeight="1" x14ac:dyDescent="0.3">
      <c r="A102" s="56"/>
      <c r="B102" s="16" t="s">
        <v>247</v>
      </c>
      <c r="C102" s="74"/>
      <c r="D102" s="17">
        <v>22.5</v>
      </c>
      <c r="E102" s="17">
        <v>0</v>
      </c>
      <c r="F102" s="17">
        <v>23</v>
      </c>
      <c r="G102" s="17">
        <v>0</v>
      </c>
      <c r="H102" s="17">
        <v>95.75</v>
      </c>
      <c r="I102" s="90">
        <v>680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0">
        <v>0</v>
      </c>
      <c r="AC102" s="50">
        <v>315</v>
      </c>
      <c r="AD102" s="50">
        <v>0</v>
      </c>
      <c r="AE102" s="50">
        <v>0.48999999999999994</v>
      </c>
      <c r="AF102" s="50">
        <v>0.55999999999999994</v>
      </c>
      <c r="AI102" s="50">
        <v>24.5</v>
      </c>
      <c r="CI102" s="51">
        <v>0</v>
      </c>
      <c r="CL102" s="51">
        <v>0</v>
      </c>
      <c r="CO102" s="51">
        <v>0</v>
      </c>
    </row>
    <row r="103" spans="1:95" ht="13.8" hidden="1" customHeight="1" x14ac:dyDescent="0.3">
      <c r="A103" s="56"/>
      <c r="B103" s="16" t="s">
        <v>103</v>
      </c>
      <c r="C103" s="74"/>
      <c r="D103" s="17">
        <f t="shared" ref="D103:I103" si="26">D101-D102</f>
        <v>0.44999999999999574</v>
      </c>
      <c r="E103" s="17">
        <f t="shared" si="26"/>
        <v>15.760000000000002</v>
      </c>
      <c r="F103" s="17">
        <f t="shared" si="26"/>
        <v>-3.4600000000000009</v>
      </c>
      <c r="G103" s="17">
        <f t="shared" si="26"/>
        <v>15.53</v>
      </c>
      <c r="H103" s="17">
        <f t="shared" si="26"/>
        <v>-7.269999999999996</v>
      </c>
      <c r="I103" s="90">
        <f t="shared" si="26"/>
        <v>-91.827767999999992</v>
      </c>
      <c r="V103" s="50">
        <f t="shared" ref="V103:AF103" si="27">V101-V102</f>
        <v>1539.21</v>
      </c>
      <c r="W103" s="50">
        <f t="shared" si="27"/>
        <v>117.36</v>
      </c>
      <c r="X103" s="50">
        <f t="shared" si="27"/>
        <v>122.98</v>
      </c>
      <c r="Y103" s="50">
        <f t="shared" si="27"/>
        <v>373.64</v>
      </c>
      <c r="Z103" s="50">
        <f t="shared" si="27"/>
        <v>7.65</v>
      </c>
      <c r="AA103" s="50">
        <f t="shared" si="27"/>
        <v>8</v>
      </c>
      <c r="AB103" s="50">
        <f t="shared" si="27"/>
        <v>4932.25</v>
      </c>
      <c r="AC103" s="50">
        <f t="shared" si="27"/>
        <v>680.35</v>
      </c>
      <c r="AD103" s="50">
        <f t="shared" si="27"/>
        <v>10.01</v>
      </c>
      <c r="AE103" s="50">
        <f t="shared" si="27"/>
        <v>-0.21999999999999992</v>
      </c>
      <c r="AF103" s="50">
        <f t="shared" si="27"/>
        <v>-0.27999999999999992</v>
      </c>
      <c r="AI103" s="50">
        <f>AI101-AI102</f>
        <v>-0.23000000000000043</v>
      </c>
      <c r="CI103" s="51">
        <f>CI101-CI102</f>
        <v>63.34</v>
      </c>
      <c r="CL103" s="51">
        <f>CL101-CL102</f>
        <v>5616.9</v>
      </c>
      <c r="CO103" s="51">
        <f>CO101-CO102</f>
        <v>178.91</v>
      </c>
    </row>
    <row r="104" spans="1:95" ht="16.2" hidden="1" customHeight="1" x14ac:dyDescent="0.3">
      <c r="A104" s="56"/>
      <c r="B104" s="16" t="s">
        <v>104</v>
      </c>
      <c r="C104" s="74"/>
      <c r="D104" s="17">
        <v>13</v>
      </c>
      <c r="E104" s="17"/>
      <c r="F104" s="17">
        <v>33</v>
      </c>
      <c r="G104" s="17"/>
      <c r="H104" s="17">
        <v>54</v>
      </c>
      <c r="I104" s="90"/>
    </row>
    <row r="105" spans="1:95" ht="14.4" customHeight="1" x14ac:dyDescent="0.3">
      <c r="A105" s="56"/>
      <c r="B105" s="16"/>
      <c r="C105" s="74"/>
      <c r="D105" s="17"/>
      <c r="E105" s="17"/>
      <c r="F105" s="17"/>
      <c r="G105" s="17"/>
      <c r="H105" s="17"/>
      <c r="I105" s="90"/>
    </row>
    <row r="106" spans="1:95" x14ac:dyDescent="0.3">
      <c r="A106" s="56"/>
      <c r="B106" s="23" t="s">
        <v>150</v>
      </c>
      <c r="C106" s="180" t="s">
        <v>156</v>
      </c>
      <c r="D106" s="233" t="s">
        <v>157</v>
      </c>
      <c r="E106" s="233"/>
      <c r="F106" s="281" t="s">
        <v>158</v>
      </c>
      <c r="G106" s="281"/>
      <c r="H106" s="181" t="s">
        <v>159</v>
      </c>
      <c r="I106" s="181" t="s">
        <v>160</v>
      </c>
    </row>
    <row r="107" spans="1:95" s="185" customFormat="1" x14ac:dyDescent="0.3">
      <c r="A107" s="121"/>
      <c r="B107" s="149" t="s">
        <v>92</v>
      </c>
      <c r="C107" s="131"/>
      <c r="D107" s="232"/>
      <c r="E107" s="232"/>
      <c r="F107" s="273"/>
      <c r="G107" s="273"/>
      <c r="H107" s="132"/>
      <c r="I107" s="13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4"/>
      <c r="CD107" s="184"/>
      <c r="CE107" s="183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</row>
    <row r="108" spans="1:95" x14ac:dyDescent="0.3">
      <c r="A108" s="121" t="s">
        <v>291</v>
      </c>
      <c r="B108" s="126" t="s">
        <v>292</v>
      </c>
      <c r="C108" s="123" t="str">
        <f>"100"</f>
        <v>100</v>
      </c>
      <c r="D108" s="124">
        <v>11.64</v>
      </c>
      <c r="E108" s="124">
        <v>11.32</v>
      </c>
      <c r="F108" s="124">
        <v>14.42</v>
      </c>
      <c r="G108" s="124">
        <v>0.03</v>
      </c>
      <c r="H108" s="124">
        <v>7.44</v>
      </c>
      <c r="I108" s="124">
        <v>172.8</v>
      </c>
      <c r="J108" s="82">
        <v>4.46</v>
      </c>
      <c r="K108" s="60">
        <v>7.0000000000000007E-2</v>
      </c>
      <c r="L108" s="60">
        <v>0</v>
      </c>
      <c r="M108" s="60">
        <v>0</v>
      </c>
      <c r="N108" s="60">
        <v>0.23</v>
      </c>
      <c r="O108" s="60">
        <v>2.04</v>
      </c>
      <c r="P108" s="60">
        <v>0.17</v>
      </c>
      <c r="Q108" s="60">
        <v>0</v>
      </c>
      <c r="R108" s="60">
        <v>0</v>
      </c>
      <c r="S108" s="60">
        <v>0</v>
      </c>
      <c r="T108" s="60">
        <v>1.1299999999999999</v>
      </c>
      <c r="U108" s="60">
        <v>145.47999999999999</v>
      </c>
      <c r="V108" s="60">
        <v>78.08</v>
      </c>
      <c r="W108" s="60">
        <v>11.81</v>
      </c>
      <c r="X108" s="60">
        <v>9.9700000000000006</v>
      </c>
      <c r="Y108" s="60">
        <v>83.21</v>
      </c>
      <c r="Z108" s="60">
        <v>0.94</v>
      </c>
      <c r="AA108" s="60">
        <v>30.15</v>
      </c>
      <c r="AB108" s="60">
        <v>15.9</v>
      </c>
      <c r="AC108" s="60">
        <v>63.18</v>
      </c>
      <c r="AD108" s="60">
        <v>0.42</v>
      </c>
      <c r="AE108" s="60">
        <v>0.03</v>
      </c>
      <c r="AF108" s="60">
        <v>7.0000000000000007E-2</v>
      </c>
      <c r="AG108" s="60">
        <v>4.28</v>
      </c>
      <c r="AH108" s="60">
        <v>8.73</v>
      </c>
      <c r="AI108" s="60">
        <v>0.43</v>
      </c>
      <c r="AJ108" s="61">
        <v>0</v>
      </c>
      <c r="AK108" s="61">
        <v>558.47</v>
      </c>
      <c r="AL108" s="61">
        <v>443.07</v>
      </c>
      <c r="AM108" s="61">
        <v>900.67</v>
      </c>
      <c r="AN108" s="61">
        <v>989.77</v>
      </c>
      <c r="AO108" s="61">
        <v>297.08</v>
      </c>
      <c r="AP108" s="61">
        <v>540.62</v>
      </c>
      <c r="AQ108" s="61">
        <v>185.81</v>
      </c>
      <c r="AR108" s="61">
        <v>476.66</v>
      </c>
      <c r="AS108" s="61">
        <v>726.52</v>
      </c>
      <c r="AT108" s="61">
        <v>772.23</v>
      </c>
      <c r="AU108" s="61">
        <v>1023.57</v>
      </c>
      <c r="AV108" s="61">
        <v>308.14999999999998</v>
      </c>
      <c r="AW108" s="61">
        <v>863.35</v>
      </c>
      <c r="AX108" s="61">
        <v>1689.8</v>
      </c>
      <c r="AY108" s="61">
        <v>93.77</v>
      </c>
      <c r="AZ108" s="61">
        <v>572.1</v>
      </c>
      <c r="BA108" s="61">
        <v>548.4</v>
      </c>
      <c r="BB108" s="61">
        <v>405.95</v>
      </c>
      <c r="BC108" s="61">
        <v>144.77000000000001</v>
      </c>
      <c r="BD108" s="61">
        <v>0.06</v>
      </c>
      <c r="BE108" s="61">
        <v>0.03</v>
      </c>
      <c r="BF108" s="61">
        <v>0.01</v>
      </c>
      <c r="BG108" s="61">
        <v>0.03</v>
      </c>
      <c r="BH108" s="61">
        <v>0.04</v>
      </c>
      <c r="BI108" s="61">
        <v>0.18</v>
      </c>
      <c r="BJ108" s="61">
        <v>0</v>
      </c>
      <c r="BK108" s="61">
        <v>0.5</v>
      </c>
      <c r="BL108" s="61">
        <v>0</v>
      </c>
      <c r="BM108" s="61">
        <v>0.15</v>
      </c>
      <c r="BN108" s="61">
        <v>0</v>
      </c>
      <c r="BO108" s="61">
        <v>0</v>
      </c>
      <c r="BP108" s="61">
        <v>0</v>
      </c>
      <c r="BQ108" s="61">
        <v>0.03</v>
      </c>
      <c r="BR108" s="61">
        <v>0.05</v>
      </c>
      <c r="BS108" s="61">
        <v>0.41</v>
      </c>
      <c r="BT108" s="61">
        <v>0</v>
      </c>
      <c r="BU108" s="61">
        <v>0</v>
      </c>
      <c r="BV108" s="61">
        <v>0.03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101.09</v>
      </c>
      <c r="CC108" s="62"/>
      <c r="CD108" s="62"/>
      <c r="CE108" s="61">
        <v>32.799999999999997</v>
      </c>
      <c r="CF108" s="61"/>
      <c r="CG108" s="61">
        <v>26.29</v>
      </c>
      <c r="CH108" s="61">
        <v>13.1</v>
      </c>
      <c r="CI108" s="61">
        <v>19.7</v>
      </c>
      <c r="CJ108" s="61">
        <v>2430.27</v>
      </c>
      <c r="CK108" s="61">
        <v>1502.53</v>
      </c>
      <c r="CL108" s="61">
        <v>1966.4</v>
      </c>
      <c r="CM108" s="61">
        <v>27.59</v>
      </c>
      <c r="CN108" s="61">
        <v>18.21</v>
      </c>
      <c r="CO108" s="61">
        <v>22.93</v>
      </c>
      <c r="CP108" s="61">
        <v>0</v>
      </c>
      <c r="CQ108" s="61">
        <v>0.5</v>
      </c>
    </row>
    <row r="109" spans="1:95" x14ac:dyDescent="0.3">
      <c r="A109" s="121" t="s">
        <v>345</v>
      </c>
      <c r="B109" s="126" t="s">
        <v>211</v>
      </c>
      <c r="C109" s="123" t="str">
        <f>"180"</f>
        <v>180</v>
      </c>
      <c r="D109" s="124">
        <v>6.01</v>
      </c>
      <c r="E109" s="124">
        <v>2.4</v>
      </c>
      <c r="F109" s="124">
        <v>5.61</v>
      </c>
      <c r="G109" s="124">
        <v>0.72</v>
      </c>
      <c r="H109" s="124">
        <v>35.11</v>
      </c>
      <c r="I109" s="125">
        <v>223.05496454999997</v>
      </c>
      <c r="J109" s="82">
        <v>2.2400000000000002</v>
      </c>
      <c r="K109" s="60">
        <v>0.1</v>
      </c>
      <c r="L109" s="60">
        <v>0</v>
      </c>
      <c r="M109" s="60">
        <v>0</v>
      </c>
      <c r="N109" s="60">
        <v>1.17</v>
      </c>
      <c r="O109" s="60">
        <v>37.700000000000003</v>
      </c>
      <c r="P109" s="60">
        <v>2.06</v>
      </c>
      <c r="Q109" s="60">
        <v>0</v>
      </c>
      <c r="R109" s="60">
        <v>0</v>
      </c>
      <c r="S109" s="60">
        <v>0</v>
      </c>
      <c r="T109" s="60">
        <v>0.82</v>
      </c>
      <c r="U109" s="60">
        <v>176.71</v>
      </c>
      <c r="V109" s="60">
        <v>67.47</v>
      </c>
      <c r="W109" s="60">
        <v>12.64</v>
      </c>
      <c r="X109" s="60">
        <v>8.61</v>
      </c>
      <c r="Y109" s="60">
        <v>47.79</v>
      </c>
      <c r="Z109" s="60">
        <v>0.87</v>
      </c>
      <c r="AA109" s="60">
        <v>10.8</v>
      </c>
      <c r="AB109" s="60">
        <v>10.8</v>
      </c>
      <c r="AC109" s="60">
        <v>20.25</v>
      </c>
      <c r="AD109" s="60">
        <v>0.96</v>
      </c>
      <c r="AE109" s="60">
        <v>0.08</v>
      </c>
      <c r="AF109" s="60">
        <v>0.02</v>
      </c>
      <c r="AG109" s="60">
        <v>0.59</v>
      </c>
      <c r="AH109" s="60">
        <v>1.78</v>
      </c>
      <c r="AI109" s="60">
        <v>0</v>
      </c>
      <c r="AJ109" s="61">
        <v>0</v>
      </c>
      <c r="AK109" s="61">
        <v>275.61</v>
      </c>
      <c r="AL109" s="61">
        <v>251.98</v>
      </c>
      <c r="AM109" s="61">
        <v>472.07</v>
      </c>
      <c r="AN109" s="61">
        <v>147.44999999999999</v>
      </c>
      <c r="AO109" s="61">
        <v>89.89</v>
      </c>
      <c r="AP109" s="61">
        <v>182.63</v>
      </c>
      <c r="AQ109" s="61">
        <v>59.92</v>
      </c>
      <c r="AR109" s="61">
        <v>292.87</v>
      </c>
      <c r="AS109" s="61">
        <v>193.67</v>
      </c>
      <c r="AT109" s="61">
        <v>233.51</v>
      </c>
      <c r="AU109" s="61">
        <v>200.31</v>
      </c>
      <c r="AV109" s="61">
        <v>117.69</v>
      </c>
      <c r="AW109" s="61">
        <v>204.66</v>
      </c>
      <c r="AX109" s="61">
        <v>1797.43</v>
      </c>
      <c r="AY109" s="61">
        <v>0</v>
      </c>
      <c r="AZ109" s="61">
        <v>566.38</v>
      </c>
      <c r="BA109" s="61">
        <v>293.38</v>
      </c>
      <c r="BB109" s="61">
        <v>147.32</v>
      </c>
      <c r="BC109" s="61">
        <v>116.63</v>
      </c>
      <c r="BD109" s="61">
        <v>0.11</v>
      </c>
      <c r="BE109" s="61">
        <v>0.05</v>
      </c>
      <c r="BF109" s="61">
        <v>0.03</v>
      </c>
      <c r="BG109" s="61">
        <v>0.06</v>
      </c>
      <c r="BH109" s="61">
        <v>7.0000000000000007E-2</v>
      </c>
      <c r="BI109" s="61">
        <v>0.31</v>
      </c>
      <c r="BJ109" s="61">
        <v>0</v>
      </c>
      <c r="BK109" s="61">
        <v>0.97</v>
      </c>
      <c r="BL109" s="61">
        <v>0</v>
      </c>
      <c r="BM109" s="61">
        <v>0.28000000000000003</v>
      </c>
      <c r="BN109" s="61">
        <v>0</v>
      </c>
      <c r="BO109" s="61">
        <v>0</v>
      </c>
      <c r="BP109" s="61">
        <v>0</v>
      </c>
      <c r="BQ109" s="61">
        <v>0.06</v>
      </c>
      <c r="BR109" s="61">
        <v>0.1</v>
      </c>
      <c r="BS109" s="61">
        <v>0.72</v>
      </c>
      <c r="BT109" s="61">
        <v>0</v>
      </c>
      <c r="BU109" s="61">
        <v>0</v>
      </c>
      <c r="BV109" s="61">
        <v>0.28999999999999998</v>
      </c>
      <c r="BW109" s="61">
        <v>0.01</v>
      </c>
      <c r="BX109" s="61">
        <v>0</v>
      </c>
      <c r="BY109" s="61">
        <v>0</v>
      </c>
      <c r="BZ109" s="61">
        <v>0</v>
      </c>
      <c r="CA109" s="61">
        <v>0</v>
      </c>
      <c r="CB109" s="61">
        <v>9.08</v>
      </c>
      <c r="CC109" s="62"/>
      <c r="CD109" s="62"/>
      <c r="CE109" s="61">
        <v>12.6</v>
      </c>
      <c r="CF109" s="61"/>
      <c r="CG109" s="61">
        <v>15.92</v>
      </c>
      <c r="CH109" s="61">
        <v>8.3000000000000007</v>
      </c>
      <c r="CI109" s="61">
        <v>12.11</v>
      </c>
      <c r="CJ109" s="61">
        <v>369.83</v>
      </c>
      <c r="CK109" s="61">
        <v>365.4</v>
      </c>
      <c r="CL109" s="61">
        <v>367.62</v>
      </c>
      <c r="CM109" s="61">
        <v>9.36</v>
      </c>
      <c r="CN109" s="61">
        <v>4.76</v>
      </c>
      <c r="CO109" s="61">
        <v>7.06</v>
      </c>
      <c r="CP109" s="61">
        <v>0</v>
      </c>
      <c r="CQ109" s="61">
        <v>0.45</v>
      </c>
    </row>
    <row r="110" spans="1:95" x14ac:dyDescent="0.3">
      <c r="A110" s="121" t="s">
        <v>125</v>
      </c>
      <c r="B110" s="126" t="s">
        <v>126</v>
      </c>
      <c r="C110" s="123" t="str">
        <f>"200"</f>
        <v>200</v>
      </c>
      <c r="D110" s="124">
        <v>0.12</v>
      </c>
      <c r="E110" s="124">
        <v>0</v>
      </c>
      <c r="F110" s="124">
        <v>0.02</v>
      </c>
      <c r="G110" s="124">
        <v>0.02</v>
      </c>
      <c r="H110" s="124">
        <v>9.83</v>
      </c>
      <c r="I110" s="125">
        <v>38.659836097560984</v>
      </c>
      <c r="J110" s="82">
        <v>0</v>
      </c>
      <c r="K110" s="60">
        <v>0</v>
      </c>
      <c r="L110" s="60">
        <v>0</v>
      </c>
      <c r="M110" s="60">
        <v>0</v>
      </c>
      <c r="N110" s="60">
        <v>11.84</v>
      </c>
      <c r="O110" s="60">
        <v>0.02</v>
      </c>
      <c r="P110" s="60">
        <v>0.34</v>
      </c>
      <c r="Q110" s="60">
        <v>0</v>
      </c>
      <c r="R110" s="60">
        <v>0</v>
      </c>
      <c r="S110" s="60">
        <v>0.32</v>
      </c>
      <c r="T110" s="60">
        <v>0.13</v>
      </c>
      <c r="U110" s="60">
        <v>4.0599999999999996</v>
      </c>
      <c r="V110" s="60">
        <v>50.99</v>
      </c>
      <c r="W110" s="60">
        <v>7.47</v>
      </c>
      <c r="X110" s="60">
        <v>4.9400000000000004</v>
      </c>
      <c r="Y110" s="60">
        <v>5.58</v>
      </c>
      <c r="Z110" s="60">
        <v>0.13</v>
      </c>
      <c r="AA110" s="60">
        <v>0</v>
      </c>
      <c r="AB110" s="60">
        <v>18</v>
      </c>
      <c r="AC110" s="60">
        <v>3.4</v>
      </c>
      <c r="AD110" s="60">
        <v>0.06</v>
      </c>
      <c r="AE110" s="60">
        <v>0.01</v>
      </c>
      <c r="AF110" s="60">
        <v>0.01</v>
      </c>
      <c r="AG110" s="60">
        <v>7.0000000000000007E-2</v>
      </c>
      <c r="AH110" s="60">
        <v>0.1</v>
      </c>
      <c r="AI110" s="60">
        <v>1.2</v>
      </c>
      <c r="AJ110" s="61">
        <v>0</v>
      </c>
      <c r="AK110" s="61">
        <v>0</v>
      </c>
      <c r="AL110" s="61">
        <v>0</v>
      </c>
      <c r="AM110" s="61">
        <v>0</v>
      </c>
      <c r="AN110" s="61">
        <v>0</v>
      </c>
      <c r="AO110" s="61">
        <v>0</v>
      </c>
      <c r="AP110" s="61">
        <v>0</v>
      </c>
      <c r="AQ110" s="61">
        <v>0</v>
      </c>
      <c r="AR110" s="61">
        <v>0</v>
      </c>
      <c r="AS110" s="61">
        <v>0</v>
      </c>
      <c r="AT110" s="61">
        <v>0</v>
      </c>
      <c r="AU110" s="61">
        <v>0</v>
      </c>
      <c r="AV110" s="61">
        <v>0</v>
      </c>
      <c r="AW110" s="61">
        <v>0</v>
      </c>
      <c r="AX110" s="61">
        <v>0</v>
      </c>
      <c r="AY110" s="61">
        <v>0</v>
      </c>
      <c r="AZ110" s="61">
        <v>0</v>
      </c>
      <c r="BA110" s="61">
        <v>0</v>
      </c>
      <c r="BB110" s="61">
        <v>0</v>
      </c>
      <c r="BC110" s="61">
        <v>0</v>
      </c>
      <c r="BD110" s="61">
        <v>0</v>
      </c>
      <c r="BE110" s="61">
        <v>0</v>
      </c>
      <c r="BF110" s="61">
        <v>0</v>
      </c>
      <c r="BG110" s="61">
        <v>0</v>
      </c>
      <c r="BH110" s="61">
        <v>0</v>
      </c>
      <c r="BI110" s="61">
        <v>0</v>
      </c>
      <c r="BJ110" s="61">
        <v>0</v>
      </c>
      <c r="BK110" s="61">
        <v>0</v>
      </c>
      <c r="BL110" s="61">
        <v>0</v>
      </c>
      <c r="BM110" s="61">
        <v>0</v>
      </c>
      <c r="BN110" s="61">
        <v>0</v>
      </c>
      <c r="BO110" s="61">
        <v>0</v>
      </c>
      <c r="BP110" s="61">
        <v>0</v>
      </c>
      <c r="BQ110" s="61">
        <v>0</v>
      </c>
      <c r="BR110" s="61">
        <v>0</v>
      </c>
      <c r="BS110" s="61">
        <v>0</v>
      </c>
      <c r="BT110" s="61">
        <v>0</v>
      </c>
      <c r="BU110" s="61">
        <v>0</v>
      </c>
      <c r="BV110" s="61">
        <v>0</v>
      </c>
      <c r="BW110" s="61">
        <v>0</v>
      </c>
      <c r="BX110" s="61">
        <v>0</v>
      </c>
      <c r="BY110" s="61">
        <v>0</v>
      </c>
      <c r="BZ110" s="61">
        <v>0</v>
      </c>
      <c r="CA110" s="61">
        <v>0</v>
      </c>
      <c r="CB110" s="61">
        <v>226.89</v>
      </c>
      <c r="CC110" s="62"/>
      <c r="CD110" s="62"/>
      <c r="CE110" s="61">
        <v>3</v>
      </c>
      <c r="CF110" s="61"/>
      <c r="CG110" s="61">
        <v>4.79</v>
      </c>
      <c r="CH110" s="61">
        <v>4.79</v>
      </c>
      <c r="CI110" s="61">
        <v>4.79</v>
      </c>
      <c r="CJ110" s="61">
        <v>545</v>
      </c>
      <c r="CK110" s="61">
        <v>208.6</v>
      </c>
      <c r="CL110" s="61">
        <v>376.8</v>
      </c>
      <c r="CM110" s="61">
        <v>50.96</v>
      </c>
      <c r="CN110" s="61">
        <v>30.26</v>
      </c>
      <c r="CO110" s="61">
        <v>40.61</v>
      </c>
      <c r="CP110" s="61">
        <v>10</v>
      </c>
      <c r="CQ110" s="61">
        <v>0</v>
      </c>
    </row>
    <row r="111" spans="1:95" x14ac:dyDescent="0.3">
      <c r="A111" s="121" t="str">
        <f>""</f>
        <v/>
      </c>
      <c r="B111" s="126" t="s">
        <v>112</v>
      </c>
      <c r="C111" s="123">
        <v>25</v>
      </c>
      <c r="D111" s="124">
        <v>2.25</v>
      </c>
      <c r="E111" s="124">
        <v>0</v>
      </c>
      <c r="F111" s="124">
        <v>0.75</v>
      </c>
      <c r="G111" s="124">
        <v>0</v>
      </c>
      <c r="H111" s="124">
        <v>13.45</v>
      </c>
      <c r="I111" s="125">
        <v>66.900000000000006</v>
      </c>
      <c r="J111" s="82">
        <v>0</v>
      </c>
      <c r="K111" s="60">
        <v>0</v>
      </c>
      <c r="L111" s="60">
        <v>0</v>
      </c>
      <c r="M111" s="60">
        <v>0</v>
      </c>
      <c r="N111" s="60">
        <v>1.08</v>
      </c>
      <c r="O111" s="60">
        <v>12.81</v>
      </c>
      <c r="P111" s="60">
        <v>2.25</v>
      </c>
      <c r="Q111" s="60">
        <v>0</v>
      </c>
      <c r="R111" s="60">
        <v>0</v>
      </c>
      <c r="S111" s="60">
        <v>0.09</v>
      </c>
      <c r="T111" s="60">
        <v>0.54</v>
      </c>
      <c r="U111" s="60">
        <v>102.9</v>
      </c>
      <c r="V111" s="60">
        <v>67.5</v>
      </c>
      <c r="W111" s="60">
        <v>10.199999999999999</v>
      </c>
      <c r="X111" s="60">
        <v>18.899999999999999</v>
      </c>
      <c r="Y111" s="60">
        <v>51.6</v>
      </c>
      <c r="Z111" s="60">
        <v>0.84</v>
      </c>
      <c r="AA111" s="60">
        <v>2.7</v>
      </c>
      <c r="AB111" s="60">
        <v>0</v>
      </c>
      <c r="AC111" s="60">
        <v>2.7</v>
      </c>
      <c r="AD111" s="60">
        <v>0.51</v>
      </c>
      <c r="AE111" s="60">
        <v>0.05</v>
      </c>
      <c r="AF111" s="60">
        <v>0.02</v>
      </c>
      <c r="AG111" s="60">
        <v>1.41</v>
      </c>
      <c r="AH111" s="60">
        <v>1.41</v>
      </c>
      <c r="AI111" s="60">
        <v>0</v>
      </c>
      <c r="AJ111" s="61">
        <v>0</v>
      </c>
      <c r="AK111" s="61">
        <v>0</v>
      </c>
      <c r="AL111" s="61">
        <v>0</v>
      </c>
      <c r="AM111" s="61">
        <v>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0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</v>
      </c>
      <c r="BT111" s="61">
        <v>0</v>
      </c>
      <c r="BU111" s="61">
        <v>0</v>
      </c>
      <c r="BV111" s="61">
        <v>0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9.99</v>
      </c>
      <c r="CC111" s="62"/>
      <c r="CD111" s="62"/>
      <c r="CE111" s="61">
        <v>2.7</v>
      </c>
      <c r="CF111" s="61"/>
      <c r="CG111" s="61">
        <v>0</v>
      </c>
      <c r="CH111" s="61">
        <v>0</v>
      </c>
      <c r="CI111" s="61">
        <v>0</v>
      </c>
      <c r="CJ111" s="61">
        <v>0</v>
      </c>
      <c r="CK111" s="61">
        <v>0</v>
      </c>
      <c r="CL111" s="61">
        <v>0</v>
      </c>
      <c r="CM111" s="61">
        <v>0</v>
      </c>
      <c r="CN111" s="61">
        <v>0</v>
      </c>
      <c r="CO111" s="61">
        <v>0</v>
      </c>
      <c r="CP111" s="61">
        <v>0</v>
      </c>
      <c r="CQ111" s="61">
        <v>0</v>
      </c>
    </row>
    <row r="112" spans="1:95" x14ac:dyDescent="0.3">
      <c r="A112" s="121"/>
      <c r="B112" s="126" t="s">
        <v>100</v>
      </c>
      <c r="C112" s="123" t="str">
        <f>"25"</f>
        <v>25</v>
      </c>
      <c r="D112" s="124">
        <v>1.65</v>
      </c>
      <c r="E112" s="124">
        <v>0</v>
      </c>
      <c r="F112" s="124">
        <v>0.3</v>
      </c>
      <c r="G112" s="124">
        <v>0.3</v>
      </c>
      <c r="H112" s="124">
        <v>10.43</v>
      </c>
      <c r="I112" s="125">
        <v>48.344999999999999</v>
      </c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  <c r="BY112" s="108"/>
      <c r="BZ112" s="108"/>
      <c r="CA112" s="108"/>
      <c r="CB112" s="108"/>
      <c r="CC112" s="109"/>
      <c r="CD112" s="109"/>
      <c r="CE112" s="108"/>
      <c r="CF112" s="108"/>
      <c r="CG112" s="108"/>
      <c r="CH112" s="108"/>
      <c r="CI112" s="108"/>
      <c r="CJ112" s="108"/>
      <c r="CK112" s="108"/>
      <c r="CL112" s="108"/>
      <c r="CM112" s="108"/>
      <c r="CN112" s="108"/>
      <c r="CO112" s="108"/>
      <c r="CP112" s="108"/>
      <c r="CQ112" s="108"/>
    </row>
    <row r="113" spans="1:95" x14ac:dyDescent="0.3">
      <c r="A113" s="121" t="str">
        <f>"-"</f>
        <v>-</v>
      </c>
      <c r="B113" s="126" t="s">
        <v>204</v>
      </c>
      <c r="C113" s="123" t="str">
        <f>"100"</f>
        <v>100</v>
      </c>
      <c r="D113" s="124">
        <v>0.4</v>
      </c>
      <c r="E113" s="124">
        <v>0</v>
      </c>
      <c r="F113" s="124">
        <v>0.4</v>
      </c>
      <c r="G113" s="124">
        <v>0.4</v>
      </c>
      <c r="H113" s="124">
        <v>11.6</v>
      </c>
      <c r="I113" s="124">
        <v>48.68</v>
      </c>
      <c r="J113" s="83">
        <v>0.1</v>
      </c>
      <c r="K113" s="57">
        <v>0</v>
      </c>
      <c r="L113" s="57">
        <v>0</v>
      </c>
      <c r="M113" s="57">
        <v>0</v>
      </c>
      <c r="N113" s="57">
        <v>9</v>
      </c>
      <c r="O113" s="57">
        <v>0.8</v>
      </c>
      <c r="P113" s="57">
        <v>1.8</v>
      </c>
      <c r="Q113" s="57">
        <v>0</v>
      </c>
      <c r="R113" s="57">
        <v>0</v>
      </c>
      <c r="S113" s="57">
        <v>0.8</v>
      </c>
      <c r="T113" s="57">
        <v>0.5</v>
      </c>
      <c r="U113" s="57">
        <v>26</v>
      </c>
      <c r="V113" s="57">
        <v>278</v>
      </c>
      <c r="W113" s="57">
        <v>16</v>
      </c>
      <c r="X113" s="57">
        <v>9</v>
      </c>
      <c r="Y113" s="57">
        <v>11</v>
      </c>
      <c r="Z113" s="57">
        <v>2.2000000000000002</v>
      </c>
      <c r="AA113" s="57">
        <v>0</v>
      </c>
      <c r="AB113" s="57">
        <v>30</v>
      </c>
      <c r="AC113" s="57">
        <v>5</v>
      </c>
      <c r="AD113" s="57">
        <v>0.2</v>
      </c>
      <c r="AE113" s="57">
        <v>0.03</v>
      </c>
      <c r="AF113" s="57">
        <v>0.02</v>
      </c>
      <c r="AG113" s="57">
        <v>0.3</v>
      </c>
      <c r="AH113" s="57">
        <v>0.4</v>
      </c>
      <c r="AI113" s="57">
        <v>10</v>
      </c>
      <c r="AJ113" s="55">
        <v>0</v>
      </c>
      <c r="AK113" s="55">
        <v>12</v>
      </c>
      <c r="AL113" s="55">
        <v>13</v>
      </c>
      <c r="AM113" s="55">
        <v>19</v>
      </c>
      <c r="AN113" s="55">
        <v>18</v>
      </c>
      <c r="AO113" s="55">
        <v>3</v>
      </c>
      <c r="AP113" s="55">
        <v>11</v>
      </c>
      <c r="AQ113" s="55">
        <v>3</v>
      </c>
      <c r="AR113" s="55">
        <v>9</v>
      </c>
      <c r="AS113" s="55">
        <v>17</v>
      </c>
      <c r="AT113" s="55">
        <v>10</v>
      </c>
      <c r="AU113" s="55">
        <v>78</v>
      </c>
      <c r="AV113" s="55">
        <v>7</v>
      </c>
      <c r="AW113" s="55">
        <v>14</v>
      </c>
      <c r="AX113" s="55">
        <v>42</v>
      </c>
      <c r="AY113" s="55">
        <v>0</v>
      </c>
      <c r="AZ113" s="55">
        <v>13</v>
      </c>
      <c r="BA113" s="55">
        <v>16</v>
      </c>
      <c r="BB113" s="55">
        <v>6</v>
      </c>
      <c r="BC113" s="55">
        <v>5</v>
      </c>
      <c r="BD113" s="55">
        <v>0</v>
      </c>
      <c r="BE113" s="55">
        <v>0</v>
      </c>
      <c r="BF113" s="55">
        <v>0</v>
      </c>
      <c r="BG113" s="55">
        <v>0</v>
      </c>
      <c r="BH113" s="55">
        <v>0</v>
      </c>
      <c r="BI113" s="55">
        <v>0</v>
      </c>
      <c r="BJ113" s="55">
        <v>0</v>
      </c>
      <c r="BK113" s="55">
        <v>0</v>
      </c>
      <c r="BL113" s="55">
        <v>0</v>
      </c>
      <c r="BM113" s="55">
        <v>0</v>
      </c>
      <c r="BN113" s="55">
        <v>0</v>
      </c>
      <c r="BO113" s="55">
        <v>0</v>
      </c>
      <c r="BP113" s="55">
        <v>0</v>
      </c>
      <c r="BQ113" s="55">
        <v>0</v>
      </c>
      <c r="BR113" s="55">
        <v>0</v>
      </c>
      <c r="BS113" s="55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0</v>
      </c>
      <c r="BY113" s="55">
        <v>0</v>
      </c>
      <c r="BZ113" s="55">
        <v>0</v>
      </c>
      <c r="CA113" s="55">
        <v>0</v>
      </c>
      <c r="CB113" s="55">
        <v>86.3</v>
      </c>
      <c r="CC113" s="58"/>
      <c r="CD113" s="58"/>
      <c r="CE113" s="55">
        <v>5</v>
      </c>
      <c r="CF113" s="55"/>
      <c r="CG113" s="55">
        <v>2</v>
      </c>
      <c r="CH113" s="55">
        <v>2</v>
      </c>
      <c r="CI113" s="55">
        <v>2</v>
      </c>
      <c r="CJ113" s="55">
        <v>150</v>
      </c>
      <c r="CK113" s="55">
        <v>150</v>
      </c>
      <c r="CL113" s="55">
        <v>150</v>
      </c>
      <c r="CM113" s="55">
        <v>46.8</v>
      </c>
      <c r="CN113" s="55">
        <v>46.8</v>
      </c>
      <c r="CO113" s="55">
        <v>46.8</v>
      </c>
      <c r="CP113" s="55">
        <v>0</v>
      </c>
      <c r="CQ113" s="55">
        <v>0</v>
      </c>
    </row>
    <row r="114" spans="1:95" x14ac:dyDescent="0.3">
      <c r="A114" s="127"/>
      <c r="B114" s="142" t="s">
        <v>101</v>
      </c>
      <c r="C114" s="128"/>
      <c r="D114" s="129">
        <f t="shared" ref="D114:I114" si="28">SUM(D108:D113)</f>
        <v>22.069999999999997</v>
      </c>
      <c r="E114" s="129">
        <f t="shared" si="28"/>
        <v>13.72</v>
      </c>
      <c r="F114" s="129">
        <f t="shared" si="28"/>
        <v>21.5</v>
      </c>
      <c r="G114" s="129">
        <f t="shared" si="28"/>
        <v>1.4700000000000002</v>
      </c>
      <c r="H114" s="130">
        <f t="shared" si="28"/>
        <v>87.859999999999985</v>
      </c>
      <c r="I114" s="130">
        <f t="shared" si="28"/>
        <v>598.4398006475609</v>
      </c>
      <c r="J114" s="63">
        <v>12.02</v>
      </c>
      <c r="K114" s="63">
        <v>2.33</v>
      </c>
      <c r="L114" s="63">
        <v>0</v>
      </c>
      <c r="M114" s="63">
        <v>0</v>
      </c>
      <c r="N114" s="63">
        <v>23.86</v>
      </c>
      <c r="O114" s="63">
        <v>97.42</v>
      </c>
      <c r="P114" s="63">
        <v>10.130000000000001</v>
      </c>
      <c r="Q114" s="63">
        <v>0</v>
      </c>
      <c r="R114" s="63">
        <v>0</v>
      </c>
      <c r="S114" s="63">
        <v>1.02</v>
      </c>
      <c r="T114" s="63">
        <v>6.04</v>
      </c>
      <c r="U114" s="63">
        <v>999.45</v>
      </c>
      <c r="V114" s="63">
        <v>702.95</v>
      </c>
      <c r="W114" s="63">
        <v>148.02000000000001</v>
      </c>
      <c r="X114" s="63">
        <v>85.09</v>
      </c>
      <c r="Y114" s="63">
        <v>351.47</v>
      </c>
      <c r="Z114" s="63">
        <v>4.9400000000000004</v>
      </c>
      <c r="AA114" s="63">
        <v>87.31</v>
      </c>
      <c r="AB114" s="63">
        <v>1738.35</v>
      </c>
      <c r="AC114" s="63">
        <v>458.25</v>
      </c>
      <c r="AD114" s="63">
        <v>4.55</v>
      </c>
      <c r="AE114" s="63">
        <v>0.33</v>
      </c>
      <c r="AF114" s="63">
        <v>0.27</v>
      </c>
      <c r="AG114" s="63">
        <v>7.57</v>
      </c>
      <c r="AH114" s="63">
        <v>15.33</v>
      </c>
      <c r="AI114" s="63">
        <v>8.6</v>
      </c>
      <c r="AJ114" s="1">
        <v>0</v>
      </c>
      <c r="AK114" s="1">
        <v>1472.17</v>
      </c>
      <c r="AL114" s="1">
        <v>1254.6500000000001</v>
      </c>
      <c r="AM114" s="1">
        <v>2376.86</v>
      </c>
      <c r="AN114" s="1">
        <v>1777.61</v>
      </c>
      <c r="AO114" s="1">
        <v>629.92999999999995</v>
      </c>
      <c r="AP114" s="1">
        <v>1191.5999999999999</v>
      </c>
      <c r="AQ114" s="1">
        <v>396.77</v>
      </c>
      <c r="AR114" s="1">
        <v>1388.71</v>
      </c>
      <c r="AS114" s="1">
        <v>1426.83</v>
      </c>
      <c r="AT114" s="1">
        <v>1604.31</v>
      </c>
      <c r="AU114" s="1">
        <v>2003.06</v>
      </c>
      <c r="AV114" s="1">
        <v>706.14</v>
      </c>
      <c r="AW114" s="1">
        <v>1543.71</v>
      </c>
      <c r="AX114" s="1">
        <v>6246.35</v>
      </c>
      <c r="AY114" s="1">
        <v>97.86</v>
      </c>
      <c r="AZ114" s="1">
        <v>1973.77</v>
      </c>
      <c r="BA114" s="1">
        <v>1382.05</v>
      </c>
      <c r="BB114" s="1">
        <v>976.32</v>
      </c>
      <c r="BC114" s="1">
        <v>483.82</v>
      </c>
      <c r="BD114" s="1">
        <v>0.3</v>
      </c>
      <c r="BE114" s="1">
        <v>0.14000000000000001</v>
      </c>
      <c r="BF114" s="1">
        <v>7.0000000000000007E-2</v>
      </c>
      <c r="BG114" s="1">
        <v>0.17</v>
      </c>
      <c r="BH114" s="1">
        <v>0.19</v>
      </c>
      <c r="BI114" s="1">
        <v>0.88</v>
      </c>
      <c r="BJ114" s="1">
        <v>0</v>
      </c>
      <c r="BK114" s="1">
        <v>2.85</v>
      </c>
      <c r="BL114" s="1">
        <v>0</v>
      </c>
      <c r="BM114" s="1">
        <v>0.89</v>
      </c>
      <c r="BN114" s="1">
        <v>0.01</v>
      </c>
      <c r="BO114" s="1">
        <v>0.02</v>
      </c>
      <c r="BP114" s="1">
        <v>0</v>
      </c>
      <c r="BQ114" s="1">
        <v>0.17</v>
      </c>
      <c r="BR114" s="1">
        <v>0.27</v>
      </c>
      <c r="BS114" s="1">
        <v>2.79</v>
      </c>
      <c r="BT114" s="1">
        <v>0</v>
      </c>
      <c r="BU114" s="1">
        <v>0</v>
      </c>
      <c r="BV114" s="1">
        <v>2.65</v>
      </c>
      <c r="BW114" s="1">
        <v>0.06</v>
      </c>
      <c r="BX114" s="1">
        <v>0</v>
      </c>
      <c r="BY114" s="1">
        <v>0</v>
      </c>
      <c r="BZ114" s="1">
        <v>0</v>
      </c>
      <c r="CA114" s="1">
        <v>0</v>
      </c>
      <c r="CB114" s="1">
        <v>680.57</v>
      </c>
      <c r="CC114" s="64"/>
      <c r="CD114" s="64"/>
      <c r="CE114" s="1">
        <v>377.04</v>
      </c>
      <c r="CF114" s="1"/>
      <c r="CG114" s="1">
        <v>95.35</v>
      </c>
      <c r="CH114" s="1">
        <v>53.7</v>
      </c>
      <c r="CI114" s="1">
        <v>74.53</v>
      </c>
      <c r="CJ114" s="1">
        <v>6373.12</v>
      </c>
      <c r="CK114" s="1">
        <v>3242.11</v>
      </c>
      <c r="CL114" s="1">
        <v>4807.6099999999997</v>
      </c>
      <c r="CM114" s="1">
        <v>148.55000000000001</v>
      </c>
      <c r="CN114" s="1">
        <v>89.64</v>
      </c>
      <c r="CO114" s="1">
        <v>119.55</v>
      </c>
      <c r="CP114" s="1">
        <v>12.83</v>
      </c>
      <c r="CQ114" s="1">
        <v>1.78</v>
      </c>
    </row>
    <row r="115" spans="1:95" ht="13.2" hidden="1" customHeight="1" x14ac:dyDescent="0.3">
      <c r="A115" s="56"/>
      <c r="B115" s="16" t="s">
        <v>247</v>
      </c>
      <c r="C115" s="74"/>
      <c r="D115" s="17">
        <v>22.5</v>
      </c>
      <c r="E115" s="17">
        <v>0</v>
      </c>
      <c r="F115" s="17">
        <v>23</v>
      </c>
      <c r="G115" s="17">
        <v>0</v>
      </c>
      <c r="H115" s="17">
        <v>95.75</v>
      </c>
      <c r="I115" s="90">
        <v>680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0">
        <v>0</v>
      </c>
      <c r="AC115" s="50">
        <v>315</v>
      </c>
      <c r="AD115" s="50">
        <v>0</v>
      </c>
      <c r="AE115" s="50">
        <v>0.48999999999999994</v>
      </c>
      <c r="AF115" s="50">
        <v>0.55999999999999994</v>
      </c>
      <c r="AI115" s="50">
        <v>24.5</v>
      </c>
      <c r="CI115" s="51">
        <v>0</v>
      </c>
      <c r="CL115" s="51">
        <v>0</v>
      </c>
      <c r="CO115" s="51">
        <v>0</v>
      </c>
    </row>
    <row r="116" spans="1:95" ht="13.8" hidden="1" customHeight="1" x14ac:dyDescent="0.3">
      <c r="A116" s="56"/>
      <c r="B116" s="16" t="s">
        <v>103</v>
      </c>
      <c r="C116" s="74"/>
      <c r="D116" s="17">
        <f t="shared" ref="D116:I116" si="29">D114-D115</f>
        <v>-0.43000000000000327</v>
      </c>
      <c r="E116" s="17">
        <f t="shared" si="29"/>
        <v>13.72</v>
      </c>
      <c r="F116" s="17">
        <f t="shared" si="29"/>
        <v>-1.5</v>
      </c>
      <c r="G116" s="17">
        <f t="shared" si="29"/>
        <v>1.4700000000000002</v>
      </c>
      <c r="H116" s="17">
        <f t="shared" si="29"/>
        <v>-7.8900000000000148</v>
      </c>
      <c r="I116" s="90">
        <f t="shared" si="29"/>
        <v>-81.560199352439099</v>
      </c>
      <c r="V116" s="50">
        <f t="shared" ref="V116:AF116" si="30">V114-V115</f>
        <v>702.95</v>
      </c>
      <c r="W116" s="50">
        <f t="shared" si="30"/>
        <v>148.02000000000001</v>
      </c>
      <c r="X116" s="50">
        <f t="shared" si="30"/>
        <v>85.09</v>
      </c>
      <c r="Y116" s="50">
        <f t="shared" si="30"/>
        <v>351.47</v>
      </c>
      <c r="Z116" s="50">
        <f t="shared" si="30"/>
        <v>4.9400000000000004</v>
      </c>
      <c r="AA116" s="50">
        <f t="shared" si="30"/>
        <v>87.31</v>
      </c>
      <c r="AB116" s="50">
        <f t="shared" si="30"/>
        <v>1738.35</v>
      </c>
      <c r="AC116" s="50">
        <f t="shared" si="30"/>
        <v>143.25</v>
      </c>
      <c r="AD116" s="50">
        <f t="shared" si="30"/>
        <v>4.55</v>
      </c>
      <c r="AE116" s="50">
        <f t="shared" si="30"/>
        <v>-0.15999999999999992</v>
      </c>
      <c r="AF116" s="50">
        <f t="shared" si="30"/>
        <v>-0.28999999999999992</v>
      </c>
      <c r="AI116" s="50">
        <f>AI114-AI115</f>
        <v>-15.9</v>
      </c>
      <c r="CI116" s="51">
        <f>CI114-CI115</f>
        <v>74.53</v>
      </c>
      <c r="CL116" s="51">
        <f>CL114-CL115</f>
        <v>4807.6099999999997</v>
      </c>
      <c r="CO116" s="51">
        <f>CO114-CO115</f>
        <v>119.55</v>
      </c>
    </row>
    <row r="117" spans="1:95" hidden="1" x14ac:dyDescent="0.3">
      <c r="A117" s="56"/>
      <c r="B117" s="16" t="s">
        <v>104</v>
      </c>
      <c r="C117" s="74"/>
      <c r="D117" s="17">
        <v>15</v>
      </c>
      <c r="E117" s="17"/>
      <c r="F117" s="17">
        <v>28</v>
      </c>
      <c r="G117" s="17"/>
      <c r="H117" s="17">
        <v>57</v>
      </c>
      <c r="I117" s="90"/>
    </row>
    <row r="118" spans="1:95" ht="12.6" customHeight="1" x14ac:dyDescent="0.3">
      <c r="A118" s="56"/>
      <c r="B118" s="16"/>
      <c r="C118" s="74"/>
      <c r="D118" s="17"/>
      <c r="E118" s="17"/>
      <c r="F118" s="17"/>
      <c r="G118" s="17"/>
      <c r="H118" s="17"/>
      <c r="I118" s="90"/>
    </row>
    <row r="119" spans="1:95" x14ac:dyDescent="0.3">
      <c r="A119" s="56"/>
      <c r="B119" s="23" t="s">
        <v>151</v>
      </c>
      <c r="C119" s="180" t="s">
        <v>156</v>
      </c>
      <c r="D119" s="233" t="s">
        <v>157</v>
      </c>
      <c r="E119" s="233"/>
      <c r="F119" s="281" t="s">
        <v>158</v>
      </c>
      <c r="G119" s="281"/>
      <c r="H119" s="181" t="s">
        <v>159</v>
      </c>
      <c r="I119" s="181" t="s">
        <v>160</v>
      </c>
    </row>
    <row r="120" spans="1:95" s="185" customFormat="1" x14ac:dyDescent="0.3">
      <c r="A120" s="121"/>
      <c r="B120" s="149" t="s">
        <v>92</v>
      </c>
      <c r="C120" s="131"/>
      <c r="D120" s="232"/>
      <c r="E120" s="232"/>
      <c r="F120" s="273"/>
      <c r="G120" s="273"/>
      <c r="H120" s="132"/>
      <c r="I120" s="13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4"/>
      <c r="CD120" s="184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</row>
    <row r="121" spans="1:95" ht="13.2" customHeight="1" x14ac:dyDescent="0.3">
      <c r="A121" s="121" t="str">
        <f>" 245/1"</f>
        <v xml:space="preserve"> 245/1</v>
      </c>
      <c r="B121" s="126" t="s">
        <v>344</v>
      </c>
      <c r="C121" s="123">
        <v>20</v>
      </c>
      <c r="D121" s="124">
        <v>0.12</v>
      </c>
      <c r="E121" s="124">
        <v>0</v>
      </c>
      <c r="F121" s="124">
        <v>0.16</v>
      </c>
      <c r="G121" s="124">
        <v>0.37</v>
      </c>
      <c r="H121" s="124">
        <v>1.35</v>
      </c>
      <c r="I121" s="125">
        <v>4.3</v>
      </c>
      <c r="J121" s="82">
        <v>0.04</v>
      </c>
      <c r="K121" s="60">
        <v>0.22</v>
      </c>
      <c r="L121" s="60">
        <v>0</v>
      </c>
      <c r="M121" s="60">
        <v>0</v>
      </c>
      <c r="N121" s="60">
        <v>0.89</v>
      </c>
      <c r="O121" s="60">
        <v>0.04</v>
      </c>
      <c r="P121" s="60">
        <v>0.37</v>
      </c>
      <c r="Q121" s="60">
        <v>0</v>
      </c>
      <c r="R121" s="60">
        <v>0</v>
      </c>
      <c r="S121" s="60">
        <v>0.04</v>
      </c>
      <c r="T121" s="60">
        <v>0.41</v>
      </c>
      <c r="U121" s="60">
        <v>80.760000000000005</v>
      </c>
      <c r="V121" s="60">
        <v>50.63</v>
      </c>
      <c r="W121" s="60">
        <v>9.4</v>
      </c>
      <c r="X121" s="60">
        <v>5.1100000000000003</v>
      </c>
      <c r="Y121" s="60">
        <v>15.02</v>
      </c>
      <c r="Z121" s="60">
        <v>0.22</v>
      </c>
      <c r="AA121" s="60">
        <v>0</v>
      </c>
      <c r="AB121" s="60">
        <v>31.2</v>
      </c>
      <c r="AC121" s="60">
        <v>6.5</v>
      </c>
      <c r="AD121" s="60">
        <v>0.19</v>
      </c>
      <c r="AE121" s="60">
        <v>0.01</v>
      </c>
      <c r="AF121" s="60">
        <v>0.01</v>
      </c>
      <c r="AG121" s="60">
        <v>7.0000000000000007E-2</v>
      </c>
      <c r="AH121" s="60">
        <v>0.12</v>
      </c>
      <c r="AI121" s="60">
        <v>1.73</v>
      </c>
      <c r="AJ121" s="61">
        <v>0</v>
      </c>
      <c r="AK121" s="61">
        <v>10.15</v>
      </c>
      <c r="AL121" s="61">
        <v>7.9</v>
      </c>
      <c r="AM121" s="61">
        <v>11.28</v>
      </c>
      <c r="AN121" s="61">
        <v>9.7799999999999994</v>
      </c>
      <c r="AO121" s="61">
        <v>2.2599999999999998</v>
      </c>
      <c r="AP121" s="61">
        <v>7.9</v>
      </c>
      <c r="AQ121" s="61">
        <v>1.88</v>
      </c>
      <c r="AR121" s="61">
        <v>6.39</v>
      </c>
      <c r="AS121" s="61">
        <v>9.7799999999999994</v>
      </c>
      <c r="AT121" s="61">
        <v>16.920000000000002</v>
      </c>
      <c r="AU121" s="61">
        <v>19.93</v>
      </c>
      <c r="AV121" s="61">
        <v>3.76</v>
      </c>
      <c r="AW121" s="61">
        <v>10.53</v>
      </c>
      <c r="AX121" s="61">
        <v>52.65</v>
      </c>
      <c r="AY121" s="61">
        <v>0</v>
      </c>
      <c r="AZ121" s="61">
        <v>6.39</v>
      </c>
      <c r="BA121" s="61">
        <v>10.15</v>
      </c>
      <c r="BB121" s="61">
        <v>7.9</v>
      </c>
      <c r="BC121" s="61">
        <v>2.63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0.02</v>
      </c>
      <c r="BL121" s="61">
        <v>0</v>
      </c>
      <c r="BM121" s="61">
        <v>0.01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0.1</v>
      </c>
      <c r="BT121" s="61">
        <v>0</v>
      </c>
      <c r="BU121" s="61">
        <v>0</v>
      </c>
      <c r="BV121" s="61">
        <v>0.2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38.29</v>
      </c>
      <c r="CC121" s="62"/>
      <c r="CD121" s="62"/>
      <c r="CE121" s="61">
        <v>5.2</v>
      </c>
      <c r="CF121" s="61"/>
      <c r="CG121" s="61">
        <v>5.76</v>
      </c>
      <c r="CH121" s="61">
        <v>3.26</v>
      </c>
      <c r="CI121" s="61">
        <v>4.51</v>
      </c>
      <c r="CJ121" s="61">
        <v>212.92</v>
      </c>
      <c r="CK121" s="61">
        <v>50.42</v>
      </c>
      <c r="CL121" s="61">
        <v>131.66999999999999</v>
      </c>
      <c r="CM121" s="61">
        <v>7.0000000000000007E-2</v>
      </c>
      <c r="CN121" s="61">
        <v>0.06</v>
      </c>
      <c r="CO121" s="61">
        <v>7.0000000000000007E-2</v>
      </c>
      <c r="CP121" s="61">
        <v>0</v>
      </c>
      <c r="CQ121" s="61">
        <v>0.2</v>
      </c>
    </row>
    <row r="122" spans="1:95" ht="15" customHeight="1" x14ac:dyDescent="0.3">
      <c r="A122" s="121" t="s">
        <v>127</v>
      </c>
      <c r="B122" s="126" t="s">
        <v>128</v>
      </c>
      <c r="C122" s="123" t="str">
        <f>"100"</f>
        <v>100</v>
      </c>
      <c r="D122" s="124">
        <v>14.89</v>
      </c>
      <c r="E122" s="124">
        <v>14.17</v>
      </c>
      <c r="F122" s="124">
        <v>15.69</v>
      </c>
      <c r="G122" s="124">
        <v>0.09</v>
      </c>
      <c r="H122" s="124">
        <v>12.12</v>
      </c>
      <c r="I122" s="125">
        <v>221.16700000000003</v>
      </c>
      <c r="J122" s="82">
        <v>8.0500000000000007</v>
      </c>
      <c r="K122" s="60">
        <v>0.11</v>
      </c>
      <c r="L122" s="60">
        <v>0</v>
      </c>
      <c r="M122" s="60">
        <v>0</v>
      </c>
      <c r="N122" s="60">
        <v>1.33</v>
      </c>
      <c r="O122" s="60">
        <v>3.41</v>
      </c>
      <c r="P122" s="60">
        <v>0.63</v>
      </c>
      <c r="Q122" s="60">
        <v>0</v>
      </c>
      <c r="R122" s="60">
        <v>0</v>
      </c>
      <c r="S122" s="60">
        <v>0.03</v>
      </c>
      <c r="T122" s="60">
        <v>1.46</v>
      </c>
      <c r="U122" s="60">
        <v>234.7</v>
      </c>
      <c r="V122" s="60">
        <v>279.95999999999998</v>
      </c>
      <c r="W122" s="60">
        <v>15</v>
      </c>
      <c r="X122" s="60">
        <v>19.579999999999998</v>
      </c>
      <c r="Y122" s="60">
        <v>157.01</v>
      </c>
      <c r="Z122" s="60">
        <v>2.25</v>
      </c>
      <c r="AA122" s="60">
        <v>17</v>
      </c>
      <c r="AB122" s="60">
        <v>12.75</v>
      </c>
      <c r="AC122" s="60">
        <v>22.5</v>
      </c>
      <c r="AD122" s="60">
        <v>0.48</v>
      </c>
      <c r="AE122" s="60">
        <v>0.05</v>
      </c>
      <c r="AF122" s="60">
        <v>0.1</v>
      </c>
      <c r="AG122" s="60">
        <v>3.28</v>
      </c>
      <c r="AH122" s="60">
        <v>6.8</v>
      </c>
      <c r="AI122" s="60">
        <v>0.45</v>
      </c>
      <c r="AJ122" s="61">
        <v>0</v>
      </c>
      <c r="AK122" s="61">
        <v>810.97</v>
      </c>
      <c r="AL122" s="61">
        <v>616.70000000000005</v>
      </c>
      <c r="AM122" s="61">
        <v>1165.18</v>
      </c>
      <c r="AN122" s="61">
        <v>1981.66</v>
      </c>
      <c r="AO122" s="61">
        <v>346.28</v>
      </c>
      <c r="AP122" s="61">
        <v>627.29</v>
      </c>
      <c r="AQ122" s="61">
        <v>166.39</v>
      </c>
      <c r="AR122" s="61">
        <v>629.95000000000005</v>
      </c>
      <c r="AS122" s="61">
        <v>842.75</v>
      </c>
      <c r="AT122" s="61">
        <v>812.94</v>
      </c>
      <c r="AU122" s="61">
        <v>1364.83</v>
      </c>
      <c r="AV122" s="61">
        <v>550.79</v>
      </c>
      <c r="AW122" s="61">
        <v>729.89</v>
      </c>
      <c r="AX122" s="61">
        <v>2488.5500000000002</v>
      </c>
      <c r="AY122" s="61">
        <v>220.4</v>
      </c>
      <c r="AZ122" s="61">
        <v>568.96</v>
      </c>
      <c r="BA122" s="61">
        <v>619.12</v>
      </c>
      <c r="BB122" s="61">
        <v>513.95000000000005</v>
      </c>
      <c r="BC122" s="61">
        <v>206.82</v>
      </c>
      <c r="BD122" s="61">
        <v>0.13</v>
      </c>
      <c r="BE122" s="61">
        <v>0.06</v>
      </c>
      <c r="BF122" s="61">
        <v>0.03</v>
      </c>
      <c r="BG122" s="61">
        <v>7.0000000000000007E-2</v>
      </c>
      <c r="BH122" s="61">
        <v>0.08</v>
      </c>
      <c r="BI122" s="61">
        <v>0.38</v>
      </c>
      <c r="BJ122" s="61">
        <v>0</v>
      </c>
      <c r="BK122" s="61">
        <v>1.06</v>
      </c>
      <c r="BL122" s="61">
        <v>0</v>
      </c>
      <c r="BM122" s="61">
        <v>0.32</v>
      </c>
      <c r="BN122" s="61">
        <v>0</v>
      </c>
      <c r="BO122" s="61">
        <v>0</v>
      </c>
      <c r="BP122" s="61">
        <v>0</v>
      </c>
      <c r="BQ122" s="61">
        <v>7.0000000000000007E-2</v>
      </c>
      <c r="BR122" s="61">
        <v>0.11</v>
      </c>
      <c r="BS122" s="61">
        <v>0.86</v>
      </c>
      <c r="BT122" s="61">
        <v>0</v>
      </c>
      <c r="BU122" s="61">
        <v>0</v>
      </c>
      <c r="BV122" s="61">
        <v>7.0000000000000007E-2</v>
      </c>
      <c r="BW122" s="61">
        <v>0.01</v>
      </c>
      <c r="BX122" s="61">
        <v>0</v>
      </c>
      <c r="BY122" s="61">
        <v>0</v>
      </c>
      <c r="BZ122" s="61">
        <v>0</v>
      </c>
      <c r="CA122" s="61">
        <v>0</v>
      </c>
      <c r="CB122" s="61">
        <v>126.45</v>
      </c>
      <c r="CC122" s="62"/>
      <c r="CD122" s="62"/>
      <c r="CE122" s="61">
        <v>19.13</v>
      </c>
      <c r="CF122" s="61"/>
      <c r="CG122" s="61">
        <v>27.69</v>
      </c>
      <c r="CH122" s="61">
        <v>17.54</v>
      </c>
      <c r="CI122" s="61">
        <v>22.61</v>
      </c>
      <c r="CJ122" s="61">
        <v>2951.17</v>
      </c>
      <c r="CK122" s="61">
        <v>1775.97</v>
      </c>
      <c r="CL122" s="61">
        <v>2363.5700000000002</v>
      </c>
      <c r="CM122" s="61">
        <v>34.479999999999997</v>
      </c>
      <c r="CN122" s="61">
        <v>19.96</v>
      </c>
      <c r="CO122" s="61">
        <v>27.27</v>
      </c>
      <c r="CP122" s="61">
        <v>0</v>
      </c>
      <c r="CQ122" s="61">
        <v>0.5</v>
      </c>
    </row>
    <row r="123" spans="1:95" ht="14.4" customHeight="1" x14ac:dyDescent="0.3">
      <c r="A123" s="121" t="s">
        <v>137</v>
      </c>
      <c r="B123" s="126" t="s">
        <v>138</v>
      </c>
      <c r="C123" s="123" t="str">
        <f>"180"</f>
        <v>180</v>
      </c>
      <c r="D123" s="124">
        <v>3.73</v>
      </c>
      <c r="E123" s="124">
        <v>0.65</v>
      </c>
      <c r="F123" s="124">
        <v>4.4000000000000004</v>
      </c>
      <c r="G123" s="124">
        <v>0.62</v>
      </c>
      <c r="H123" s="124">
        <v>26.49</v>
      </c>
      <c r="I123" s="125">
        <v>159.10285500000001</v>
      </c>
      <c r="J123" s="82">
        <v>2.73</v>
      </c>
      <c r="K123" s="60">
        <v>0.1</v>
      </c>
      <c r="L123" s="60">
        <v>0</v>
      </c>
      <c r="M123" s="60">
        <v>0</v>
      </c>
      <c r="N123" s="60">
        <v>2.58</v>
      </c>
      <c r="O123" s="60">
        <v>21.87</v>
      </c>
      <c r="P123" s="60">
        <v>2.04</v>
      </c>
      <c r="Q123" s="60">
        <v>0</v>
      </c>
      <c r="R123" s="60">
        <v>0</v>
      </c>
      <c r="S123" s="60">
        <v>0.35</v>
      </c>
      <c r="T123" s="60">
        <v>2.27</v>
      </c>
      <c r="U123" s="60">
        <v>93.41</v>
      </c>
      <c r="V123" s="60">
        <v>763.51</v>
      </c>
      <c r="W123" s="60">
        <v>40.75</v>
      </c>
      <c r="X123" s="60">
        <v>36.42</v>
      </c>
      <c r="Y123" s="60">
        <v>104.19</v>
      </c>
      <c r="Z123" s="60">
        <v>1.35</v>
      </c>
      <c r="AA123" s="60">
        <v>22.5</v>
      </c>
      <c r="AB123" s="60">
        <v>40.93</v>
      </c>
      <c r="AC123" s="60">
        <v>30.06</v>
      </c>
      <c r="AD123" s="60">
        <v>0.21</v>
      </c>
      <c r="AE123" s="60">
        <v>0.14000000000000001</v>
      </c>
      <c r="AF123" s="60">
        <v>0.12</v>
      </c>
      <c r="AG123" s="60">
        <v>1.6</v>
      </c>
      <c r="AH123" s="60">
        <v>3.11</v>
      </c>
      <c r="AI123" s="60">
        <v>6.54</v>
      </c>
      <c r="AJ123" s="61">
        <v>0</v>
      </c>
      <c r="AK123" s="61">
        <v>75.11</v>
      </c>
      <c r="AL123" s="61">
        <v>97.73</v>
      </c>
      <c r="AM123" s="61">
        <v>139.19</v>
      </c>
      <c r="AN123" s="61">
        <v>141.72</v>
      </c>
      <c r="AO123" s="61">
        <v>31.93</v>
      </c>
      <c r="AP123" s="61">
        <v>91.36</v>
      </c>
      <c r="AQ123" s="61">
        <v>41.81</v>
      </c>
      <c r="AR123" s="61">
        <v>96.1</v>
      </c>
      <c r="AS123" s="61">
        <v>90.8</v>
      </c>
      <c r="AT123" s="61">
        <v>247.35</v>
      </c>
      <c r="AU123" s="61">
        <v>110.17</v>
      </c>
      <c r="AV123" s="61">
        <v>23.04</v>
      </c>
      <c r="AW123" s="61">
        <v>64.13</v>
      </c>
      <c r="AX123" s="61">
        <v>344.65</v>
      </c>
      <c r="AY123" s="61">
        <v>0</v>
      </c>
      <c r="AZ123" s="61">
        <v>48.22</v>
      </c>
      <c r="BA123" s="61">
        <v>43.86</v>
      </c>
      <c r="BB123" s="61">
        <v>87.3</v>
      </c>
      <c r="BC123" s="61">
        <v>25.99</v>
      </c>
      <c r="BD123" s="61">
        <v>0.11</v>
      </c>
      <c r="BE123" s="61">
        <v>0.05</v>
      </c>
      <c r="BF123" s="61">
        <v>0.03</v>
      </c>
      <c r="BG123" s="61">
        <v>0.06</v>
      </c>
      <c r="BH123" s="61">
        <v>7.0000000000000007E-2</v>
      </c>
      <c r="BI123" s="61">
        <v>0.34</v>
      </c>
      <c r="BJ123" s="61">
        <v>0</v>
      </c>
      <c r="BK123" s="61">
        <v>1.05</v>
      </c>
      <c r="BL123" s="61">
        <v>0</v>
      </c>
      <c r="BM123" s="61">
        <v>0.31</v>
      </c>
      <c r="BN123" s="61">
        <v>0</v>
      </c>
      <c r="BO123" s="61">
        <v>0</v>
      </c>
      <c r="BP123" s="61">
        <v>0</v>
      </c>
      <c r="BQ123" s="61">
        <v>7.0000000000000007E-2</v>
      </c>
      <c r="BR123" s="61">
        <v>0.11</v>
      </c>
      <c r="BS123" s="61">
        <v>1.02</v>
      </c>
      <c r="BT123" s="61">
        <v>0</v>
      </c>
      <c r="BU123" s="61">
        <v>0</v>
      </c>
      <c r="BV123" s="61">
        <v>0.17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148.35</v>
      </c>
      <c r="CC123" s="62"/>
      <c r="CD123" s="62"/>
      <c r="CE123" s="61">
        <v>29.32</v>
      </c>
      <c r="CF123" s="61"/>
      <c r="CG123" s="61">
        <v>17.59</v>
      </c>
      <c r="CH123" s="61">
        <v>11.66</v>
      </c>
      <c r="CI123" s="61">
        <v>14.63</v>
      </c>
      <c r="CJ123" s="61">
        <v>602.05999999999995</v>
      </c>
      <c r="CK123" s="61">
        <v>529.20000000000005</v>
      </c>
      <c r="CL123" s="61">
        <v>565.63</v>
      </c>
      <c r="CM123" s="61">
        <v>24.41</v>
      </c>
      <c r="CN123" s="61">
        <v>3.59</v>
      </c>
      <c r="CO123" s="61">
        <v>14</v>
      </c>
      <c r="CP123" s="61">
        <v>0</v>
      </c>
      <c r="CQ123" s="61">
        <v>0.27</v>
      </c>
    </row>
    <row r="124" spans="1:95" ht="14.4" x14ac:dyDescent="0.3">
      <c r="A124" s="121" t="s">
        <v>115</v>
      </c>
      <c r="B124" s="126" t="s">
        <v>116</v>
      </c>
      <c r="C124" s="123" t="str">
        <f>"200"</f>
        <v>200</v>
      </c>
      <c r="D124" s="124">
        <v>0.08</v>
      </c>
      <c r="E124" s="124">
        <v>0</v>
      </c>
      <c r="F124" s="124">
        <v>0.02</v>
      </c>
      <c r="G124" s="124">
        <v>0.02</v>
      </c>
      <c r="H124" s="124">
        <v>9.84</v>
      </c>
      <c r="I124" s="125">
        <v>37.802231999999989</v>
      </c>
      <c r="J124" s="134">
        <v>0</v>
      </c>
      <c r="K124" s="13">
        <v>0</v>
      </c>
      <c r="L124" s="13">
        <v>0</v>
      </c>
      <c r="M124" s="13">
        <v>0</v>
      </c>
      <c r="N124" s="13">
        <v>9.8000000000000007</v>
      </c>
      <c r="O124" s="13">
        <v>0</v>
      </c>
      <c r="P124" s="13">
        <v>0.04</v>
      </c>
      <c r="Q124" s="13">
        <v>0</v>
      </c>
      <c r="R124" s="13">
        <v>0</v>
      </c>
      <c r="S124" s="13">
        <v>0</v>
      </c>
      <c r="T124" s="13">
        <v>0.03</v>
      </c>
      <c r="U124" s="13">
        <v>0.1</v>
      </c>
      <c r="V124" s="13">
        <v>0.3</v>
      </c>
      <c r="W124" s="13">
        <v>0.28999999999999998</v>
      </c>
      <c r="X124" s="13">
        <v>0</v>
      </c>
      <c r="Y124" s="13">
        <v>0</v>
      </c>
      <c r="Z124" s="13">
        <v>0.03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0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200.04</v>
      </c>
      <c r="CC124" s="15"/>
      <c r="CD124" s="15"/>
      <c r="CE124" s="14">
        <v>0</v>
      </c>
      <c r="CF124" s="14"/>
      <c r="CG124" s="14">
        <v>4.21</v>
      </c>
      <c r="CH124" s="14">
        <v>4.21</v>
      </c>
      <c r="CI124" s="14">
        <v>4.21</v>
      </c>
      <c r="CJ124" s="14">
        <v>497.96</v>
      </c>
      <c r="CK124" s="14">
        <v>192.28</v>
      </c>
      <c r="CL124" s="14">
        <v>345.12</v>
      </c>
      <c r="CM124" s="14">
        <v>44.51</v>
      </c>
      <c r="CN124" s="14">
        <v>26.48</v>
      </c>
      <c r="CO124" s="14">
        <v>35.49</v>
      </c>
      <c r="CP124" s="14">
        <v>10</v>
      </c>
      <c r="CQ124" s="14">
        <v>0</v>
      </c>
    </row>
    <row r="125" spans="1:95" x14ac:dyDescent="0.3">
      <c r="A125" s="121" t="str">
        <f>"-"</f>
        <v>-</v>
      </c>
      <c r="B125" s="126" t="s">
        <v>254</v>
      </c>
      <c r="C125" s="123" t="str">
        <f>"35"</f>
        <v>35</v>
      </c>
      <c r="D125" s="124">
        <v>2.31</v>
      </c>
      <c r="E125" s="124">
        <v>0</v>
      </c>
      <c r="F125" s="124">
        <v>0.23</v>
      </c>
      <c r="G125" s="124">
        <v>0.23</v>
      </c>
      <c r="H125" s="124">
        <v>16.420000000000002</v>
      </c>
      <c r="I125" s="125">
        <v>78.365349999999992</v>
      </c>
      <c r="J125" s="82">
        <v>0</v>
      </c>
      <c r="K125" s="60">
        <v>0</v>
      </c>
      <c r="L125" s="60">
        <v>0</v>
      </c>
      <c r="M125" s="60">
        <v>0</v>
      </c>
      <c r="N125" s="60">
        <v>0.39</v>
      </c>
      <c r="O125" s="60">
        <v>15.96</v>
      </c>
      <c r="P125" s="60">
        <v>7.0000000000000007E-2</v>
      </c>
      <c r="Q125" s="60">
        <v>0</v>
      </c>
      <c r="R125" s="60">
        <v>0</v>
      </c>
      <c r="S125" s="60">
        <v>0</v>
      </c>
      <c r="T125" s="60">
        <v>0.63</v>
      </c>
      <c r="U125" s="60">
        <v>0</v>
      </c>
      <c r="V125" s="60">
        <v>0</v>
      </c>
      <c r="W125" s="60">
        <v>0</v>
      </c>
      <c r="X125" s="60">
        <v>0</v>
      </c>
      <c r="Y125" s="60">
        <v>0</v>
      </c>
      <c r="Z125" s="60">
        <v>0</v>
      </c>
      <c r="AA125" s="60">
        <v>0</v>
      </c>
      <c r="AB125" s="60">
        <v>0</v>
      </c>
      <c r="AC125" s="60">
        <v>0</v>
      </c>
      <c r="AD125" s="60">
        <v>0</v>
      </c>
      <c r="AE125" s="60">
        <v>0</v>
      </c>
      <c r="AF125" s="60">
        <v>0</v>
      </c>
      <c r="AG125" s="60">
        <v>0</v>
      </c>
      <c r="AH125" s="60">
        <v>0</v>
      </c>
      <c r="AI125" s="60">
        <v>0</v>
      </c>
      <c r="AJ125" s="61">
        <v>0</v>
      </c>
      <c r="AK125" s="61">
        <v>111.75</v>
      </c>
      <c r="AL125" s="61">
        <v>116.32</v>
      </c>
      <c r="AM125" s="61">
        <v>178.13</v>
      </c>
      <c r="AN125" s="61">
        <v>59.07</v>
      </c>
      <c r="AO125" s="61">
        <v>35.020000000000003</v>
      </c>
      <c r="AP125" s="61">
        <v>70.040000000000006</v>
      </c>
      <c r="AQ125" s="61">
        <v>26.49</v>
      </c>
      <c r="AR125" s="61">
        <v>126.67</v>
      </c>
      <c r="AS125" s="61">
        <v>78.56</v>
      </c>
      <c r="AT125" s="61">
        <v>109.62</v>
      </c>
      <c r="AU125" s="61">
        <v>90.44</v>
      </c>
      <c r="AV125" s="61">
        <v>47.5</v>
      </c>
      <c r="AW125" s="61">
        <v>84.04</v>
      </c>
      <c r="AX125" s="61">
        <v>702.79</v>
      </c>
      <c r="AY125" s="61">
        <v>0</v>
      </c>
      <c r="AZ125" s="61">
        <v>228.98</v>
      </c>
      <c r="BA125" s="61">
        <v>99.57</v>
      </c>
      <c r="BB125" s="61">
        <v>66.08</v>
      </c>
      <c r="BC125" s="61">
        <v>52.37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0</v>
      </c>
      <c r="BJ125" s="61">
        <v>0</v>
      </c>
      <c r="BK125" s="61">
        <v>0.03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0.02</v>
      </c>
      <c r="BT125" s="61">
        <v>0</v>
      </c>
      <c r="BU125" s="61">
        <v>0</v>
      </c>
      <c r="BV125" s="61">
        <v>0.1</v>
      </c>
      <c r="BW125" s="61">
        <v>0.01</v>
      </c>
      <c r="BX125" s="61">
        <v>0</v>
      </c>
      <c r="BY125" s="61">
        <v>0</v>
      </c>
      <c r="BZ125" s="61">
        <v>0</v>
      </c>
      <c r="CA125" s="61">
        <v>0</v>
      </c>
      <c r="CB125" s="61">
        <v>13.69</v>
      </c>
      <c r="CC125" s="62"/>
      <c r="CD125" s="62"/>
      <c r="CE125" s="61">
        <v>0</v>
      </c>
      <c r="CF125" s="61"/>
      <c r="CG125" s="61">
        <v>0</v>
      </c>
      <c r="CH125" s="61">
        <v>0</v>
      </c>
      <c r="CI125" s="61">
        <v>0</v>
      </c>
      <c r="CJ125" s="61">
        <v>570</v>
      </c>
      <c r="CK125" s="61">
        <v>219.6</v>
      </c>
      <c r="CL125" s="61">
        <v>394.8</v>
      </c>
      <c r="CM125" s="61">
        <v>4.5599999999999996</v>
      </c>
      <c r="CN125" s="61">
        <v>4.5599999999999996</v>
      </c>
      <c r="CO125" s="61">
        <v>4.5599999999999996</v>
      </c>
      <c r="CP125" s="61">
        <v>0</v>
      </c>
      <c r="CQ125" s="61">
        <v>0</v>
      </c>
    </row>
    <row r="126" spans="1:95" x14ac:dyDescent="0.3">
      <c r="A126" s="121" t="str">
        <f>"-"</f>
        <v>-</v>
      </c>
      <c r="B126" s="126" t="s">
        <v>100</v>
      </c>
      <c r="C126" s="123" t="str">
        <f>"25"</f>
        <v>25</v>
      </c>
      <c r="D126" s="124">
        <v>1.65</v>
      </c>
      <c r="E126" s="124">
        <v>0</v>
      </c>
      <c r="F126" s="124">
        <v>0.3</v>
      </c>
      <c r="G126" s="124">
        <v>0.3</v>
      </c>
      <c r="H126" s="124">
        <v>10.43</v>
      </c>
      <c r="I126" s="125">
        <v>48.344999999999999</v>
      </c>
      <c r="J126" s="82">
        <v>0.05</v>
      </c>
      <c r="K126" s="60">
        <v>0</v>
      </c>
      <c r="L126" s="60">
        <v>0</v>
      </c>
      <c r="M126" s="60">
        <v>0</v>
      </c>
      <c r="N126" s="60">
        <v>0.3</v>
      </c>
      <c r="O126" s="60">
        <v>8.0500000000000007</v>
      </c>
      <c r="P126" s="60">
        <v>2.08</v>
      </c>
      <c r="Q126" s="60">
        <v>0</v>
      </c>
      <c r="R126" s="60">
        <v>0</v>
      </c>
      <c r="S126" s="60">
        <v>0.25</v>
      </c>
      <c r="T126" s="60">
        <v>0.63</v>
      </c>
      <c r="U126" s="60">
        <v>152.5</v>
      </c>
      <c r="V126" s="60">
        <v>61.25</v>
      </c>
      <c r="W126" s="60">
        <v>8.75</v>
      </c>
      <c r="X126" s="60">
        <v>11.75</v>
      </c>
      <c r="Y126" s="60">
        <v>39.5</v>
      </c>
      <c r="Z126" s="60">
        <v>0.98</v>
      </c>
      <c r="AA126" s="60">
        <v>0</v>
      </c>
      <c r="AB126" s="60">
        <v>1.25</v>
      </c>
      <c r="AC126" s="60">
        <v>0.25</v>
      </c>
      <c r="AD126" s="60">
        <v>0.35</v>
      </c>
      <c r="AE126" s="60">
        <v>0.05</v>
      </c>
      <c r="AF126" s="60">
        <v>0.02</v>
      </c>
      <c r="AG126" s="60">
        <v>0.18</v>
      </c>
      <c r="AH126" s="60">
        <v>0.5</v>
      </c>
      <c r="AI126" s="60">
        <v>0</v>
      </c>
      <c r="AJ126" s="61">
        <v>0</v>
      </c>
      <c r="AK126" s="61">
        <v>80.5</v>
      </c>
      <c r="AL126" s="61">
        <v>62</v>
      </c>
      <c r="AM126" s="61">
        <v>106.75</v>
      </c>
      <c r="AN126" s="61">
        <v>55.75</v>
      </c>
      <c r="AO126" s="61">
        <v>23.25</v>
      </c>
      <c r="AP126" s="61">
        <v>49.5</v>
      </c>
      <c r="AQ126" s="61">
        <v>20</v>
      </c>
      <c r="AR126" s="61">
        <v>92.75</v>
      </c>
      <c r="AS126" s="61">
        <v>74.25</v>
      </c>
      <c r="AT126" s="61">
        <v>72.75</v>
      </c>
      <c r="AU126" s="61">
        <v>116</v>
      </c>
      <c r="AV126" s="61">
        <v>31</v>
      </c>
      <c r="AW126" s="61">
        <v>77.5</v>
      </c>
      <c r="AX126" s="61">
        <v>389.75</v>
      </c>
      <c r="AY126" s="61">
        <v>0</v>
      </c>
      <c r="AZ126" s="61">
        <v>131.5</v>
      </c>
      <c r="BA126" s="61">
        <v>72.75</v>
      </c>
      <c r="BB126" s="61">
        <v>45</v>
      </c>
      <c r="BC126" s="61">
        <v>32.5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0.04</v>
      </c>
      <c r="BL126" s="61">
        <v>0</v>
      </c>
      <c r="BM126" s="61">
        <v>0</v>
      </c>
      <c r="BN126" s="61">
        <v>0.01</v>
      </c>
      <c r="BO126" s="61">
        <v>0</v>
      </c>
      <c r="BP126" s="61">
        <v>0</v>
      </c>
      <c r="BQ126" s="61">
        <v>0</v>
      </c>
      <c r="BR126" s="61">
        <v>0</v>
      </c>
      <c r="BS126" s="61">
        <v>0.03</v>
      </c>
      <c r="BT126" s="61">
        <v>0</v>
      </c>
      <c r="BU126" s="61">
        <v>0</v>
      </c>
      <c r="BV126" s="61">
        <v>0.12</v>
      </c>
      <c r="BW126" s="61">
        <v>0.02</v>
      </c>
      <c r="BX126" s="61">
        <v>0</v>
      </c>
      <c r="BY126" s="61">
        <v>0</v>
      </c>
      <c r="BZ126" s="61">
        <v>0</v>
      </c>
      <c r="CA126" s="61">
        <v>0</v>
      </c>
      <c r="CB126" s="61">
        <v>11.75</v>
      </c>
      <c r="CC126" s="62"/>
      <c r="CD126" s="62"/>
      <c r="CE126" s="61">
        <v>0.21</v>
      </c>
      <c r="CF126" s="61"/>
      <c r="CG126" s="61">
        <v>3</v>
      </c>
      <c r="CH126" s="61">
        <v>3</v>
      </c>
      <c r="CI126" s="61">
        <v>3</v>
      </c>
      <c r="CJ126" s="61">
        <v>570</v>
      </c>
      <c r="CK126" s="61">
        <v>219.6</v>
      </c>
      <c r="CL126" s="61">
        <v>394.8</v>
      </c>
      <c r="CM126" s="61">
        <v>5.7</v>
      </c>
      <c r="CN126" s="61">
        <v>4.74</v>
      </c>
      <c r="CO126" s="61">
        <v>5.22</v>
      </c>
      <c r="CP126" s="61">
        <v>0</v>
      </c>
      <c r="CQ126" s="61">
        <v>0</v>
      </c>
    </row>
    <row r="127" spans="1:95" x14ac:dyDescent="0.3">
      <c r="A127" s="127"/>
      <c r="B127" s="142" t="s">
        <v>101</v>
      </c>
      <c r="C127" s="128"/>
      <c r="D127" s="129">
        <f t="shared" ref="D127:I127" si="31">SUM(D121:D126)</f>
        <v>22.779999999999994</v>
      </c>
      <c r="E127" s="129">
        <f t="shared" si="31"/>
        <v>14.82</v>
      </c>
      <c r="F127" s="129">
        <f t="shared" si="31"/>
        <v>20.8</v>
      </c>
      <c r="G127" s="129">
        <f t="shared" si="31"/>
        <v>1.6300000000000001</v>
      </c>
      <c r="H127" s="129">
        <f t="shared" si="31"/>
        <v>76.650000000000006</v>
      </c>
      <c r="I127" s="130">
        <f t="shared" si="31"/>
        <v>549.08243700000003</v>
      </c>
      <c r="J127" s="63">
        <v>12.88</v>
      </c>
      <c r="K127" s="63">
        <v>0.49</v>
      </c>
      <c r="L127" s="63">
        <v>0</v>
      </c>
      <c r="M127" s="63">
        <v>0</v>
      </c>
      <c r="N127" s="63">
        <v>27.26</v>
      </c>
      <c r="O127" s="63">
        <v>72.53</v>
      </c>
      <c r="P127" s="63">
        <v>12.21</v>
      </c>
      <c r="Q127" s="63">
        <v>0</v>
      </c>
      <c r="R127" s="63">
        <v>0</v>
      </c>
      <c r="S127" s="63">
        <v>1.1000000000000001</v>
      </c>
      <c r="T127" s="63">
        <v>7.88</v>
      </c>
      <c r="U127" s="63">
        <v>916.17</v>
      </c>
      <c r="V127" s="63">
        <v>1539.32</v>
      </c>
      <c r="W127" s="63">
        <v>110.32</v>
      </c>
      <c r="X127" s="63">
        <v>123.8</v>
      </c>
      <c r="Y127" s="63">
        <v>509.55</v>
      </c>
      <c r="Z127" s="63">
        <v>7.47</v>
      </c>
      <c r="AA127" s="63">
        <v>180.58</v>
      </c>
      <c r="AB127" s="63">
        <v>105.88</v>
      </c>
      <c r="AC127" s="63">
        <v>92.46</v>
      </c>
      <c r="AD127" s="63">
        <v>5.44</v>
      </c>
      <c r="AE127" s="63">
        <v>0.69</v>
      </c>
      <c r="AF127" s="63">
        <v>0.67</v>
      </c>
      <c r="AG127" s="63">
        <v>12.1</v>
      </c>
      <c r="AH127" s="63">
        <v>18.05</v>
      </c>
      <c r="AI127" s="63">
        <v>17.91</v>
      </c>
      <c r="AJ127" s="1">
        <v>0</v>
      </c>
      <c r="AK127" s="1">
        <v>1563.52</v>
      </c>
      <c r="AL127" s="1">
        <v>1242.4000000000001</v>
      </c>
      <c r="AM127" s="1">
        <v>2246.23</v>
      </c>
      <c r="AN127" s="1">
        <v>3084.61</v>
      </c>
      <c r="AO127" s="1">
        <v>654.15</v>
      </c>
      <c r="AP127" s="1">
        <v>1298.8699999999999</v>
      </c>
      <c r="AQ127" s="1">
        <v>346.07</v>
      </c>
      <c r="AR127" s="1">
        <v>925.41</v>
      </c>
      <c r="AS127" s="1">
        <v>1115.53</v>
      </c>
      <c r="AT127" s="1">
        <v>1300.76</v>
      </c>
      <c r="AU127" s="1">
        <v>1750.02</v>
      </c>
      <c r="AV127" s="1">
        <v>1001.12</v>
      </c>
      <c r="AW127" s="1">
        <v>969.25</v>
      </c>
      <c r="AX127" s="1">
        <v>3693.31</v>
      </c>
      <c r="AY127" s="1">
        <v>220.4</v>
      </c>
      <c r="AZ127" s="1">
        <v>871.05</v>
      </c>
      <c r="BA127" s="1">
        <v>825.42</v>
      </c>
      <c r="BB127" s="1">
        <v>715.6</v>
      </c>
      <c r="BC127" s="1">
        <v>302.89</v>
      </c>
      <c r="BD127" s="1">
        <v>0.32</v>
      </c>
      <c r="BE127" s="1">
        <v>0.14000000000000001</v>
      </c>
      <c r="BF127" s="1">
        <v>0.08</v>
      </c>
      <c r="BG127" s="1">
        <v>0.18</v>
      </c>
      <c r="BH127" s="1">
        <v>0.2</v>
      </c>
      <c r="BI127" s="1">
        <v>0.94</v>
      </c>
      <c r="BJ127" s="1">
        <v>0</v>
      </c>
      <c r="BK127" s="1">
        <v>2.83</v>
      </c>
      <c r="BL127" s="1">
        <v>0</v>
      </c>
      <c r="BM127" s="1">
        <v>0.85</v>
      </c>
      <c r="BN127" s="1">
        <v>0.01</v>
      </c>
      <c r="BO127" s="1">
        <v>0</v>
      </c>
      <c r="BP127" s="1">
        <v>0</v>
      </c>
      <c r="BQ127" s="1">
        <v>0.18</v>
      </c>
      <c r="BR127" s="1">
        <v>0.28999999999999998</v>
      </c>
      <c r="BS127" s="1">
        <v>2.61</v>
      </c>
      <c r="BT127" s="1">
        <v>0</v>
      </c>
      <c r="BU127" s="1">
        <v>0</v>
      </c>
      <c r="BV127" s="1">
        <v>0.72</v>
      </c>
      <c r="BW127" s="1">
        <v>0.04</v>
      </c>
      <c r="BX127" s="1">
        <v>0</v>
      </c>
      <c r="BY127" s="1">
        <v>0</v>
      </c>
      <c r="BZ127" s="1">
        <v>0</v>
      </c>
      <c r="CA127" s="1">
        <v>0</v>
      </c>
      <c r="CB127" s="1">
        <v>847.49</v>
      </c>
      <c r="CC127" s="64"/>
      <c r="CD127" s="64"/>
      <c r="CE127" s="1">
        <v>198.22</v>
      </c>
      <c r="CF127" s="1"/>
      <c r="CG127" s="1">
        <v>129.52000000000001</v>
      </c>
      <c r="CH127" s="1">
        <v>56.08</v>
      </c>
      <c r="CI127" s="1">
        <v>92.8</v>
      </c>
      <c r="CJ127" s="1">
        <v>5535.08</v>
      </c>
      <c r="CK127" s="1">
        <v>3118.95</v>
      </c>
      <c r="CL127" s="1">
        <v>4327.01</v>
      </c>
      <c r="CM127" s="1">
        <v>117.83</v>
      </c>
      <c r="CN127" s="1">
        <v>56.05</v>
      </c>
      <c r="CO127" s="1">
        <v>86.99</v>
      </c>
      <c r="CP127" s="1">
        <v>0</v>
      </c>
      <c r="CQ127" s="1">
        <v>1.47</v>
      </c>
    </row>
    <row r="128" spans="1:95" ht="13.2" hidden="1" customHeight="1" x14ac:dyDescent="0.3">
      <c r="A128" s="56"/>
      <c r="B128" s="16" t="s">
        <v>247</v>
      </c>
      <c r="C128" s="74"/>
      <c r="D128" s="17">
        <v>22.5</v>
      </c>
      <c r="E128" s="17">
        <v>0</v>
      </c>
      <c r="F128" s="17">
        <v>23</v>
      </c>
      <c r="G128" s="17">
        <v>0</v>
      </c>
      <c r="H128" s="17">
        <v>95.75</v>
      </c>
      <c r="I128" s="90">
        <v>680</v>
      </c>
      <c r="V128" s="50">
        <v>0</v>
      </c>
      <c r="W128" s="50">
        <v>0</v>
      </c>
      <c r="X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315</v>
      </c>
      <c r="AD128" s="50">
        <v>0</v>
      </c>
      <c r="AE128" s="50">
        <v>0.48999999999999994</v>
      </c>
      <c r="AF128" s="50">
        <v>0.55999999999999994</v>
      </c>
      <c r="AI128" s="50">
        <v>24.5</v>
      </c>
      <c r="CI128" s="51">
        <v>0</v>
      </c>
      <c r="CL128" s="51">
        <v>0</v>
      </c>
      <c r="CO128" s="51">
        <v>0</v>
      </c>
    </row>
    <row r="129" spans="1:95" ht="13.8" hidden="1" customHeight="1" x14ac:dyDescent="0.3">
      <c r="A129" s="56"/>
      <c r="B129" s="16" t="s">
        <v>103</v>
      </c>
      <c r="C129" s="74"/>
      <c r="D129" s="17">
        <f t="shared" ref="D129:I129" si="32">D127-D128</f>
        <v>0.27999999999999403</v>
      </c>
      <c r="E129" s="17">
        <f t="shared" si="32"/>
        <v>14.82</v>
      </c>
      <c r="F129" s="17">
        <f t="shared" si="32"/>
        <v>-2.1999999999999993</v>
      </c>
      <c r="G129" s="17">
        <f t="shared" si="32"/>
        <v>1.6300000000000001</v>
      </c>
      <c r="H129" s="17">
        <f t="shared" si="32"/>
        <v>-19.099999999999994</v>
      </c>
      <c r="I129" s="90">
        <f t="shared" si="32"/>
        <v>-130.91756299999997</v>
      </c>
      <c r="V129" s="50">
        <f t="shared" ref="V129:AF129" si="33">V127-V128</f>
        <v>1539.32</v>
      </c>
      <c r="W129" s="50">
        <f t="shared" si="33"/>
        <v>110.32</v>
      </c>
      <c r="X129" s="50">
        <f t="shared" si="33"/>
        <v>123.8</v>
      </c>
      <c r="Y129" s="50">
        <f t="shared" si="33"/>
        <v>509.55</v>
      </c>
      <c r="Z129" s="50">
        <f t="shared" si="33"/>
        <v>7.47</v>
      </c>
      <c r="AA129" s="50">
        <f t="shared" si="33"/>
        <v>180.58</v>
      </c>
      <c r="AB129" s="50">
        <f t="shared" si="33"/>
        <v>105.88</v>
      </c>
      <c r="AC129" s="50">
        <f t="shared" si="33"/>
        <v>-222.54000000000002</v>
      </c>
      <c r="AD129" s="50">
        <f t="shared" si="33"/>
        <v>5.44</v>
      </c>
      <c r="AE129" s="50">
        <f t="shared" si="33"/>
        <v>0.2</v>
      </c>
      <c r="AF129" s="50">
        <f t="shared" si="33"/>
        <v>0.1100000000000001</v>
      </c>
      <c r="AI129" s="50">
        <f>AI127-AI128</f>
        <v>-6.59</v>
      </c>
      <c r="CI129" s="51">
        <f>CI127-CI128</f>
        <v>92.8</v>
      </c>
      <c r="CL129" s="51">
        <f>CL127-CL128</f>
        <v>4327.01</v>
      </c>
      <c r="CO129" s="51">
        <f>CO127-CO128</f>
        <v>86.99</v>
      </c>
    </row>
    <row r="130" spans="1:95" ht="13.8" hidden="1" customHeight="1" x14ac:dyDescent="0.3">
      <c r="A130" s="56"/>
      <c r="B130" s="16" t="s">
        <v>104</v>
      </c>
      <c r="C130" s="74"/>
      <c r="D130" s="17">
        <v>18</v>
      </c>
      <c r="E130" s="17"/>
      <c r="F130" s="17">
        <v>31</v>
      </c>
      <c r="G130" s="17"/>
      <c r="H130" s="17">
        <v>51</v>
      </c>
      <c r="I130" s="90"/>
    </row>
    <row r="131" spans="1:95" x14ac:dyDescent="0.3">
      <c r="A131" s="72"/>
      <c r="B131" s="66" t="s">
        <v>286</v>
      </c>
      <c r="C131" s="75"/>
      <c r="D131" s="67">
        <f>$D$15+$D$28+$D$40+$D$52+$D$65+$D$77+$D$89+$D$101+$D$114+$D$127</f>
        <v>219.17999999999998</v>
      </c>
      <c r="E131" s="67">
        <f>$E$15+$E$28+$E$40+$E$52+$E$65+$E$77+$E$89+$E$101+$E$114+$E$127</f>
        <v>118.53</v>
      </c>
      <c r="F131" s="67">
        <f>$F$15+$F$28+$F$40+$F$52+$F$65+$F$77+$F$89+$F$101+$F$114+$F$127</f>
        <v>212.78</v>
      </c>
      <c r="G131" s="67">
        <f>$G$15+$G$28+$G$40+$G$52+$G$65+$G$77+$G$89+$G$101+$G$114+$G$127</f>
        <v>50.09</v>
      </c>
      <c r="H131" s="67">
        <f>$H$15+$H$28+$H$40+$H$52+$H$65+$H$77+$H$89+$H$101+$H$114+$H$127</f>
        <v>846.75</v>
      </c>
      <c r="I131" s="68">
        <f>$I$15+$I$28+$I$40+$I$52+$I$65+$I$77+$I$89+$I$101+$I$114+$I$127</f>
        <v>6113.2699414090448</v>
      </c>
      <c r="J131" s="63">
        <f>$J$15+$J$28+$J$40+$J$52+$J$65+$J$77+$J$89+$J$101+$J$114+$J$127</f>
        <v>113.29999999999998</v>
      </c>
      <c r="K131" s="63">
        <f>$K$15+$K$28+$K$40+$K$52+$K$65+$K$77+$K$89+$K$101+$K$114+$K$127</f>
        <v>40.480000000000004</v>
      </c>
      <c r="L131" s="63">
        <f>$L$15+$L$28+$L$40+$L$52+$L$65+$L$77+$L$89+$L$101+$L$114+$L$127</f>
        <v>0</v>
      </c>
      <c r="M131" s="63">
        <f>$M$15+$M$28+$M$40+$M$52+$M$65+$M$77+$M$89+$M$101+$M$114+$M$127</f>
        <v>0</v>
      </c>
      <c r="N131" s="63">
        <f>$N$15+$N$28+$N$40+$N$52+$N$65+$N$77+$N$89+$N$101+$N$114+$N$127</f>
        <v>275.11</v>
      </c>
      <c r="O131" s="63">
        <f>$O$15+$O$28+$O$40+$O$52+$O$65+$O$77+$O$89+$O$101+$O$114+$O$127</f>
        <v>703.8</v>
      </c>
      <c r="P131" s="63">
        <f>$P$15+$P$28+$P$40+$P$52+$P$65+$P$77+$P$89+$P$101+$P$114+$P$127</f>
        <v>113.28999999999999</v>
      </c>
      <c r="Q131" s="63">
        <f>$Q$15+$Q$28+$Q$40+$Q$52+$Q$65+$Q$77+$Q$89+$Q$101+$Q$114+$Q$127</f>
        <v>0</v>
      </c>
      <c r="R131" s="63">
        <f>$R$15+$R$28+$R$40+$R$52+$R$65+$R$77+$R$89+$R$101+$R$114+$R$127</f>
        <v>0</v>
      </c>
      <c r="S131" s="63">
        <f>$S$15+$S$28+$S$40+$S$52+$S$65+$S$77+$S$89+$S$101+$S$114+$S$127</f>
        <v>12.799999999999999</v>
      </c>
      <c r="T131" s="63">
        <f>$T$15+$T$28+$T$40+$T$52+$T$65+$T$77+$T$89+$T$101+$T$114+$T$127</f>
        <v>64.84</v>
      </c>
      <c r="U131" s="63">
        <f>$U$15+$U$28+$U$40+$U$52+$U$65+$U$77+$U$89+$U$101+$U$114+$U$127</f>
        <v>9171.08</v>
      </c>
      <c r="V131" s="63">
        <f>$V$15+$V$28+$V$40+$V$52+$V$65+$V$77+$V$89+$V$101+$V$114+$V$127</f>
        <v>11013.240000000002</v>
      </c>
      <c r="W131" s="63">
        <f>$W$15+$W$28+$W$40+$W$52+$W$65+$W$77+$W$89+$W$101+$W$114+$W$127</f>
        <v>1110.18</v>
      </c>
      <c r="X131" s="63">
        <f>$X$15+$X$28+$X$40+$X$52+$X$65+$X$77+$X$89+$X$101+$X$114+$X$127</f>
        <v>1192.55</v>
      </c>
      <c r="Y131" s="63">
        <f>$Y$15+$Y$28+$Y$40+$Y$52+$Y$65+$Y$77+$Y$89+$Y$101+$Y$114+$Y$127</f>
        <v>3816.25</v>
      </c>
      <c r="Z131" s="63">
        <f>$Z$15+$Z$28+$Z$40+$Z$52+$Z$65+$Z$77+$Z$89+$Z$101+$Z$114+$Z$127</f>
        <v>62.85</v>
      </c>
      <c r="AA131" s="63">
        <f>$AA$15+$AA$28+$AA$40+$AA$52+$AA$65+$AA$77+$AA$89+$AA$101+$AA$114+$AA$127</f>
        <v>621.72</v>
      </c>
      <c r="AB131" s="63">
        <f>$AB$15+$AB$28+$AB$40+$AB$52+$AB$65+$AB$77+$AB$89+$AB$101+$AB$114+$AB$127</f>
        <v>17050.23</v>
      </c>
      <c r="AC131" s="63">
        <f>$AC$15+$AC$28+$AC$40+$AC$52+$AC$65+$AC$77+$AC$89+$AC$101+$AC$114+$AC$127</f>
        <v>3997.2599999999998</v>
      </c>
      <c r="AD131" s="63">
        <f>$AD$15+$AD$28+$AD$40+$AD$52+$AD$65+$AD$77+$AD$89+$AD$101+$AD$114+$AD$127</f>
        <v>55.879999999999995</v>
      </c>
      <c r="AE131" s="63">
        <f>$AE$15+$AE$28+$AE$40+$AE$52+$AE$65+$AE$77+$AE$89+$AE$101+$AE$114+$AE$127</f>
        <v>5.17</v>
      </c>
      <c r="AF131" s="63">
        <f>$AF$15+$AF$28+$AF$40+$AF$52+$AF$65+$AF$77+$AF$89+$AF$101+$AF$114+$AF$127</f>
        <v>3.2399999999999998</v>
      </c>
      <c r="AG131" s="63">
        <f>$AG$15+$AG$28+$AG$40+$AG$52+$AG$65+$AG$77+$AG$89+$AG$101+$AG$114+$AG$127</f>
        <v>63.710000000000008</v>
      </c>
      <c r="AH131" s="63">
        <f>$AH$15+$AH$28+$AH$40+$AH$52+$AH$65+$AH$77+$AH$89+$AH$101+$AH$114+$AH$127</f>
        <v>114.29</v>
      </c>
      <c r="AI131" s="63">
        <f>$AI$15+$AI$28+$AI$40+$AI$52+$AI$65+$AI$77+$AI$89+$AI$101+$AI$114+$AI$127</f>
        <v>171.91</v>
      </c>
      <c r="AJ131" s="1">
        <f>$AJ$15+$AJ$28+$AJ$40+$AJ$52+$AJ$65+$AJ$77+$AJ$89+$AJ$101+$AJ$114+$AJ$127</f>
        <v>0</v>
      </c>
      <c r="AK131" s="1">
        <f>$AK$15+$AK$28+$AK$40+$AK$52+$AK$65+$AK$77+$AK$89+$AK$101+$AK$114+$AK$127</f>
        <v>11771.45</v>
      </c>
      <c r="AL131" s="1">
        <f>$AL$15+$AL$28+$AL$40+$AL$52+$AL$65+$AL$77+$AL$89+$AL$101+$AL$114+$AL$127</f>
        <v>9855.0999999999985</v>
      </c>
      <c r="AM131" s="1">
        <f>$AM$15+$AM$28+$AM$40+$AM$52+$AM$65+$AM$77+$AM$89+$AM$101+$AM$114+$AM$127</f>
        <v>17117.990000000002</v>
      </c>
      <c r="AN131" s="1">
        <f>$AN$15+$AN$28+$AN$40+$AN$52+$AN$65+$AN$77+$AN$89+$AN$101+$AN$114+$AN$127</f>
        <v>16244.48</v>
      </c>
      <c r="AO131" s="1">
        <f>$AO$15+$AO$28+$AO$40+$AO$52+$AO$65+$AO$77+$AO$89+$AO$101+$AO$114+$AO$127</f>
        <v>4693.66</v>
      </c>
      <c r="AP131" s="1">
        <f>$AP$15+$AP$28+$AP$40+$AP$52+$AP$65+$AP$77+$AP$89+$AP$101+$AP$114+$AP$127</f>
        <v>9092.9399999999987</v>
      </c>
      <c r="AQ131" s="1">
        <f>$AQ$15+$AQ$28+$AQ$40+$AQ$52+$AQ$65+$AQ$77+$AQ$89+$AQ$101+$AQ$114+$AQ$127</f>
        <v>2806.59</v>
      </c>
      <c r="AR131" s="1">
        <f>$AR$15+$AR$28+$AR$40+$AR$52+$AR$65+$AR$77+$AR$89+$AR$101+$AR$114+$AR$127</f>
        <v>9335.2799999999988</v>
      </c>
      <c r="AS131" s="1">
        <f>$AS$15+$AS$28+$AS$40+$AS$52+$AS$65+$AS$77+$AS$89+$AS$101+$AS$114+$AS$127</f>
        <v>9861.94</v>
      </c>
      <c r="AT131" s="1">
        <f>$AT$15+$AT$28+$AT$40+$AT$52+$AT$65+$AT$77+$AT$89+$AT$101+$AT$114+$AT$127</f>
        <v>11769.19</v>
      </c>
      <c r="AU131" s="1">
        <f>$AU$15+$AU$28+$AU$40+$AU$52+$AU$65+$AU$77+$AU$89+$AU$101+$AU$114+$AU$127</f>
        <v>15924.19</v>
      </c>
      <c r="AV131" s="1">
        <f>$AV$15+$AV$28+$AV$40+$AV$52+$AV$65+$AV$77+$AV$89+$AV$101+$AV$114+$AV$127</f>
        <v>6648.44</v>
      </c>
      <c r="AW131" s="1">
        <f>$AW$15+$AW$28+$AW$40+$AW$52+$AW$65+$AW$77+$AW$89+$AW$101+$AW$114+$AW$127</f>
        <v>9245.9399999999987</v>
      </c>
      <c r="AX131" s="1">
        <f>$AX$15+$AX$28+$AX$40+$AX$52+$AX$65+$AX$77+$AX$89+$AX$101+$AX$114+$AX$127</f>
        <v>38704.71</v>
      </c>
      <c r="AY131" s="1">
        <f>$AY$15+$AY$28+$AY$40+$AY$52+$AY$65+$AY$77+$AY$89+$AY$101+$AY$114+$AY$127</f>
        <v>1179.6400000000001</v>
      </c>
      <c r="AZ131" s="1">
        <f>$AZ$15+$AZ$28+$AZ$40+$AZ$52+$AZ$65+$AZ$77+$AZ$89+$AZ$101+$AZ$114+$AZ$127</f>
        <v>10797.26</v>
      </c>
      <c r="BA131" s="1">
        <f>$BA$15+$BA$28+$BA$40+$BA$52+$BA$65+$BA$77+$BA$89+$BA$101+$BA$114+$BA$127</f>
        <v>8631.64</v>
      </c>
      <c r="BB131" s="1">
        <f>$BB$15+$BB$28+$BB$40+$BB$52+$BB$65+$BB$77+$BB$89+$BB$101+$BB$114+$BB$127</f>
        <v>6808.05</v>
      </c>
      <c r="BC131" s="1">
        <f>$BC$15+$BC$28+$BC$40+$BC$52+$BC$65+$BC$77+$BC$89+$BC$101+$BC$114+$BC$127</f>
        <v>3179.3700000000003</v>
      </c>
      <c r="BD131" s="1">
        <f>$BD$15+$BD$28+$BD$40+$BD$52+$BD$65+$BD$77+$BD$89+$BD$101+$BD$114+$BD$127</f>
        <v>1.85</v>
      </c>
      <c r="BE131" s="1">
        <f>$BE$15+$BE$28+$BE$40+$BE$52+$BE$65+$BE$77+$BE$89+$BE$101+$BE$114+$BE$127</f>
        <v>0.63</v>
      </c>
      <c r="BF131" s="1">
        <f>$BF$15+$BF$28+$BF$40+$BF$52+$BF$65+$BF$77+$BF$89+$BF$101+$BF$114+$BF$127</f>
        <v>0.44000000000000006</v>
      </c>
      <c r="BG131" s="1">
        <f>$BG$15+$BG$28+$BG$40+$BG$52+$BG$65+$BG$77+$BG$89+$BG$101+$BG$114+$BG$127</f>
        <v>1.06</v>
      </c>
      <c r="BH131" s="1">
        <f>$BH$15+$BH$28+$BH$40+$BH$52+$BH$65+$BH$77+$BH$89+$BH$101+$BH$114+$BH$127</f>
        <v>1.28</v>
      </c>
      <c r="BI131" s="1">
        <f>$BI$15+$BI$28+$BI$40+$BI$52+$BI$65+$BI$77+$BI$89+$BI$101+$BI$114+$BI$127</f>
        <v>4.92</v>
      </c>
      <c r="BJ131" s="1">
        <f>$BJ$15+$BJ$28+$BJ$40+$BJ$52+$BJ$65+$BJ$77+$BJ$89+$BJ$101+$BJ$114+$BJ$127</f>
        <v>0.03</v>
      </c>
      <c r="BK131" s="1">
        <f>$BK$15+$BK$28+$BK$40+$BK$52+$BK$65+$BK$77+$BK$89+$BK$101+$BK$114+$BK$127</f>
        <v>19.270000000000003</v>
      </c>
      <c r="BL131" s="1">
        <f>$BL$15+$BL$28+$BL$40+$BL$52+$BL$65+$BL$77+$BL$89+$BL$101+$BL$114+$BL$127</f>
        <v>0.01</v>
      </c>
      <c r="BM131" s="1">
        <f>$BM$15+$BM$28+$BM$40+$BM$52+$BM$65+$BM$77+$BM$89+$BM$101+$BM$114+$BM$127</f>
        <v>6.6800000000000006</v>
      </c>
      <c r="BN131" s="1">
        <f>$BN$15+$BN$28+$BN$40+$BN$52+$BN$65+$BN$77+$BN$89+$BN$101+$BN$114+$BN$127</f>
        <v>0.22000000000000003</v>
      </c>
      <c r="BO131" s="1">
        <f>$BO$15+$BO$28+$BO$40+$BO$52+$BO$65+$BO$77+$BO$89+$BO$101+$BO$114+$BO$127</f>
        <v>0.35000000000000003</v>
      </c>
      <c r="BP131" s="1">
        <f>$BP$15+$BP$28+$BP$40+$BP$52+$BP$65+$BP$77+$BP$89+$BP$101+$BP$114+$BP$127</f>
        <v>0</v>
      </c>
      <c r="BQ131" s="1">
        <f>$BQ$15+$BQ$28+$BQ$40+$BQ$52+$BQ$65+$BQ$77+$BQ$89+$BQ$101+$BQ$114+$BQ$127</f>
        <v>0.77</v>
      </c>
      <c r="BR131" s="1">
        <f>$BR$15+$BR$28+$BR$40+$BR$52+$BR$65+$BR$77+$BR$89+$BR$101+$BR$114+$BR$127</f>
        <v>1.6500000000000001</v>
      </c>
      <c r="BS131" s="1">
        <f>$BS$15+$BS$28+$BS$40+$BS$52+$BS$65+$BS$77+$BS$89+$BS$101+$BS$114+$BS$127</f>
        <v>27.33</v>
      </c>
      <c r="BT131" s="1">
        <f>$BT$15+$BT$28+$BT$40+$BT$52+$BT$65+$BT$77+$BT$89+$BT$101+$BT$114+$BT$127</f>
        <v>0.01</v>
      </c>
      <c r="BU131" s="1">
        <f>$BU$15+$BU$28+$BU$40+$BU$52+$BU$65+$BU$77+$BU$89+$BU$101+$BU$114+$BU$127</f>
        <v>0</v>
      </c>
      <c r="BV131" s="1">
        <f>$BV$15+$BV$28+$BV$40+$BV$52+$BV$65+$BV$77+$BV$89+$BV$101+$BV$114+$BV$127</f>
        <v>39.589999999999996</v>
      </c>
      <c r="BW131" s="1">
        <f>$BW$15+$BW$28+$BW$40+$BW$52+$BW$65+$BW$77+$BW$89+$BW$101+$BW$114+$BW$127</f>
        <v>0.40999999999999992</v>
      </c>
      <c r="BX131" s="1">
        <f>$BX$15+$BX$28+$BX$40+$BX$52+$BX$65+$BX$77+$BX$89+$BX$101+$BX$114+$BX$127</f>
        <v>0</v>
      </c>
      <c r="BY131" s="1">
        <f>$BY$15+$BY$28+$BY$40+$BY$52+$BY$65+$BY$77+$BY$89+$BY$101+$BY$114+$BY$127</f>
        <v>0</v>
      </c>
      <c r="BZ131" s="1">
        <f>$BZ$15+$BZ$28+$BZ$40+$BZ$52+$BZ$65+$BZ$77+$BZ$89+$BZ$101+$BZ$114+$BZ$127</f>
        <v>0</v>
      </c>
      <c r="CA131" s="1">
        <f>$CA$15+$CA$28+$CA$40+$CA$52+$CA$65+$CA$77+$CA$89+$CA$101+$CA$114+$CA$127</f>
        <v>0</v>
      </c>
      <c r="CB131" s="1">
        <f>$CB$15+$CB$28+$CB$40+$CB$52+$CB$65+$CB$77+$CB$89+$CB$101+$CB$114+$CB$127</f>
        <v>7242.9199999999992</v>
      </c>
      <c r="CC131" s="64"/>
      <c r="CD131" s="64"/>
      <c r="CE131" s="1">
        <f>$CE$15+$CE$28+$CE$40+$CE$52+$CE$65+$CE$77+$CE$89+$CE$101+$CE$114+$CE$127</f>
        <v>3463.4199999999996</v>
      </c>
      <c r="CF131" s="1"/>
      <c r="CG131" s="1">
        <f>$CG$15+$CG$28+$CG$40+$CG$52+$CG$65+$CG$77+$CG$89+$CG$101+$CG$114+$CG$127</f>
        <v>917.87</v>
      </c>
      <c r="CH131" s="1">
        <f>$CH$15+$CH$28+$CH$40+$CH$52+$CH$65+$CH$77+$CH$89+$CH$101+$CH$114+$CH$127</f>
        <v>493.53999999999996</v>
      </c>
      <c r="CI131" s="1">
        <f>$CI$15+$CI$28+$CI$40+$CI$52+$CI$65+$CI$77+$CI$89+$CI$101+$CI$114+$CI$127</f>
        <v>703.56999999999994</v>
      </c>
      <c r="CJ131" s="1">
        <f>$CJ$15+$CJ$28+$CJ$40+$CJ$52+$CJ$65+$CJ$77+$CJ$89+$CJ$101+$CJ$114+$CJ$127</f>
        <v>55794.560000000005</v>
      </c>
      <c r="CK131" s="1">
        <f>$CK$15+$CK$28+$CK$40+$CK$52+$CK$65+$CK$77+$CK$89+$CK$101+$CK$114+$CK$127</f>
        <v>28541.27</v>
      </c>
      <c r="CL131" s="1">
        <f>$CL$15+$CL$28+$CL$40+$CL$52+$CL$65+$CL$77+$CL$89+$CL$101+$CL$114+$CL$127</f>
        <v>42166.96</v>
      </c>
      <c r="CM131" s="1">
        <f>$CM$15+$CM$28+$CM$40+$CM$52+$CM$65+$CM$77+$CM$89+$CM$101+$CM$114+$CM$127</f>
        <v>1305.57</v>
      </c>
      <c r="CN131" s="1">
        <f>$CN$15+$CN$28+$CN$40+$CN$52+$CN$65+$CN$77+$CN$89+$CN$101+$CN$114+$CN$127</f>
        <v>833.30999999999983</v>
      </c>
      <c r="CO131" s="1">
        <f>$CO$15+$CO$28+$CO$40+$CO$52+$CO$65+$CO$77+$CO$89+$CO$101+$CO$114+$CO$127</f>
        <v>1063.1099999999999</v>
      </c>
      <c r="CP131" s="1">
        <f>$CP$15+$CP$28+$CP$40+$CP$52+$CP$65+$CP$77+$CP$89+$CP$101+$CP$114+$CP$127</f>
        <v>97.71</v>
      </c>
      <c r="CQ131" s="1">
        <f>$CQ$15+$CQ$28+$CQ$40+$CQ$52+$CQ$65+$CQ$77+$CQ$89+$CQ$101+$CQ$114+$CQ$127</f>
        <v>15.189999999999998</v>
      </c>
    </row>
    <row r="132" spans="1:95" ht="14.4" x14ac:dyDescent="0.3">
      <c r="A132" s="56"/>
      <c r="B132" s="66" t="s">
        <v>285</v>
      </c>
      <c r="C132" s="75"/>
      <c r="D132" s="67">
        <f>D131/10</f>
        <v>21.917999999999999</v>
      </c>
      <c r="E132" s="67">
        <f t="shared" ref="E132:BP132" si="34">E131/10</f>
        <v>11.853</v>
      </c>
      <c r="F132" s="67">
        <f t="shared" si="34"/>
        <v>21.277999999999999</v>
      </c>
      <c r="G132" s="67">
        <f t="shared" si="34"/>
        <v>5.0090000000000003</v>
      </c>
      <c r="H132" s="67">
        <f t="shared" si="34"/>
        <v>84.674999999999997</v>
      </c>
      <c r="I132" s="67">
        <f t="shared" si="34"/>
        <v>611.3269941409045</v>
      </c>
      <c r="J132" s="136">
        <f t="shared" si="34"/>
        <v>11.329999999999998</v>
      </c>
      <c r="K132" s="67">
        <f t="shared" si="34"/>
        <v>4.048</v>
      </c>
      <c r="L132" s="67">
        <f t="shared" si="34"/>
        <v>0</v>
      </c>
      <c r="M132" s="67">
        <f t="shared" si="34"/>
        <v>0</v>
      </c>
      <c r="N132" s="67">
        <f t="shared" si="34"/>
        <v>27.511000000000003</v>
      </c>
      <c r="O132" s="67">
        <f t="shared" si="34"/>
        <v>70.38</v>
      </c>
      <c r="P132" s="67">
        <f t="shared" si="34"/>
        <v>11.328999999999999</v>
      </c>
      <c r="Q132" s="67">
        <f t="shared" si="34"/>
        <v>0</v>
      </c>
      <c r="R132" s="67">
        <f t="shared" si="34"/>
        <v>0</v>
      </c>
      <c r="S132" s="67">
        <f t="shared" si="34"/>
        <v>1.2799999999999998</v>
      </c>
      <c r="T132" s="67">
        <f t="shared" si="34"/>
        <v>6.484</v>
      </c>
      <c r="U132" s="67">
        <f t="shared" si="34"/>
        <v>917.10799999999995</v>
      </c>
      <c r="V132" s="67">
        <f t="shared" si="34"/>
        <v>1101.3240000000001</v>
      </c>
      <c r="W132" s="67">
        <f t="shared" si="34"/>
        <v>111.018</v>
      </c>
      <c r="X132" s="67">
        <f t="shared" si="34"/>
        <v>119.255</v>
      </c>
      <c r="Y132" s="67">
        <f t="shared" si="34"/>
        <v>381.625</v>
      </c>
      <c r="Z132" s="67">
        <f t="shared" si="34"/>
        <v>6.2850000000000001</v>
      </c>
      <c r="AA132" s="67">
        <f t="shared" si="34"/>
        <v>62.172000000000004</v>
      </c>
      <c r="AB132" s="67">
        <f t="shared" si="34"/>
        <v>1705.0229999999999</v>
      </c>
      <c r="AC132" s="67">
        <f t="shared" si="34"/>
        <v>399.726</v>
      </c>
      <c r="AD132" s="67">
        <f t="shared" si="34"/>
        <v>5.5879999999999992</v>
      </c>
      <c r="AE132" s="67">
        <f t="shared" si="34"/>
        <v>0.51700000000000002</v>
      </c>
      <c r="AF132" s="67">
        <f t="shared" si="34"/>
        <v>0.32399999999999995</v>
      </c>
      <c r="AG132" s="67">
        <f t="shared" si="34"/>
        <v>6.3710000000000004</v>
      </c>
      <c r="AH132" s="67">
        <f t="shared" si="34"/>
        <v>11.429</v>
      </c>
      <c r="AI132" s="67">
        <f t="shared" si="34"/>
        <v>17.190999999999999</v>
      </c>
      <c r="AJ132" s="67">
        <f t="shared" si="34"/>
        <v>0</v>
      </c>
      <c r="AK132" s="67">
        <f t="shared" si="34"/>
        <v>1177.145</v>
      </c>
      <c r="AL132" s="67">
        <f t="shared" si="34"/>
        <v>985.50999999999988</v>
      </c>
      <c r="AM132" s="67">
        <f t="shared" si="34"/>
        <v>1711.7990000000002</v>
      </c>
      <c r="AN132" s="67">
        <f t="shared" si="34"/>
        <v>1624.4479999999999</v>
      </c>
      <c r="AO132" s="67">
        <f t="shared" si="34"/>
        <v>469.36599999999999</v>
      </c>
      <c r="AP132" s="67">
        <f t="shared" si="34"/>
        <v>909.29399999999987</v>
      </c>
      <c r="AQ132" s="67">
        <f t="shared" si="34"/>
        <v>280.65899999999999</v>
      </c>
      <c r="AR132" s="67">
        <f t="shared" si="34"/>
        <v>933.52799999999991</v>
      </c>
      <c r="AS132" s="67">
        <f t="shared" si="34"/>
        <v>986.19400000000007</v>
      </c>
      <c r="AT132" s="67">
        <f t="shared" si="34"/>
        <v>1176.9190000000001</v>
      </c>
      <c r="AU132" s="67">
        <f t="shared" si="34"/>
        <v>1592.4190000000001</v>
      </c>
      <c r="AV132" s="67">
        <f t="shared" si="34"/>
        <v>664.84399999999994</v>
      </c>
      <c r="AW132" s="67">
        <f t="shared" si="34"/>
        <v>924.59399999999982</v>
      </c>
      <c r="AX132" s="67">
        <f t="shared" si="34"/>
        <v>3870.471</v>
      </c>
      <c r="AY132" s="67">
        <f t="shared" si="34"/>
        <v>117.96400000000001</v>
      </c>
      <c r="AZ132" s="67">
        <f t="shared" si="34"/>
        <v>1079.7260000000001</v>
      </c>
      <c r="BA132" s="67">
        <f t="shared" si="34"/>
        <v>863.16399999999999</v>
      </c>
      <c r="BB132" s="67">
        <f t="shared" si="34"/>
        <v>680.80500000000006</v>
      </c>
      <c r="BC132" s="67">
        <f t="shared" si="34"/>
        <v>317.93700000000001</v>
      </c>
      <c r="BD132" s="67">
        <f t="shared" si="34"/>
        <v>0.185</v>
      </c>
      <c r="BE132" s="67">
        <f t="shared" si="34"/>
        <v>6.3E-2</v>
      </c>
      <c r="BF132" s="67">
        <f t="shared" si="34"/>
        <v>4.4000000000000004E-2</v>
      </c>
      <c r="BG132" s="67">
        <f t="shared" si="34"/>
        <v>0.10600000000000001</v>
      </c>
      <c r="BH132" s="67">
        <f t="shared" si="34"/>
        <v>0.128</v>
      </c>
      <c r="BI132" s="67">
        <f t="shared" si="34"/>
        <v>0.49199999999999999</v>
      </c>
      <c r="BJ132" s="67">
        <f t="shared" si="34"/>
        <v>3.0000000000000001E-3</v>
      </c>
      <c r="BK132" s="67">
        <f t="shared" si="34"/>
        <v>1.9270000000000003</v>
      </c>
      <c r="BL132" s="67">
        <f t="shared" si="34"/>
        <v>1E-3</v>
      </c>
      <c r="BM132" s="67">
        <f t="shared" si="34"/>
        <v>0.66800000000000004</v>
      </c>
      <c r="BN132" s="67">
        <f t="shared" si="34"/>
        <v>2.2000000000000002E-2</v>
      </c>
      <c r="BO132" s="67">
        <f t="shared" si="34"/>
        <v>3.5000000000000003E-2</v>
      </c>
      <c r="BP132" s="67">
        <f t="shared" si="34"/>
        <v>0</v>
      </c>
      <c r="BQ132" s="67">
        <f t="shared" ref="BQ132:CQ132" si="35">BQ131/10</f>
        <v>7.6999999999999999E-2</v>
      </c>
      <c r="BR132" s="67">
        <f t="shared" si="35"/>
        <v>0.16500000000000001</v>
      </c>
      <c r="BS132" s="67">
        <f t="shared" si="35"/>
        <v>2.7329999999999997</v>
      </c>
      <c r="BT132" s="67">
        <f t="shared" si="35"/>
        <v>1E-3</v>
      </c>
      <c r="BU132" s="67">
        <f t="shared" si="35"/>
        <v>0</v>
      </c>
      <c r="BV132" s="67">
        <f t="shared" si="35"/>
        <v>3.9589999999999996</v>
      </c>
      <c r="BW132" s="67">
        <f t="shared" si="35"/>
        <v>4.0999999999999995E-2</v>
      </c>
      <c r="BX132" s="67">
        <f t="shared" si="35"/>
        <v>0</v>
      </c>
      <c r="BY132" s="67">
        <f t="shared" si="35"/>
        <v>0</v>
      </c>
      <c r="BZ132" s="67">
        <f t="shared" si="35"/>
        <v>0</v>
      </c>
      <c r="CA132" s="67">
        <f t="shared" si="35"/>
        <v>0</v>
      </c>
      <c r="CB132" s="67">
        <f t="shared" si="35"/>
        <v>724.29199999999992</v>
      </c>
      <c r="CC132" s="67">
        <f t="shared" si="35"/>
        <v>0</v>
      </c>
      <c r="CD132" s="67">
        <f t="shared" si="35"/>
        <v>0</v>
      </c>
      <c r="CE132" s="67">
        <f t="shared" si="35"/>
        <v>346.34199999999998</v>
      </c>
      <c r="CF132" s="67">
        <f t="shared" si="35"/>
        <v>0</v>
      </c>
      <c r="CG132" s="67">
        <f t="shared" si="35"/>
        <v>91.787000000000006</v>
      </c>
      <c r="CH132" s="67">
        <f t="shared" si="35"/>
        <v>49.353999999999999</v>
      </c>
      <c r="CI132" s="67">
        <f t="shared" si="35"/>
        <v>70.356999999999999</v>
      </c>
      <c r="CJ132" s="67">
        <f t="shared" si="35"/>
        <v>5579.4560000000001</v>
      </c>
      <c r="CK132" s="67">
        <f t="shared" si="35"/>
        <v>2854.127</v>
      </c>
      <c r="CL132" s="67">
        <f t="shared" si="35"/>
        <v>4216.6959999999999</v>
      </c>
      <c r="CM132" s="67">
        <f t="shared" si="35"/>
        <v>130.55699999999999</v>
      </c>
      <c r="CN132" s="67">
        <f t="shared" si="35"/>
        <v>83.330999999999989</v>
      </c>
      <c r="CO132" s="67">
        <f t="shared" si="35"/>
        <v>106.31099999999999</v>
      </c>
      <c r="CP132" s="67">
        <f t="shared" si="35"/>
        <v>9.770999999999999</v>
      </c>
      <c r="CQ132" s="67">
        <f t="shared" si="35"/>
        <v>1.5189999999999997</v>
      </c>
    </row>
  </sheetData>
  <mergeCells count="46">
    <mergeCell ref="C1:I1"/>
    <mergeCell ref="A2:B2"/>
    <mergeCell ref="C2:I2"/>
    <mergeCell ref="A4:CR4"/>
    <mergeCell ref="A5:A6"/>
    <mergeCell ref="B5:B6"/>
    <mergeCell ref="C5:C6"/>
    <mergeCell ref="D5:E5"/>
    <mergeCell ref="F5:G5"/>
    <mergeCell ref="H5:H6"/>
    <mergeCell ref="CP5:CP6"/>
    <mergeCell ref="CQ5:CQ6"/>
    <mergeCell ref="CF5:CF6"/>
    <mergeCell ref="CG5:CG6"/>
    <mergeCell ref="CH5:CH6"/>
    <mergeCell ref="CI5:CI6"/>
    <mergeCell ref="F46:G46"/>
    <mergeCell ref="CL5:CL6"/>
    <mergeCell ref="CM5:CM6"/>
    <mergeCell ref="F20:G20"/>
    <mergeCell ref="F21:G21"/>
    <mergeCell ref="F33:G33"/>
    <mergeCell ref="F34:G34"/>
    <mergeCell ref="F45:G45"/>
    <mergeCell ref="CN5:CN6"/>
    <mergeCell ref="CO5:CO6"/>
    <mergeCell ref="I5:I6"/>
    <mergeCell ref="W5:Z5"/>
    <mergeCell ref="AI5:AI6"/>
    <mergeCell ref="CC5:CC6"/>
    <mergeCell ref="CD5:CD6"/>
    <mergeCell ref="CE5:CE6"/>
    <mergeCell ref="CJ5:CJ6"/>
    <mergeCell ref="CK5:CK6"/>
    <mergeCell ref="F120:G120"/>
    <mergeCell ref="F57:G57"/>
    <mergeCell ref="F58:G58"/>
    <mergeCell ref="F70:G70"/>
    <mergeCell ref="F71:G71"/>
    <mergeCell ref="F82:G82"/>
    <mergeCell ref="F83:G83"/>
    <mergeCell ref="F94:G94"/>
    <mergeCell ref="F95:G95"/>
    <mergeCell ref="F106:G106"/>
    <mergeCell ref="F107:G107"/>
    <mergeCell ref="F119:G119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завтр 1-4 кл</vt:lpstr>
      <vt:lpstr>накопит зав 1-4 кл</vt:lpstr>
      <vt:lpstr>обед 1-4 кл</vt:lpstr>
      <vt:lpstr>накопит об 1-4 кл</vt:lpstr>
      <vt:lpstr>инв 1-4 кл зав+об</vt:lpstr>
      <vt:lpstr>диаб 1-4 кл зав+об </vt:lpstr>
      <vt:lpstr>завтр 5-11 кл</vt:lpstr>
      <vt:lpstr>накопит завт 5-11 кл</vt:lpstr>
      <vt:lpstr>усил полдн 5-11 кл</vt:lpstr>
      <vt:lpstr>накоп усил полд 5-11 кл</vt:lpstr>
      <vt:lpstr>обед 5-11 кл</vt:lpstr>
      <vt:lpstr>накопи об 5-11 кл</vt:lpstr>
      <vt:lpstr>инв 5-11 кл зав+об</vt:lpstr>
      <vt:lpstr>диаб 5-11 кл зав+об</vt:lpstr>
      <vt:lpstr>инв 5-11 кл в завтр мясо</vt:lpstr>
      <vt:lpstr>инв 5-11 кл об+полд</vt:lpstr>
      <vt:lpstr>обед ГПД</vt:lpstr>
      <vt:lpstr>полдник</vt:lpstr>
      <vt:lpstr>'инв 1-4 кл зав+об'!_GoBack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2025-12-18T06:39:00Z</dcterms:modified>
</cp:coreProperties>
</file>